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omments1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5/"/>
    </mc:Choice>
  </mc:AlternateContent>
  <xr:revisionPtr revIDLastSave="170" documentId="8_{64157A3D-ED22-4779-B576-04CCFC6A4E4E}" xr6:coauthVersionLast="47" xr6:coauthVersionMax="47" xr10:uidLastSave="{6887D98E-E445-4A69-AB98-15CD90E5D5E9}"/>
  <bookViews>
    <workbookView xWindow="-120" yWindow="-120" windowWidth="29040" windowHeight="15720" tabRatio="924" activeTab="1" xr2:uid="{00000000-000D-0000-FFFF-FFFF00000000}"/>
  </bookViews>
  <sheets>
    <sheet name="Tietoa aineistosta" sheetId="4" r:id="rId1"/>
    <sheet name="1. Vos-laskelma" sheetId="3" r:id="rId2"/>
    <sheet name="2. Vos-laskelma_€as" sheetId="21" r:id="rId3"/>
    <sheet name="3a. Vos-muutos_tiivis_2024-25" sheetId="29" r:id="rId4"/>
    <sheet name="3b. Vos-muutos_laaja2024-25" sheetId="35" r:id="rId5"/>
    <sheet name="4a. TE-tiivis" sheetId="31" r:id="rId6"/>
    <sheet name="4b. TE-laaja" sheetId="34" r:id="rId7"/>
    <sheet name="5. Sote-erät" sheetId="32" r:id="rId8"/>
    <sheet name="6. Kotikuntakorvaukset" sheetId="36" r:id="rId9"/>
    <sheet name="7. Perus- ja yksikköhinnat" sheetId="37" r:id="rId10"/>
    <sheet name="Vos-laskelma, €as" sheetId="13" state="hidden" r:id="rId11"/>
    <sheet name="Pp-vos-erittely" sheetId="9" state="hidden" r:id="rId12"/>
    <sheet name="Siirtolaskelmavertailu" sheetId="10" state="hidden" r:id="rId13"/>
    <sheet name="Siirtolaskelmavertailu2" sheetId="12" state="hidden" r:id="rId14"/>
    <sheet name="VMpp-vos-erittely" sheetId="11" state="hidden" r:id="rId15"/>
    <sheet name="Perushinnat" sheetId="14" state="hidden" r:id="rId16"/>
  </sheets>
  <definedNames>
    <definedName name="_xlnm._FilterDatabase" localSheetId="1" hidden="1">'1. Vos-laskelma'!$A$10:$AL$10</definedName>
    <definedName name="_xlnm._FilterDatabase" localSheetId="2" hidden="1">'2. Vos-laskelma_€as'!$A$10:$AE$10</definedName>
    <definedName name="_xlnm._FilterDatabase" localSheetId="3" hidden="1">'3a. Vos-muutos_tiivis_2024-25'!$A$10:$O$10</definedName>
    <definedName name="_xlnm._FilterDatabase" localSheetId="4" hidden="1">'3b. Vos-muutos_laaja2024-25'!$A$10:$BL$10</definedName>
    <definedName name="_xlnm._FilterDatabase" localSheetId="5" hidden="1">'4a. TE-tiivis'!$A$10:$G$10</definedName>
    <definedName name="_xlnm._FilterDatabase" localSheetId="6" hidden="1">'4b. TE-laaja'!$A$10:$S$10</definedName>
    <definedName name="_xlnm._FilterDatabase" localSheetId="7" hidden="1">'5. Sote-erät'!$A$10:$AQ$10</definedName>
    <definedName name="_xlnm._FilterDatabase" localSheetId="12" hidden="1">Siirtolaskelmavertailu!$A$14:$R$14</definedName>
    <definedName name="_xlnm._FilterDatabase" localSheetId="13" hidden="1">Siirtolaskelmavertailu2!$A$10:$AF$10</definedName>
    <definedName name="_xlnm._FilterDatabase" localSheetId="14" hidden="1">'VMpp-vos-erittely'!$A$10:$Z$10</definedName>
    <definedName name="_xlnm._FilterDatabase" localSheetId="10" hidden="1">'Vos-laskelma, €as'!$A$10:$AC$10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0" i="3" l="1"/>
  <c r="G10" i="3"/>
  <c r="H10" i="3"/>
  <c r="I10" i="3"/>
  <c r="J10" i="3"/>
  <c r="F10" i="3"/>
  <c r="K10" i="3"/>
  <c r="L10" i="3"/>
  <c r="E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D383" i="36"/>
  <c r="E383" i="36"/>
  <c r="F383" i="36"/>
  <c r="U11" i="35" l="1"/>
  <c r="U12" i="35"/>
  <c r="U13" i="35"/>
  <c r="U14" i="35"/>
  <c r="U15" i="35"/>
  <c r="U16" i="35"/>
  <c r="U17" i="35"/>
  <c r="U18" i="35"/>
  <c r="U19" i="35"/>
  <c r="U20" i="35"/>
  <c r="U21" i="35"/>
  <c r="U22" i="35"/>
  <c r="U23" i="35"/>
  <c r="U24" i="35"/>
  <c r="U25" i="35"/>
  <c r="U26" i="35"/>
  <c r="U27" i="35"/>
  <c r="U28" i="35"/>
  <c r="U29" i="35"/>
  <c r="U30" i="35"/>
  <c r="U31" i="35"/>
  <c r="U32" i="35"/>
  <c r="U33" i="35"/>
  <c r="U34" i="35"/>
  <c r="U35" i="35"/>
  <c r="U36" i="35"/>
  <c r="U37" i="35"/>
  <c r="U38" i="35"/>
  <c r="U39" i="35"/>
  <c r="U40" i="35"/>
  <c r="U41" i="35"/>
  <c r="U42" i="35"/>
  <c r="U43" i="35"/>
  <c r="U44" i="35"/>
  <c r="U45" i="35"/>
  <c r="U46" i="35"/>
  <c r="U47" i="35"/>
  <c r="U48" i="35"/>
  <c r="U49" i="35"/>
  <c r="U50" i="35"/>
  <c r="U51" i="35"/>
  <c r="U52" i="35"/>
  <c r="U53" i="35"/>
  <c r="U54" i="35"/>
  <c r="U55" i="35"/>
  <c r="U56" i="35"/>
  <c r="U57" i="35"/>
  <c r="U58" i="35"/>
  <c r="U59" i="35"/>
  <c r="U60" i="35"/>
  <c r="U61" i="35"/>
  <c r="U62" i="35"/>
  <c r="U63" i="35"/>
  <c r="U64" i="35"/>
  <c r="U65" i="35"/>
  <c r="U66" i="35"/>
  <c r="U67" i="35"/>
  <c r="U68" i="35"/>
  <c r="U69" i="35"/>
  <c r="U70" i="35"/>
  <c r="U71" i="35"/>
  <c r="U72" i="35"/>
  <c r="U73" i="35"/>
  <c r="U74" i="35"/>
  <c r="U75" i="35"/>
  <c r="U76" i="35"/>
  <c r="U77" i="35"/>
  <c r="U78" i="35"/>
  <c r="U79" i="35"/>
  <c r="U80" i="35"/>
  <c r="U81" i="35"/>
  <c r="U82" i="35"/>
  <c r="U83" i="35"/>
  <c r="U84" i="35"/>
  <c r="U85" i="35"/>
  <c r="U86" i="35"/>
  <c r="U87" i="35"/>
  <c r="U88" i="35"/>
  <c r="U89" i="35"/>
  <c r="U90" i="35"/>
  <c r="U91" i="35"/>
  <c r="U92" i="35"/>
  <c r="U93" i="35"/>
  <c r="U94" i="35"/>
  <c r="U95" i="35"/>
  <c r="U96" i="35"/>
  <c r="U97" i="35"/>
  <c r="U98" i="35"/>
  <c r="U99" i="35"/>
  <c r="U100" i="35"/>
  <c r="U101" i="35"/>
  <c r="U102" i="35"/>
  <c r="U103" i="35"/>
  <c r="U104" i="35"/>
  <c r="U105" i="35"/>
  <c r="U106" i="35"/>
  <c r="U107" i="35"/>
  <c r="U108" i="35"/>
  <c r="U109" i="35"/>
  <c r="U110" i="35"/>
  <c r="U111" i="35"/>
  <c r="U112" i="35"/>
  <c r="U113" i="35"/>
  <c r="U114" i="35"/>
  <c r="U115" i="35"/>
  <c r="U116" i="35"/>
  <c r="U117" i="35"/>
  <c r="U118" i="35"/>
  <c r="U119" i="35"/>
  <c r="U120" i="35"/>
  <c r="U121" i="35"/>
  <c r="U122" i="35"/>
  <c r="U123" i="35"/>
  <c r="U124" i="35"/>
  <c r="U125" i="35"/>
  <c r="U126" i="35"/>
  <c r="U127" i="35"/>
  <c r="U128" i="35"/>
  <c r="U129" i="35"/>
  <c r="U130" i="35"/>
  <c r="U131" i="35"/>
  <c r="U132" i="35"/>
  <c r="U133" i="35"/>
  <c r="U134" i="35"/>
  <c r="U135" i="35"/>
  <c r="U136" i="35"/>
  <c r="U137" i="35"/>
  <c r="U138" i="35"/>
  <c r="U139" i="35"/>
  <c r="U140" i="35"/>
  <c r="U141" i="35"/>
  <c r="U142" i="35"/>
  <c r="U143" i="35"/>
  <c r="U144" i="35"/>
  <c r="U145" i="35"/>
  <c r="U146" i="35"/>
  <c r="U147" i="35"/>
  <c r="U148" i="35"/>
  <c r="U149" i="35"/>
  <c r="U150" i="35"/>
  <c r="U151" i="35"/>
  <c r="U152" i="35"/>
  <c r="U153" i="35"/>
  <c r="U154" i="35"/>
  <c r="U155" i="35"/>
  <c r="U156" i="35"/>
  <c r="U157" i="35"/>
  <c r="U158" i="35"/>
  <c r="U159" i="35"/>
  <c r="U160" i="35"/>
  <c r="U161" i="35"/>
  <c r="U162" i="35"/>
  <c r="U163" i="35"/>
  <c r="U164" i="35"/>
  <c r="U165" i="35"/>
  <c r="U166" i="35"/>
  <c r="U167" i="35"/>
  <c r="U168" i="35"/>
  <c r="U169" i="35"/>
  <c r="U170" i="35"/>
  <c r="U171" i="35"/>
  <c r="U172" i="35"/>
  <c r="U173" i="35"/>
  <c r="U174" i="35"/>
  <c r="U175" i="35"/>
  <c r="U176" i="35"/>
  <c r="U177" i="35"/>
  <c r="U178" i="35"/>
  <c r="U179" i="35"/>
  <c r="U180" i="35"/>
  <c r="U181" i="35"/>
  <c r="U182" i="35"/>
  <c r="U183" i="35"/>
  <c r="U184" i="35"/>
  <c r="U185" i="35"/>
  <c r="U186" i="35"/>
  <c r="U187" i="35"/>
  <c r="U188" i="35"/>
  <c r="U189" i="35"/>
  <c r="U190" i="35"/>
  <c r="U191" i="35"/>
  <c r="U192" i="35"/>
  <c r="U193" i="35"/>
  <c r="U194" i="35"/>
  <c r="U195" i="35"/>
  <c r="U196" i="35"/>
  <c r="U197" i="35"/>
  <c r="U198" i="35"/>
  <c r="U199" i="35"/>
  <c r="U200" i="35"/>
  <c r="U201" i="35"/>
  <c r="U202" i="35"/>
  <c r="U203" i="35"/>
  <c r="U204" i="35"/>
  <c r="U205" i="35"/>
  <c r="U206" i="35"/>
  <c r="U207" i="35"/>
  <c r="U208" i="35"/>
  <c r="U209" i="35"/>
  <c r="U210" i="35"/>
  <c r="U211" i="35"/>
  <c r="U212" i="35"/>
  <c r="U213" i="35"/>
  <c r="U214" i="35"/>
  <c r="U215" i="35"/>
  <c r="U216" i="35"/>
  <c r="U217" i="35"/>
  <c r="U218" i="35"/>
  <c r="U219" i="35"/>
  <c r="U220" i="35"/>
  <c r="U221" i="35"/>
  <c r="U222" i="35"/>
  <c r="U223" i="35"/>
  <c r="U224" i="35"/>
  <c r="U225" i="35"/>
  <c r="U226" i="35"/>
  <c r="U227" i="35"/>
  <c r="U228" i="35"/>
  <c r="U229" i="35"/>
  <c r="U230" i="35"/>
  <c r="U231" i="35"/>
  <c r="U232" i="35"/>
  <c r="U233" i="35"/>
  <c r="U234" i="35"/>
  <c r="U235" i="35"/>
  <c r="U236" i="35"/>
  <c r="U237" i="35"/>
  <c r="U238" i="35"/>
  <c r="U239" i="35"/>
  <c r="U240" i="35"/>
  <c r="U241" i="35"/>
  <c r="U242" i="35"/>
  <c r="U243" i="35"/>
  <c r="U244" i="35"/>
  <c r="U245" i="35"/>
  <c r="U246" i="35"/>
  <c r="U247" i="35"/>
  <c r="U248" i="35"/>
  <c r="U249" i="35"/>
  <c r="U250" i="35"/>
  <c r="U251" i="35"/>
  <c r="U252" i="35"/>
  <c r="U253" i="35"/>
  <c r="U254" i="35"/>
  <c r="U255" i="35"/>
  <c r="U256" i="35"/>
  <c r="U257" i="35"/>
  <c r="U258" i="35"/>
  <c r="U259" i="35"/>
  <c r="U260" i="35"/>
  <c r="U261" i="35"/>
  <c r="U262" i="35"/>
  <c r="U263" i="35"/>
  <c r="U264" i="35"/>
  <c r="U265" i="35"/>
  <c r="U266" i="35"/>
  <c r="U267" i="35"/>
  <c r="U268" i="35"/>
  <c r="U269" i="35"/>
  <c r="U270" i="35"/>
  <c r="U271" i="35"/>
  <c r="U272" i="35"/>
  <c r="U273" i="35"/>
  <c r="U274" i="35"/>
  <c r="U275" i="35"/>
  <c r="U276" i="35"/>
  <c r="U277" i="35"/>
  <c r="U278" i="35"/>
  <c r="U279" i="35"/>
  <c r="U280" i="35"/>
  <c r="U281" i="35"/>
  <c r="U282" i="35"/>
  <c r="U283" i="35"/>
  <c r="U284" i="35"/>
  <c r="U285" i="35"/>
  <c r="U286" i="35"/>
  <c r="U287" i="35"/>
  <c r="U288" i="35"/>
  <c r="U289" i="35"/>
  <c r="U290" i="35"/>
  <c r="U291" i="35"/>
  <c r="U292" i="35"/>
  <c r="U293" i="35"/>
  <c r="U294" i="35"/>
  <c r="U295" i="35"/>
  <c r="U296" i="35"/>
  <c r="U297" i="35"/>
  <c r="U298" i="35"/>
  <c r="U299" i="35"/>
  <c r="U300" i="35"/>
  <c r="U301" i="35"/>
  <c r="U302" i="35"/>
  <c r="P11" i="35"/>
  <c r="P12" i="35"/>
  <c r="P13" i="35"/>
  <c r="P14" i="35"/>
  <c r="P15" i="35"/>
  <c r="P16" i="35"/>
  <c r="P17" i="35"/>
  <c r="P18" i="35"/>
  <c r="P19" i="35"/>
  <c r="P20" i="35"/>
  <c r="P21" i="35"/>
  <c r="P22" i="35"/>
  <c r="P23" i="35"/>
  <c r="P24" i="35"/>
  <c r="P25" i="35"/>
  <c r="P26" i="35"/>
  <c r="P27" i="35"/>
  <c r="P28" i="35"/>
  <c r="P29" i="35"/>
  <c r="P30" i="35"/>
  <c r="P31" i="35"/>
  <c r="P32" i="35"/>
  <c r="P33" i="35"/>
  <c r="P34" i="35"/>
  <c r="P35" i="35"/>
  <c r="P36" i="35"/>
  <c r="P37" i="35"/>
  <c r="P38" i="35"/>
  <c r="P39" i="35"/>
  <c r="P40" i="35"/>
  <c r="P41" i="35"/>
  <c r="P42" i="35"/>
  <c r="P43" i="35"/>
  <c r="P44" i="35"/>
  <c r="P45" i="35"/>
  <c r="P46" i="35"/>
  <c r="P47" i="35"/>
  <c r="P48" i="35"/>
  <c r="P49" i="35"/>
  <c r="P50" i="35"/>
  <c r="P51" i="35"/>
  <c r="P52" i="35"/>
  <c r="P53" i="35"/>
  <c r="P54" i="35"/>
  <c r="P55" i="35"/>
  <c r="P56" i="35"/>
  <c r="P57" i="35"/>
  <c r="P58" i="35"/>
  <c r="P59" i="35"/>
  <c r="P60" i="35"/>
  <c r="P61" i="35"/>
  <c r="P62" i="35"/>
  <c r="P63" i="35"/>
  <c r="P64" i="35"/>
  <c r="P65" i="35"/>
  <c r="P66" i="35"/>
  <c r="P67" i="35"/>
  <c r="P68" i="35"/>
  <c r="P69" i="35"/>
  <c r="P70" i="35"/>
  <c r="P71" i="35"/>
  <c r="P72" i="35"/>
  <c r="P73" i="35"/>
  <c r="P74" i="35"/>
  <c r="P75" i="35"/>
  <c r="P76" i="35"/>
  <c r="P77" i="35"/>
  <c r="P78" i="35"/>
  <c r="P79" i="35"/>
  <c r="P80" i="35"/>
  <c r="P81" i="35"/>
  <c r="P82" i="35"/>
  <c r="P83" i="35"/>
  <c r="P84" i="35"/>
  <c r="P85" i="35"/>
  <c r="P86" i="35"/>
  <c r="P87" i="35"/>
  <c r="P88" i="35"/>
  <c r="P89" i="35"/>
  <c r="P90" i="35"/>
  <c r="P91" i="35"/>
  <c r="P92" i="35"/>
  <c r="P93" i="35"/>
  <c r="P94" i="35"/>
  <c r="P95" i="35"/>
  <c r="P96" i="35"/>
  <c r="P97" i="35"/>
  <c r="P98" i="35"/>
  <c r="P99" i="35"/>
  <c r="P100" i="35"/>
  <c r="P101" i="35"/>
  <c r="P102" i="35"/>
  <c r="P103" i="35"/>
  <c r="P104" i="35"/>
  <c r="P105" i="35"/>
  <c r="P106" i="35"/>
  <c r="P107" i="35"/>
  <c r="P108" i="35"/>
  <c r="P109" i="35"/>
  <c r="P110" i="35"/>
  <c r="P111" i="35"/>
  <c r="P112" i="35"/>
  <c r="P113" i="35"/>
  <c r="P114" i="35"/>
  <c r="P115" i="35"/>
  <c r="P116" i="35"/>
  <c r="P117" i="35"/>
  <c r="P118" i="35"/>
  <c r="P119" i="35"/>
  <c r="P120" i="35"/>
  <c r="P121" i="35"/>
  <c r="P122" i="35"/>
  <c r="P123" i="35"/>
  <c r="P124" i="35"/>
  <c r="P125" i="35"/>
  <c r="P126" i="35"/>
  <c r="P127" i="35"/>
  <c r="P128" i="35"/>
  <c r="P129" i="35"/>
  <c r="P130" i="35"/>
  <c r="P131" i="35"/>
  <c r="P132" i="35"/>
  <c r="P133" i="35"/>
  <c r="P134" i="35"/>
  <c r="P135" i="35"/>
  <c r="P136" i="35"/>
  <c r="P137" i="35"/>
  <c r="P138" i="35"/>
  <c r="P139" i="35"/>
  <c r="P140" i="35"/>
  <c r="P141" i="35"/>
  <c r="P142" i="35"/>
  <c r="P143" i="35"/>
  <c r="P144" i="35"/>
  <c r="P145" i="35"/>
  <c r="P146" i="35"/>
  <c r="P147" i="35"/>
  <c r="P148" i="35"/>
  <c r="P149" i="35"/>
  <c r="P150" i="35"/>
  <c r="P151" i="35"/>
  <c r="P152" i="35"/>
  <c r="P153" i="35"/>
  <c r="P154" i="35"/>
  <c r="P155" i="35"/>
  <c r="P156" i="35"/>
  <c r="P157" i="35"/>
  <c r="P158" i="35"/>
  <c r="P159" i="35"/>
  <c r="P160" i="35"/>
  <c r="P161" i="35"/>
  <c r="P162" i="35"/>
  <c r="P163" i="35"/>
  <c r="P164" i="35"/>
  <c r="P165" i="35"/>
  <c r="P166" i="35"/>
  <c r="P167" i="35"/>
  <c r="P168" i="35"/>
  <c r="P169" i="35"/>
  <c r="P170" i="35"/>
  <c r="P171" i="35"/>
  <c r="P172" i="35"/>
  <c r="P173" i="35"/>
  <c r="P174" i="35"/>
  <c r="P175" i="35"/>
  <c r="P176" i="35"/>
  <c r="P177" i="35"/>
  <c r="P178" i="35"/>
  <c r="P179" i="35"/>
  <c r="P180" i="35"/>
  <c r="P181" i="35"/>
  <c r="P182" i="35"/>
  <c r="P183" i="35"/>
  <c r="P184" i="35"/>
  <c r="P185" i="35"/>
  <c r="P186" i="35"/>
  <c r="P187" i="35"/>
  <c r="P188" i="35"/>
  <c r="P189" i="35"/>
  <c r="P190" i="35"/>
  <c r="P191" i="35"/>
  <c r="P192" i="35"/>
  <c r="P193" i="35"/>
  <c r="P194" i="35"/>
  <c r="P195" i="35"/>
  <c r="P196" i="35"/>
  <c r="P197" i="35"/>
  <c r="P198" i="35"/>
  <c r="P199" i="35"/>
  <c r="P200" i="35"/>
  <c r="P201" i="35"/>
  <c r="P202" i="35"/>
  <c r="P203" i="35"/>
  <c r="P204" i="35"/>
  <c r="P205" i="35"/>
  <c r="P206" i="35"/>
  <c r="P207" i="35"/>
  <c r="P208" i="35"/>
  <c r="P209" i="35"/>
  <c r="P210" i="35"/>
  <c r="P211" i="35"/>
  <c r="P212" i="35"/>
  <c r="P213" i="35"/>
  <c r="P214" i="35"/>
  <c r="P215" i="35"/>
  <c r="P216" i="35"/>
  <c r="P217" i="35"/>
  <c r="P218" i="35"/>
  <c r="P219" i="35"/>
  <c r="P220" i="35"/>
  <c r="P221" i="35"/>
  <c r="P222" i="35"/>
  <c r="P223" i="35"/>
  <c r="P224" i="35"/>
  <c r="P225" i="35"/>
  <c r="P226" i="35"/>
  <c r="P227" i="35"/>
  <c r="P228" i="35"/>
  <c r="P229" i="35"/>
  <c r="P230" i="35"/>
  <c r="P231" i="35"/>
  <c r="P232" i="35"/>
  <c r="P233" i="35"/>
  <c r="P234" i="35"/>
  <c r="P235" i="35"/>
  <c r="P236" i="35"/>
  <c r="P237" i="35"/>
  <c r="P238" i="35"/>
  <c r="P239" i="35"/>
  <c r="P240" i="35"/>
  <c r="P241" i="35"/>
  <c r="P242" i="35"/>
  <c r="P243" i="35"/>
  <c r="P244" i="35"/>
  <c r="P245" i="35"/>
  <c r="P246" i="35"/>
  <c r="P247" i="35"/>
  <c r="P248" i="35"/>
  <c r="P249" i="35"/>
  <c r="P250" i="35"/>
  <c r="P251" i="35"/>
  <c r="P252" i="35"/>
  <c r="P253" i="35"/>
  <c r="P254" i="35"/>
  <c r="P255" i="35"/>
  <c r="P256" i="35"/>
  <c r="P257" i="35"/>
  <c r="P258" i="35"/>
  <c r="P259" i="35"/>
  <c r="P260" i="35"/>
  <c r="P261" i="35"/>
  <c r="P262" i="35"/>
  <c r="P263" i="35"/>
  <c r="P264" i="35"/>
  <c r="P265" i="35"/>
  <c r="P266" i="35"/>
  <c r="P267" i="35"/>
  <c r="P268" i="35"/>
  <c r="P269" i="35"/>
  <c r="P270" i="35"/>
  <c r="P271" i="35"/>
  <c r="P272" i="35"/>
  <c r="P273" i="35"/>
  <c r="P274" i="35"/>
  <c r="P275" i="35"/>
  <c r="P276" i="35"/>
  <c r="P277" i="35"/>
  <c r="P278" i="35"/>
  <c r="P279" i="35"/>
  <c r="P280" i="35"/>
  <c r="P281" i="35"/>
  <c r="P282" i="35"/>
  <c r="P283" i="35"/>
  <c r="P284" i="35"/>
  <c r="P285" i="35"/>
  <c r="P286" i="35"/>
  <c r="P287" i="35"/>
  <c r="P288" i="35"/>
  <c r="P289" i="35"/>
  <c r="P290" i="35"/>
  <c r="P291" i="35"/>
  <c r="P292" i="35"/>
  <c r="P293" i="35"/>
  <c r="P294" i="35"/>
  <c r="P295" i="35"/>
  <c r="P296" i="35"/>
  <c r="P297" i="35"/>
  <c r="P298" i="35"/>
  <c r="P299" i="35"/>
  <c r="P300" i="35"/>
  <c r="P301" i="35"/>
  <c r="P302" i="35"/>
  <c r="Q22" i="34" l="1"/>
  <c r="Q23" i="34"/>
  <c r="Q24" i="34"/>
  <c r="Q25" i="34"/>
  <c r="Q26" i="34"/>
  <c r="Q27" i="34"/>
  <c r="Q28" i="34"/>
  <c r="Q29" i="34"/>
  <c r="Q30" i="34"/>
  <c r="Q31" i="34"/>
  <c r="Q32" i="34"/>
  <c r="Q33" i="34"/>
  <c r="Q34" i="34"/>
  <c r="Q35" i="34"/>
  <c r="Q36" i="34"/>
  <c r="Q37" i="34"/>
  <c r="Q38" i="34"/>
  <c r="Q39" i="34"/>
  <c r="Q40" i="34"/>
  <c r="Q41" i="34"/>
  <c r="Q42" i="34"/>
  <c r="Q43" i="34"/>
  <c r="Q44" i="34"/>
  <c r="Q45" i="34"/>
  <c r="Q46" i="34"/>
  <c r="Q47" i="34"/>
  <c r="Q48" i="34"/>
  <c r="Q49" i="34"/>
  <c r="Q50" i="34"/>
  <c r="Q51" i="34"/>
  <c r="Q52" i="34"/>
  <c r="Q53" i="34"/>
  <c r="Q54" i="34"/>
  <c r="Q55" i="34"/>
  <c r="Q56" i="34"/>
  <c r="Q57" i="34"/>
  <c r="Q58" i="34"/>
  <c r="Q59" i="34"/>
  <c r="Q60" i="34"/>
  <c r="Q61" i="34"/>
  <c r="Q62" i="34"/>
  <c r="Q63" i="34"/>
  <c r="Q64" i="34"/>
  <c r="Q65" i="34"/>
  <c r="Q66" i="34"/>
  <c r="Q67" i="34"/>
  <c r="Q68" i="34"/>
  <c r="Q69" i="34"/>
  <c r="Q70" i="34"/>
  <c r="Q71" i="34"/>
  <c r="Q72" i="34"/>
  <c r="Q73" i="34"/>
  <c r="Q74" i="34"/>
  <c r="Q75" i="34"/>
  <c r="Q76" i="34"/>
  <c r="Q77" i="34"/>
  <c r="Q78" i="34"/>
  <c r="Q79" i="34"/>
  <c r="Q80" i="34"/>
  <c r="Q81" i="34"/>
  <c r="Q82" i="34"/>
  <c r="Q83" i="34"/>
  <c r="Q84" i="34"/>
  <c r="Q85" i="34"/>
  <c r="Q86" i="34"/>
  <c r="Q87" i="34"/>
  <c r="Q88" i="34"/>
  <c r="Q89" i="34"/>
  <c r="Q90" i="34"/>
  <c r="Q91" i="34"/>
  <c r="Q92" i="34"/>
  <c r="Q93" i="34"/>
  <c r="Q94" i="34"/>
  <c r="Q95" i="34"/>
  <c r="Q96" i="34"/>
  <c r="Q97" i="34"/>
  <c r="Q98" i="34"/>
  <c r="Q99" i="34"/>
  <c r="Q100" i="34"/>
  <c r="Q101" i="34"/>
  <c r="Q102" i="34"/>
  <c r="Q103" i="34"/>
  <c r="Q104" i="34"/>
  <c r="Q105" i="34"/>
  <c r="Q106" i="34"/>
  <c r="Q107" i="34"/>
  <c r="Q108" i="34"/>
  <c r="Q109" i="34"/>
  <c r="Q110" i="34"/>
  <c r="Q111" i="34"/>
  <c r="Q112" i="34"/>
  <c r="Q113" i="34"/>
  <c r="Q114" i="34"/>
  <c r="Q115" i="34"/>
  <c r="Q116" i="34"/>
  <c r="Q117" i="34"/>
  <c r="Q118" i="34"/>
  <c r="Q119" i="34"/>
  <c r="Q120" i="34"/>
  <c r="Q121" i="34"/>
  <c r="Q122" i="34"/>
  <c r="Q123" i="34"/>
  <c r="Q124" i="34"/>
  <c r="Q125" i="34"/>
  <c r="Q126" i="34"/>
  <c r="Q127" i="34"/>
  <c r="Q128" i="34"/>
  <c r="Q129" i="34"/>
  <c r="Q130" i="34"/>
  <c r="Q131" i="34"/>
  <c r="Q132" i="34"/>
  <c r="Q133" i="34"/>
  <c r="Q134" i="34"/>
  <c r="Q135" i="34"/>
  <c r="Q136" i="34"/>
  <c r="Q137" i="34"/>
  <c r="Q138" i="34"/>
  <c r="Q139" i="34"/>
  <c r="Q140" i="34"/>
  <c r="Q141" i="34"/>
  <c r="Q142" i="34"/>
  <c r="Q143" i="34"/>
  <c r="Q144" i="34"/>
  <c r="Q145" i="34"/>
  <c r="Q146" i="34"/>
  <c r="Q147" i="34"/>
  <c r="Q148" i="34"/>
  <c r="Q149" i="34"/>
  <c r="Q150" i="34"/>
  <c r="Q151" i="34"/>
  <c r="Q152" i="34"/>
  <c r="Q153" i="34"/>
  <c r="Q154" i="34"/>
  <c r="Q155" i="34"/>
  <c r="Q156" i="34"/>
  <c r="Q157" i="34"/>
  <c r="Q158" i="34"/>
  <c r="Q159" i="34"/>
  <c r="Q160" i="34"/>
  <c r="Q161" i="34"/>
  <c r="Q162" i="34"/>
  <c r="Q163" i="34"/>
  <c r="Q164" i="34"/>
  <c r="Q165" i="34"/>
  <c r="Q166" i="34"/>
  <c r="Q167" i="34"/>
  <c r="Q168" i="34"/>
  <c r="Q169" i="34"/>
  <c r="Q170" i="34"/>
  <c r="Q171" i="34"/>
  <c r="Q172" i="34"/>
  <c r="Q173" i="34"/>
  <c r="Q174" i="34"/>
  <c r="Q175" i="34"/>
  <c r="Q176" i="34"/>
  <c r="Q177" i="34"/>
  <c r="Q178" i="34"/>
  <c r="Q179" i="34"/>
  <c r="Q180" i="34"/>
  <c r="Q181" i="34"/>
  <c r="Q182" i="34"/>
  <c r="Q183" i="34"/>
  <c r="Q184" i="34"/>
  <c r="Q185" i="34"/>
  <c r="Q186" i="34"/>
  <c r="Q187" i="34"/>
  <c r="Q188" i="34"/>
  <c r="Q189" i="34"/>
  <c r="Q190" i="34"/>
  <c r="Q191" i="34"/>
  <c r="Q192" i="34"/>
  <c r="Q193" i="34"/>
  <c r="Q194" i="34"/>
  <c r="Q195" i="34"/>
  <c r="Q196" i="34"/>
  <c r="Q197" i="34"/>
  <c r="Q198" i="34"/>
  <c r="Q199" i="34"/>
  <c r="Q200" i="34"/>
  <c r="Q201" i="34"/>
  <c r="Q202" i="34"/>
  <c r="Q203" i="34"/>
  <c r="Q204" i="34"/>
  <c r="Q205" i="34"/>
  <c r="Q206" i="34"/>
  <c r="Q207" i="34"/>
  <c r="Q208" i="34"/>
  <c r="Q209" i="34"/>
  <c r="Q210" i="34"/>
  <c r="Q211" i="34"/>
  <c r="Q212" i="34"/>
  <c r="Q213" i="34"/>
  <c r="Q214" i="34"/>
  <c r="Q215" i="34"/>
  <c r="Q216" i="34"/>
  <c r="Q217" i="34"/>
  <c r="Q218" i="34"/>
  <c r="Q219" i="34"/>
  <c r="Q220" i="34"/>
  <c r="Q221" i="34"/>
  <c r="Q222" i="34"/>
  <c r="Q223" i="34"/>
  <c r="Q224" i="34"/>
  <c r="Q225" i="34"/>
  <c r="Q226" i="34"/>
  <c r="Q227" i="34"/>
  <c r="Q228" i="34"/>
  <c r="Q229" i="34"/>
  <c r="Q230" i="34"/>
  <c r="Q231" i="34"/>
  <c r="Q232" i="34"/>
  <c r="Q233" i="34"/>
  <c r="Q234" i="34"/>
  <c r="Q235" i="34"/>
  <c r="Q236" i="34"/>
  <c r="Q237" i="34"/>
  <c r="Q238" i="34"/>
  <c r="Q239" i="34"/>
  <c r="Q240" i="34"/>
  <c r="Q241" i="34"/>
  <c r="Q242" i="34"/>
  <c r="Q243" i="34"/>
  <c r="Q244" i="34"/>
  <c r="Q245" i="34"/>
  <c r="Q246" i="34"/>
  <c r="Q247" i="34"/>
  <c r="Q248" i="34"/>
  <c r="Q249" i="34"/>
  <c r="Q250" i="34"/>
  <c r="Q251" i="34"/>
  <c r="Q252" i="34"/>
  <c r="Q253" i="34"/>
  <c r="Q254" i="34"/>
  <c r="Q255" i="34"/>
  <c r="Q256" i="34"/>
  <c r="Q257" i="34"/>
  <c r="Q258" i="34"/>
  <c r="Q259" i="34"/>
  <c r="Q260" i="34"/>
  <c r="Q261" i="34"/>
  <c r="Q262" i="34"/>
  <c r="Q263" i="34"/>
  <c r="Q264" i="34"/>
  <c r="Q265" i="34"/>
  <c r="Q266" i="34"/>
  <c r="Q267" i="34"/>
  <c r="Q268" i="34"/>
  <c r="Q269" i="34"/>
  <c r="Q270" i="34"/>
  <c r="Q271" i="34"/>
  <c r="Q272" i="34"/>
  <c r="Q273" i="34"/>
  <c r="Q274" i="34"/>
  <c r="Q275" i="34"/>
  <c r="Q276" i="34"/>
  <c r="Q277" i="34"/>
  <c r="Q278" i="34"/>
  <c r="Q279" i="34"/>
  <c r="Q280" i="34"/>
  <c r="Q281" i="34"/>
  <c r="Q282" i="34"/>
  <c r="Q283" i="34"/>
  <c r="Q284" i="34"/>
  <c r="Q285" i="34"/>
  <c r="Q286" i="34"/>
  <c r="Q287" i="34"/>
  <c r="Q288" i="34"/>
  <c r="Q289" i="34"/>
  <c r="Q290" i="34"/>
  <c r="Q291" i="34"/>
  <c r="Q292" i="34"/>
  <c r="Q293" i="34"/>
  <c r="Q294" i="34"/>
  <c r="Q295" i="34"/>
  <c r="Q296" i="34"/>
  <c r="Q297" i="34"/>
  <c r="Q298" i="34"/>
  <c r="Q299" i="34"/>
  <c r="Q300" i="34"/>
  <c r="Q301" i="34"/>
  <c r="Q302" i="34"/>
  <c r="Q18" i="34"/>
  <c r="Q19" i="34"/>
  <c r="Q20" i="34"/>
  <c r="Q21" i="34"/>
  <c r="Q11" i="34"/>
  <c r="Q12" i="34"/>
  <c r="Q13" i="34"/>
  <c r="Q14" i="34"/>
  <c r="Q15" i="34"/>
  <c r="Q16" i="34"/>
  <c r="Q17" i="34"/>
  <c r="Q10" i="34"/>
  <c r="AK191" i="32"/>
  <c r="AL191" i="32"/>
  <c r="AM191" i="32"/>
  <c r="AN191" i="32"/>
  <c r="AO191" i="32"/>
  <c r="AP191" i="32"/>
  <c r="AK192" i="32"/>
  <c r="AL192" i="32"/>
  <c r="AM192" i="32"/>
  <c r="AN192" i="32"/>
  <c r="AO192" i="32"/>
  <c r="AP192" i="32"/>
  <c r="AK193" i="32"/>
  <c r="AL193" i="32"/>
  <c r="AM193" i="32"/>
  <c r="AN193" i="32"/>
  <c r="AO193" i="32"/>
  <c r="AP193" i="32"/>
  <c r="AK194" i="32"/>
  <c r="AL194" i="32"/>
  <c r="AM194" i="32"/>
  <c r="AN194" i="32"/>
  <c r="AO194" i="32"/>
  <c r="AP194" i="32"/>
  <c r="AK195" i="32"/>
  <c r="AL195" i="32"/>
  <c r="AM195" i="32"/>
  <c r="AN195" i="32"/>
  <c r="AO195" i="32"/>
  <c r="AP195" i="32"/>
  <c r="AK196" i="32"/>
  <c r="AL196" i="32"/>
  <c r="AM196" i="32"/>
  <c r="AN196" i="32"/>
  <c r="AO196" i="32"/>
  <c r="AP196" i="32"/>
  <c r="AK197" i="32"/>
  <c r="AL197" i="32"/>
  <c r="AM197" i="32"/>
  <c r="AN197" i="32"/>
  <c r="AO197" i="32"/>
  <c r="AP197" i="32"/>
  <c r="AK198" i="32"/>
  <c r="AL198" i="32"/>
  <c r="AM198" i="32"/>
  <c r="AN198" i="32"/>
  <c r="AO198" i="32"/>
  <c r="AP198" i="32"/>
  <c r="AK199" i="32"/>
  <c r="AL199" i="32"/>
  <c r="AM199" i="32"/>
  <c r="AN199" i="32"/>
  <c r="AO199" i="32"/>
  <c r="AP199" i="32"/>
  <c r="AK200" i="32"/>
  <c r="AL200" i="32"/>
  <c r="AM200" i="32"/>
  <c r="AN200" i="32"/>
  <c r="AO200" i="32"/>
  <c r="AP200" i="32"/>
  <c r="AK201" i="32"/>
  <c r="AL201" i="32"/>
  <c r="AM201" i="32"/>
  <c r="AN201" i="32"/>
  <c r="AO201" i="32"/>
  <c r="AP201" i="32"/>
  <c r="AK202" i="32"/>
  <c r="AL202" i="32"/>
  <c r="AM202" i="32"/>
  <c r="AN202" i="32"/>
  <c r="AO202" i="32"/>
  <c r="AP202" i="32"/>
  <c r="AK203" i="32"/>
  <c r="AL203" i="32"/>
  <c r="AM203" i="32"/>
  <c r="AN203" i="32"/>
  <c r="AO203" i="32"/>
  <c r="AP203" i="32"/>
  <c r="AK204" i="32"/>
  <c r="AL204" i="32"/>
  <c r="AM204" i="32"/>
  <c r="AN204" i="32"/>
  <c r="AO204" i="32"/>
  <c r="AP204" i="32"/>
  <c r="AK205" i="32"/>
  <c r="AL205" i="32"/>
  <c r="AM205" i="32"/>
  <c r="AN205" i="32"/>
  <c r="AO205" i="32"/>
  <c r="AP205" i="32"/>
  <c r="AK206" i="32"/>
  <c r="AL206" i="32"/>
  <c r="AM206" i="32"/>
  <c r="AN206" i="32"/>
  <c r="AO206" i="32"/>
  <c r="AP206" i="32"/>
  <c r="AK207" i="32"/>
  <c r="AL207" i="32"/>
  <c r="AM207" i="32"/>
  <c r="AN207" i="32"/>
  <c r="AO207" i="32"/>
  <c r="AP207" i="32"/>
  <c r="AK208" i="32"/>
  <c r="AL208" i="32"/>
  <c r="AM208" i="32"/>
  <c r="AN208" i="32"/>
  <c r="AO208" i="32"/>
  <c r="AP208" i="32"/>
  <c r="AK209" i="32"/>
  <c r="AL209" i="32"/>
  <c r="AM209" i="32"/>
  <c r="AN209" i="32"/>
  <c r="AO209" i="32"/>
  <c r="AP209" i="32"/>
  <c r="AK210" i="32"/>
  <c r="AL210" i="32"/>
  <c r="AM210" i="32"/>
  <c r="AN210" i="32"/>
  <c r="AO210" i="32"/>
  <c r="AP210" i="32"/>
  <c r="AK211" i="32"/>
  <c r="AL211" i="32"/>
  <c r="AM211" i="32"/>
  <c r="AN211" i="32"/>
  <c r="AO211" i="32"/>
  <c r="AP211" i="32"/>
  <c r="AK212" i="32"/>
  <c r="AL212" i="32"/>
  <c r="AM212" i="32"/>
  <c r="AN212" i="32"/>
  <c r="AO212" i="32"/>
  <c r="AP212" i="32"/>
  <c r="AK213" i="32"/>
  <c r="AL213" i="32"/>
  <c r="AM213" i="32"/>
  <c r="AN213" i="32"/>
  <c r="AO213" i="32"/>
  <c r="AP213" i="32"/>
  <c r="AK214" i="32"/>
  <c r="AL214" i="32"/>
  <c r="AM214" i="32"/>
  <c r="AN214" i="32"/>
  <c r="AO214" i="32"/>
  <c r="AP214" i="32"/>
  <c r="AK215" i="32"/>
  <c r="AL215" i="32"/>
  <c r="AM215" i="32"/>
  <c r="AN215" i="32"/>
  <c r="AO215" i="32"/>
  <c r="AP215" i="32"/>
  <c r="AK216" i="32"/>
  <c r="AL216" i="32"/>
  <c r="AM216" i="32"/>
  <c r="AN216" i="32"/>
  <c r="AO216" i="32"/>
  <c r="AP216" i="32"/>
  <c r="AK217" i="32"/>
  <c r="AL217" i="32"/>
  <c r="AM217" i="32"/>
  <c r="AN217" i="32"/>
  <c r="AO217" i="32"/>
  <c r="AP217" i="32"/>
  <c r="AK218" i="32"/>
  <c r="AL218" i="32"/>
  <c r="AM218" i="32"/>
  <c r="AN218" i="32"/>
  <c r="AO218" i="32"/>
  <c r="AP218" i="32"/>
  <c r="AK219" i="32"/>
  <c r="AL219" i="32"/>
  <c r="AM219" i="32"/>
  <c r="AN219" i="32"/>
  <c r="AO219" i="32"/>
  <c r="AP219" i="32"/>
  <c r="AK220" i="32"/>
  <c r="AL220" i="32"/>
  <c r="AM220" i="32"/>
  <c r="AN220" i="32"/>
  <c r="AO220" i="32"/>
  <c r="AP220" i="32"/>
  <c r="AK221" i="32"/>
  <c r="AL221" i="32"/>
  <c r="AM221" i="32"/>
  <c r="AN221" i="32"/>
  <c r="AO221" i="32"/>
  <c r="AP221" i="32"/>
  <c r="AK222" i="32"/>
  <c r="AL222" i="32"/>
  <c r="AM222" i="32"/>
  <c r="AN222" i="32"/>
  <c r="AO222" i="32"/>
  <c r="AP222" i="32"/>
  <c r="AK223" i="32"/>
  <c r="AL223" i="32"/>
  <c r="AM223" i="32"/>
  <c r="AN223" i="32"/>
  <c r="AO223" i="32"/>
  <c r="AP223" i="32"/>
  <c r="AK224" i="32"/>
  <c r="AL224" i="32"/>
  <c r="AM224" i="32"/>
  <c r="AN224" i="32"/>
  <c r="AO224" i="32"/>
  <c r="AP224" i="32"/>
  <c r="AK225" i="32"/>
  <c r="AL225" i="32"/>
  <c r="AM225" i="32"/>
  <c r="AN225" i="32"/>
  <c r="AO225" i="32"/>
  <c r="AP225" i="32"/>
  <c r="AK226" i="32"/>
  <c r="AL226" i="32"/>
  <c r="AM226" i="32"/>
  <c r="AN226" i="32"/>
  <c r="AO226" i="32"/>
  <c r="AP226" i="32"/>
  <c r="AK227" i="32"/>
  <c r="AL227" i="32"/>
  <c r="AM227" i="32"/>
  <c r="AN227" i="32"/>
  <c r="AO227" i="32"/>
  <c r="AP227" i="32"/>
  <c r="AK228" i="32"/>
  <c r="AL228" i="32"/>
  <c r="AM228" i="32"/>
  <c r="AN228" i="32"/>
  <c r="AO228" i="32"/>
  <c r="AP228" i="32"/>
  <c r="AK229" i="32"/>
  <c r="AL229" i="32"/>
  <c r="AM229" i="32"/>
  <c r="AN229" i="32"/>
  <c r="AO229" i="32"/>
  <c r="AP229" i="32"/>
  <c r="AK230" i="32"/>
  <c r="AL230" i="32"/>
  <c r="AM230" i="32"/>
  <c r="AN230" i="32"/>
  <c r="AO230" i="32"/>
  <c r="AP230" i="32"/>
  <c r="AK231" i="32"/>
  <c r="AL231" i="32"/>
  <c r="AM231" i="32"/>
  <c r="AN231" i="32"/>
  <c r="AO231" i="32"/>
  <c r="AP231" i="32"/>
  <c r="AK232" i="32"/>
  <c r="AL232" i="32"/>
  <c r="AM232" i="32"/>
  <c r="AN232" i="32"/>
  <c r="AO232" i="32"/>
  <c r="AP232" i="32"/>
  <c r="AK233" i="32"/>
  <c r="AL233" i="32"/>
  <c r="AM233" i="32"/>
  <c r="AN233" i="32"/>
  <c r="AO233" i="32"/>
  <c r="AP233" i="32"/>
  <c r="AK234" i="32"/>
  <c r="AL234" i="32"/>
  <c r="AM234" i="32"/>
  <c r="AN234" i="32"/>
  <c r="AO234" i="32"/>
  <c r="AP234" i="32"/>
  <c r="AK235" i="32"/>
  <c r="AL235" i="32"/>
  <c r="AM235" i="32"/>
  <c r="AN235" i="32"/>
  <c r="AO235" i="32"/>
  <c r="AP235" i="32"/>
  <c r="AK236" i="32"/>
  <c r="AL236" i="32"/>
  <c r="AM236" i="32"/>
  <c r="AN236" i="32"/>
  <c r="AO236" i="32"/>
  <c r="AP236" i="32"/>
  <c r="AK237" i="32"/>
  <c r="AL237" i="32"/>
  <c r="AM237" i="32"/>
  <c r="AN237" i="32"/>
  <c r="AO237" i="32"/>
  <c r="AP237" i="32"/>
  <c r="AK238" i="32"/>
  <c r="AL238" i="32"/>
  <c r="AM238" i="32"/>
  <c r="AN238" i="32"/>
  <c r="AO238" i="32"/>
  <c r="AP238" i="32"/>
  <c r="AK239" i="32"/>
  <c r="AL239" i="32"/>
  <c r="AM239" i="32"/>
  <c r="AN239" i="32"/>
  <c r="AO239" i="32"/>
  <c r="AP239" i="32"/>
  <c r="AK240" i="32"/>
  <c r="AL240" i="32"/>
  <c r="AM240" i="32"/>
  <c r="AN240" i="32"/>
  <c r="AO240" i="32"/>
  <c r="AP240" i="32"/>
  <c r="AK241" i="32"/>
  <c r="AL241" i="32"/>
  <c r="AM241" i="32"/>
  <c r="AN241" i="32"/>
  <c r="AO241" i="32"/>
  <c r="AP241" i="32"/>
  <c r="AK242" i="32"/>
  <c r="AL242" i="32"/>
  <c r="AM242" i="32"/>
  <c r="AN242" i="32"/>
  <c r="AO242" i="32"/>
  <c r="AP242" i="32"/>
  <c r="AK243" i="32"/>
  <c r="AL243" i="32"/>
  <c r="AM243" i="32"/>
  <c r="AN243" i="32"/>
  <c r="AO243" i="32"/>
  <c r="AP243" i="32"/>
  <c r="AK244" i="32"/>
  <c r="AL244" i="32"/>
  <c r="AM244" i="32"/>
  <c r="AN244" i="32"/>
  <c r="AO244" i="32"/>
  <c r="AP244" i="32"/>
  <c r="AK245" i="32"/>
  <c r="AL245" i="32"/>
  <c r="AM245" i="32"/>
  <c r="AN245" i="32"/>
  <c r="AO245" i="32"/>
  <c r="AP245" i="32"/>
  <c r="AK246" i="32"/>
  <c r="AL246" i="32"/>
  <c r="AM246" i="32"/>
  <c r="AN246" i="32"/>
  <c r="AO246" i="32"/>
  <c r="AP246" i="32"/>
  <c r="AK247" i="32"/>
  <c r="AL247" i="32"/>
  <c r="AM247" i="32"/>
  <c r="AN247" i="32"/>
  <c r="AO247" i="32"/>
  <c r="AP247" i="32"/>
  <c r="AK248" i="32"/>
  <c r="AL248" i="32"/>
  <c r="AM248" i="32"/>
  <c r="AN248" i="32"/>
  <c r="AO248" i="32"/>
  <c r="AP248" i="32"/>
  <c r="AK249" i="32"/>
  <c r="AL249" i="32"/>
  <c r="AM249" i="32"/>
  <c r="AN249" i="32"/>
  <c r="AO249" i="32"/>
  <c r="AP249" i="32"/>
  <c r="AK250" i="32"/>
  <c r="AL250" i="32"/>
  <c r="AM250" i="32"/>
  <c r="AN250" i="32"/>
  <c r="AO250" i="32"/>
  <c r="AP250" i="32"/>
  <c r="AK251" i="32"/>
  <c r="AL251" i="32"/>
  <c r="AM251" i="32"/>
  <c r="AN251" i="32"/>
  <c r="AO251" i="32"/>
  <c r="AP251" i="32"/>
  <c r="AK252" i="32"/>
  <c r="AL252" i="32"/>
  <c r="AM252" i="32"/>
  <c r="AN252" i="32"/>
  <c r="AO252" i="32"/>
  <c r="AP252" i="32"/>
  <c r="AK253" i="32"/>
  <c r="AL253" i="32"/>
  <c r="AM253" i="32"/>
  <c r="AN253" i="32"/>
  <c r="AO253" i="32"/>
  <c r="AP253" i="32"/>
  <c r="AK254" i="32"/>
  <c r="AL254" i="32"/>
  <c r="AM254" i="32"/>
  <c r="AN254" i="32"/>
  <c r="AO254" i="32"/>
  <c r="AP254" i="32"/>
  <c r="AK255" i="32"/>
  <c r="AL255" i="32"/>
  <c r="AM255" i="32"/>
  <c r="AN255" i="32"/>
  <c r="AO255" i="32"/>
  <c r="AP255" i="32"/>
  <c r="AK256" i="32"/>
  <c r="AL256" i="32"/>
  <c r="AM256" i="32"/>
  <c r="AN256" i="32"/>
  <c r="AO256" i="32"/>
  <c r="AP256" i="32"/>
  <c r="AK257" i="32"/>
  <c r="AL257" i="32"/>
  <c r="AM257" i="32"/>
  <c r="AN257" i="32"/>
  <c r="AO257" i="32"/>
  <c r="AP257" i="32"/>
  <c r="AK258" i="32"/>
  <c r="AL258" i="32"/>
  <c r="AM258" i="32"/>
  <c r="AN258" i="32"/>
  <c r="AO258" i="32"/>
  <c r="AP258" i="32"/>
  <c r="AK259" i="32"/>
  <c r="AL259" i="32"/>
  <c r="AM259" i="32"/>
  <c r="AN259" i="32"/>
  <c r="AO259" i="32"/>
  <c r="AP259" i="32"/>
  <c r="AK260" i="32"/>
  <c r="AL260" i="32"/>
  <c r="AM260" i="32"/>
  <c r="AN260" i="32"/>
  <c r="AO260" i="32"/>
  <c r="AP260" i="32"/>
  <c r="AK261" i="32"/>
  <c r="AL261" i="32"/>
  <c r="AM261" i="32"/>
  <c r="AN261" i="32"/>
  <c r="AO261" i="32"/>
  <c r="AP261" i="32"/>
  <c r="AK262" i="32"/>
  <c r="AL262" i="32"/>
  <c r="AM262" i="32"/>
  <c r="AN262" i="32"/>
  <c r="AO262" i="32"/>
  <c r="AP262" i="32"/>
  <c r="AK263" i="32"/>
  <c r="AL263" i="32"/>
  <c r="AM263" i="32"/>
  <c r="AN263" i="32"/>
  <c r="AO263" i="32"/>
  <c r="AP263" i="32"/>
  <c r="AK264" i="32"/>
  <c r="AL264" i="32"/>
  <c r="AM264" i="32"/>
  <c r="AN264" i="32"/>
  <c r="AO264" i="32"/>
  <c r="AP264" i="32"/>
  <c r="AK265" i="32"/>
  <c r="AL265" i="32"/>
  <c r="AM265" i="32"/>
  <c r="AN265" i="32"/>
  <c r="AO265" i="32"/>
  <c r="AP265" i="32"/>
  <c r="AK266" i="32"/>
  <c r="AL266" i="32"/>
  <c r="AM266" i="32"/>
  <c r="AN266" i="32"/>
  <c r="AO266" i="32"/>
  <c r="AP266" i="32"/>
  <c r="AK267" i="32"/>
  <c r="AL267" i="32"/>
  <c r="AM267" i="32"/>
  <c r="AN267" i="32"/>
  <c r="AO267" i="32"/>
  <c r="AP267" i="32"/>
  <c r="AK268" i="32"/>
  <c r="AL268" i="32"/>
  <c r="AM268" i="32"/>
  <c r="AN268" i="32"/>
  <c r="AO268" i="32"/>
  <c r="AP268" i="32"/>
  <c r="AK269" i="32"/>
  <c r="AL269" i="32"/>
  <c r="AM269" i="32"/>
  <c r="AN269" i="32"/>
  <c r="AO269" i="32"/>
  <c r="AP269" i="32"/>
  <c r="AK270" i="32"/>
  <c r="AL270" i="32"/>
  <c r="AM270" i="32"/>
  <c r="AN270" i="32"/>
  <c r="AO270" i="32"/>
  <c r="AP270" i="32"/>
  <c r="AK271" i="32"/>
  <c r="AL271" i="32"/>
  <c r="AM271" i="32"/>
  <c r="AN271" i="32"/>
  <c r="AO271" i="32"/>
  <c r="AP271" i="32"/>
  <c r="AK272" i="32"/>
  <c r="AL272" i="32"/>
  <c r="AM272" i="32"/>
  <c r="AN272" i="32"/>
  <c r="AO272" i="32"/>
  <c r="AP272" i="32"/>
  <c r="AK273" i="32"/>
  <c r="AL273" i="32"/>
  <c r="AM273" i="32"/>
  <c r="AN273" i="32"/>
  <c r="AO273" i="32"/>
  <c r="AP273" i="32"/>
  <c r="AK274" i="32"/>
  <c r="AL274" i="32"/>
  <c r="AM274" i="32"/>
  <c r="AN274" i="32"/>
  <c r="AO274" i="32"/>
  <c r="AP274" i="32"/>
  <c r="AK275" i="32"/>
  <c r="AL275" i="32"/>
  <c r="AM275" i="32"/>
  <c r="AN275" i="32"/>
  <c r="AO275" i="32"/>
  <c r="AP275" i="32"/>
  <c r="AK276" i="32"/>
  <c r="AL276" i="32"/>
  <c r="AM276" i="32"/>
  <c r="AN276" i="32"/>
  <c r="AO276" i="32"/>
  <c r="AP276" i="32"/>
  <c r="AK277" i="32"/>
  <c r="AL277" i="32"/>
  <c r="AM277" i="32"/>
  <c r="AN277" i="32"/>
  <c r="AO277" i="32"/>
  <c r="AP277" i="32"/>
  <c r="AK278" i="32"/>
  <c r="AL278" i="32"/>
  <c r="AM278" i="32"/>
  <c r="AN278" i="32"/>
  <c r="AO278" i="32"/>
  <c r="AP278" i="32"/>
  <c r="AK279" i="32"/>
  <c r="AL279" i="32"/>
  <c r="AM279" i="32"/>
  <c r="AN279" i="32"/>
  <c r="AO279" i="32"/>
  <c r="AP279" i="32"/>
  <c r="AK280" i="32"/>
  <c r="AL280" i="32"/>
  <c r="AM280" i="32"/>
  <c r="AN280" i="32"/>
  <c r="AO280" i="32"/>
  <c r="AP280" i="32"/>
  <c r="AK281" i="32"/>
  <c r="AL281" i="32"/>
  <c r="AM281" i="32"/>
  <c r="AN281" i="32"/>
  <c r="AO281" i="32"/>
  <c r="AP281" i="32"/>
  <c r="AK282" i="32"/>
  <c r="AL282" i="32"/>
  <c r="AM282" i="32"/>
  <c r="AN282" i="32"/>
  <c r="AO282" i="32"/>
  <c r="AP282" i="32"/>
  <c r="AK283" i="32"/>
  <c r="AL283" i="32"/>
  <c r="AM283" i="32"/>
  <c r="AN283" i="32"/>
  <c r="AO283" i="32"/>
  <c r="AP283" i="32"/>
  <c r="AK284" i="32"/>
  <c r="AL284" i="32"/>
  <c r="AM284" i="32"/>
  <c r="AN284" i="32"/>
  <c r="AO284" i="32"/>
  <c r="AP284" i="32"/>
  <c r="AK285" i="32"/>
  <c r="AL285" i="32"/>
  <c r="AM285" i="32"/>
  <c r="AN285" i="32"/>
  <c r="AO285" i="32"/>
  <c r="AP285" i="32"/>
  <c r="AK286" i="32"/>
  <c r="AL286" i="32"/>
  <c r="AM286" i="32"/>
  <c r="AN286" i="32"/>
  <c r="AO286" i="32"/>
  <c r="AP286" i="32"/>
  <c r="AK287" i="32"/>
  <c r="AL287" i="32"/>
  <c r="AM287" i="32"/>
  <c r="AN287" i="32"/>
  <c r="AO287" i="32"/>
  <c r="AP287" i="32"/>
  <c r="AK288" i="32"/>
  <c r="AL288" i="32"/>
  <c r="AM288" i="32"/>
  <c r="AN288" i="32"/>
  <c r="AO288" i="32"/>
  <c r="AP288" i="32"/>
  <c r="AK289" i="32"/>
  <c r="AL289" i="32"/>
  <c r="AM289" i="32"/>
  <c r="AN289" i="32"/>
  <c r="AO289" i="32"/>
  <c r="AP289" i="32"/>
  <c r="AK290" i="32"/>
  <c r="AL290" i="32"/>
  <c r="AM290" i="32"/>
  <c r="AN290" i="32"/>
  <c r="AO290" i="32"/>
  <c r="AP290" i="32"/>
  <c r="AK291" i="32"/>
  <c r="AL291" i="32"/>
  <c r="AM291" i="32"/>
  <c r="AN291" i="32"/>
  <c r="AO291" i="32"/>
  <c r="AP291" i="32"/>
  <c r="AK292" i="32"/>
  <c r="AL292" i="32"/>
  <c r="AM292" i="32"/>
  <c r="AN292" i="32"/>
  <c r="AO292" i="32"/>
  <c r="AP292" i="32"/>
  <c r="AK293" i="32"/>
  <c r="AL293" i="32"/>
  <c r="AM293" i="32"/>
  <c r="AN293" i="32"/>
  <c r="AO293" i="32"/>
  <c r="AP293" i="32"/>
  <c r="AK294" i="32"/>
  <c r="AL294" i="32"/>
  <c r="AM294" i="32"/>
  <c r="AN294" i="32"/>
  <c r="AO294" i="32"/>
  <c r="AP294" i="32"/>
  <c r="AK295" i="32"/>
  <c r="AL295" i="32"/>
  <c r="AM295" i="32"/>
  <c r="AN295" i="32"/>
  <c r="AO295" i="32"/>
  <c r="AP295" i="32"/>
  <c r="AK296" i="32"/>
  <c r="AL296" i="32"/>
  <c r="AM296" i="32"/>
  <c r="AN296" i="32"/>
  <c r="AO296" i="32"/>
  <c r="AP296" i="32"/>
  <c r="AK297" i="32"/>
  <c r="AL297" i="32"/>
  <c r="AM297" i="32"/>
  <c r="AN297" i="32"/>
  <c r="AO297" i="32"/>
  <c r="AP297" i="32"/>
  <c r="AK298" i="32"/>
  <c r="AL298" i="32"/>
  <c r="AM298" i="32"/>
  <c r="AN298" i="32"/>
  <c r="AO298" i="32"/>
  <c r="AP298" i="32"/>
  <c r="AK299" i="32"/>
  <c r="AL299" i="32"/>
  <c r="AM299" i="32"/>
  <c r="AN299" i="32"/>
  <c r="AO299" i="32"/>
  <c r="AP299" i="32"/>
  <c r="AK300" i="32"/>
  <c r="AL300" i="32"/>
  <c r="AM300" i="32"/>
  <c r="AN300" i="32"/>
  <c r="AO300" i="32"/>
  <c r="AP300" i="32"/>
  <c r="AK301" i="32"/>
  <c r="AL301" i="32"/>
  <c r="AM301" i="32"/>
  <c r="AN301" i="32"/>
  <c r="AO301" i="32"/>
  <c r="AP301" i="32"/>
  <c r="AK302" i="32"/>
  <c r="AL302" i="32"/>
  <c r="AM302" i="32"/>
  <c r="AN302" i="32"/>
  <c r="AO302" i="32"/>
  <c r="AP302" i="32"/>
  <c r="AK303" i="32"/>
  <c r="AL303" i="32"/>
  <c r="AM303" i="32"/>
  <c r="AN303" i="32"/>
  <c r="AO303" i="32"/>
  <c r="AP303" i="32"/>
  <c r="AO190" i="32"/>
  <c r="AP190" i="32"/>
  <c r="AL190" i="32"/>
  <c r="AM190" i="32"/>
  <c r="AN190" i="32"/>
  <c r="AK190" i="32"/>
  <c r="N44" i="37"/>
  <c r="M44" i="37"/>
  <c r="E303" i="36" l="1"/>
  <c r="C303" i="36"/>
  <c r="F303" i="36" s="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209" i="31"/>
  <c r="F210" i="31"/>
  <c r="F211" i="31"/>
  <c r="F212" i="31"/>
  <c r="F213" i="31"/>
  <c r="F214" i="31"/>
  <c r="F215" i="31"/>
  <c r="F216" i="31"/>
  <c r="F217" i="31"/>
  <c r="F218" i="31"/>
  <c r="F219" i="31"/>
  <c r="F220" i="31"/>
  <c r="F221" i="31"/>
  <c r="F222" i="31"/>
  <c r="F223" i="31"/>
  <c r="F224" i="31"/>
  <c r="F225" i="31"/>
  <c r="F226" i="31"/>
  <c r="F227" i="31"/>
  <c r="F228" i="31"/>
  <c r="F229" i="31"/>
  <c r="F230" i="31"/>
  <c r="F231" i="31"/>
  <c r="F232" i="31"/>
  <c r="F233" i="31"/>
  <c r="F234" i="31"/>
  <c r="F235" i="31"/>
  <c r="F236" i="31"/>
  <c r="F237" i="31"/>
  <c r="F238" i="31"/>
  <c r="F239" i="31"/>
  <c r="F240" i="31"/>
  <c r="F241" i="31"/>
  <c r="F242" i="31"/>
  <c r="F243" i="31"/>
  <c r="F244" i="31"/>
  <c r="F245" i="31"/>
  <c r="F246" i="31"/>
  <c r="F247" i="31"/>
  <c r="F248" i="31"/>
  <c r="F249" i="31"/>
  <c r="F250" i="31"/>
  <c r="F251" i="31"/>
  <c r="F252" i="31"/>
  <c r="F253" i="31"/>
  <c r="F254" i="31"/>
  <c r="F255" i="31"/>
  <c r="F256" i="31"/>
  <c r="F257" i="31"/>
  <c r="F258" i="31"/>
  <c r="F259" i="31"/>
  <c r="F260" i="31"/>
  <c r="F261" i="31"/>
  <c r="F262" i="31"/>
  <c r="F263" i="31"/>
  <c r="F264" i="31"/>
  <c r="F265" i="31"/>
  <c r="F266" i="31"/>
  <c r="F267" i="31"/>
  <c r="F268" i="31"/>
  <c r="F269" i="31"/>
  <c r="F270" i="31"/>
  <c r="F271" i="31"/>
  <c r="F272" i="31"/>
  <c r="F273" i="31"/>
  <c r="F274" i="31"/>
  <c r="F275" i="31"/>
  <c r="F276" i="31"/>
  <c r="F277" i="31"/>
  <c r="F278" i="31"/>
  <c r="F279" i="31"/>
  <c r="F280" i="31"/>
  <c r="F281" i="31"/>
  <c r="F282" i="31"/>
  <c r="F283" i="31"/>
  <c r="F284" i="31"/>
  <c r="F285" i="31"/>
  <c r="F286" i="31"/>
  <c r="F287" i="31"/>
  <c r="F288" i="31"/>
  <c r="F289" i="31"/>
  <c r="F290" i="31"/>
  <c r="F291" i="31"/>
  <c r="F292" i="31"/>
  <c r="F293" i="31"/>
  <c r="F294" i="31"/>
  <c r="F295" i="31"/>
  <c r="F296" i="31"/>
  <c r="F297" i="31"/>
  <c r="F298" i="31"/>
  <c r="F299" i="31"/>
  <c r="F300" i="31"/>
  <c r="F301" i="31"/>
  <c r="F302" i="31"/>
  <c r="F11" i="31"/>
  <c r="D12" i="3"/>
  <c r="D13" i="3"/>
  <c r="D14" i="3"/>
  <c r="D15" i="3"/>
  <c r="D16" i="3"/>
  <c r="D17" i="3"/>
  <c r="K164" i="35" s="1"/>
  <c r="D18" i="3"/>
  <c r="K159" i="35" s="1"/>
  <c r="D19" i="3"/>
  <c r="D20" i="3"/>
  <c r="D21" i="3"/>
  <c r="D22" i="3"/>
  <c r="D23" i="3"/>
  <c r="D24" i="3"/>
  <c r="D25" i="3"/>
  <c r="K285" i="35" s="1"/>
  <c r="D26" i="3"/>
  <c r="K223" i="35" s="1"/>
  <c r="D27" i="3"/>
  <c r="D28" i="3"/>
  <c r="D29" i="3"/>
  <c r="D30" i="3"/>
  <c r="D31" i="3"/>
  <c r="K286" i="35" s="1"/>
  <c r="D32" i="3"/>
  <c r="D33" i="3"/>
  <c r="K302" i="35" s="1"/>
  <c r="D34" i="3"/>
  <c r="D35" i="3"/>
  <c r="D36" i="3"/>
  <c r="D37" i="3"/>
  <c r="K38" i="35" s="1"/>
  <c r="D38" i="3"/>
  <c r="D39" i="3"/>
  <c r="K13" i="35" s="1"/>
  <c r="D40" i="3"/>
  <c r="D41" i="3"/>
  <c r="D42" i="3"/>
  <c r="K211" i="35" s="1"/>
  <c r="D43" i="3"/>
  <c r="D44" i="3"/>
  <c r="D45" i="3"/>
  <c r="D46" i="3"/>
  <c r="D47" i="3"/>
  <c r="D48" i="3"/>
  <c r="D49" i="3"/>
  <c r="K206" i="35" s="1"/>
  <c r="D50" i="3"/>
  <c r="D51" i="3"/>
  <c r="D52" i="3"/>
  <c r="D53" i="3"/>
  <c r="D54" i="3"/>
  <c r="D55" i="3"/>
  <c r="D56" i="3"/>
  <c r="D57" i="3"/>
  <c r="K203" i="35" s="1"/>
  <c r="D58" i="3"/>
  <c r="K105" i="35" s="1"/>
  <c r="D59" i="3"/>
  <c r="D60" i="3"/>
  <c r="D61" i="3"/>
  <c r="D62" i="3"/>
  <c r="D63" i="3"/>
  <c r="K116" i="35" s="1"/>
  <c r="D64" i="3"/>
  <c r="K46" i="35" s="1"/>
  <c r="D65" i="3"/>
  <c r="D66" i="3"/>
  <c r="K184" i="35" s="1"/>
  <c r="D67" i="3"/>
  <c r="D68" i="3"/>
  <c r="D69" i="3"/>
  <c r="D70" i="3"/>
  <c r="D71" i="3"/>
  <c r="D72" i="3"/>
  <c r="K292" i="35" s="1"/>
  <c r="D73" i="3"/>
  <c r="K125" i="35" s="1"/>
  <c r="D74" i="3"/>
  <c r="K273" i="35" s="1"/>
  <c r="D75" i="3"/>
  <c r="D76" i="3"/>
  <c r="D77" i="3"/>
  <c r="D78" i="3"/>
  <c r="D79" i="3"/>
  <c r="D80" i="3"/>
  <c r="D81" i="3"/>
  <c r="D82" i="3"/>
  <c r="K230" i="35" s="1"/>
  <c r="D83" i="3"/>
  <c r="D84" i="3"/>
  <c r="D85" i="3"/>
  <c r="D86" i="3"/>
  <c r="D87" i="3"/>
  <c r="K243" i="35" s="1"/>
  <c r="D88" i="3"/>
  <c r="K252" i="35" s="1"/>
  <c r="D89" i="3"/>
  <c r="K295" i="35" s="1"/>
  <c r="D90" i="3"/>
  <c r="K300" i="35" s="1"/>
  <c r="D91" i="3"/>
  <c r="D92" i="3"/>
  <c r="D93" i="3"/>
  <c r="D94" i="3"/>
  <c r="D95" i="3"/>
  <c r="K79" i="35" s="1"/>
  <c r="D96" i="3"/>
  <c r="D97" i="3"/>
  <c r="K183" i="35" s="1"/>
  <c r="D98" i="3"/>
  <c r="K126" i="35" s="1"/>
  <c r="D99" i="3"/>
  <c r="D100" i="3"/>
  <c r="D101" i="3"/>
  <c r="D102" i="3"/>
  <c r="D103" i="3"/>
  <c r="K83" i="35" s="1"/>
  <c r="D104" i="3"/>
  <c r="K255" i="35" s="1"/>
  <c r="D105" i="3"/>
  <c r="D106" i="3"/>
  <c r="K227" i="35" s="1"/>
  <c r="D107" i="3"/>
  <c r="D108" i="3"/>
  <c r="D109" i="3"/>
  <c r="D110" i="3"/>
  <c r="D111" i="3"/>
  <c r="D112" i="3"/>
  <c r="K151" i="35" s="1"/>
  <c r="D113" i="3"/>
  <c r="K272" i="35" s="1"/>
  <c r="D114" i="3"/>
  <c r="K127" i="35" s="1"/>
  <c r="D115" i="3"/>
  <c r="D116" i="3"/>
  <c r="D117" i="3"/>
  <c r="D118" i="3"/>
  <c r="D119" i="3"/>
  <c r="D120" i="3"/>
  <c r="D121" i="3"/>
  <c r="D122" i="3"/>
  <c r="K294" i="35" s="1"/>
  <c r="D123" i="3"/>
  <c r="D124" i="3"/>
  <c r="D125" i="3"/>
  <c r="D126" i="3"/>
  <c r="D127" i="3"/>
  <c r="D128" i="3"/>
  <c r="K148" i="35" s="1"/>
  <c r="D129" i="3"/>
  <c r="K85" i="35" s="1"/>
  <c r="D130" i="3"/>
  <c r="K249" i="35" s="1"/>
  <c r="D131" i="3"/>
  <c r="D132" i="3"/>
  <c r="D133" i="3"/>
  <c r="D134" i="3"/>
  <c r="K107" i="35" s="1"/>
  <c r="D135" i="3"/>
  <c r="K262" i="35" s="1"/>
  <c r="D136" i="3"/>
  <c r="K263" i="35" s="1"/>
  <c r="D137" i="3"/>
  <c r="K165" i="35" s="1"/>
  <c r="D138" i="3"/>
  <c r="K232" i="35" s="1"/>
  <c r="D139" i="3"/>
  <c r="D140" i="3"/>
  <c r="D141" i="3"/>
  <c r="D142" i="3"/>
  <c r="D143" i="3"/>
  <c r="K109" i="35" s="1"/>
  <c r="D144" i="3"/>
  <c r="K271" i="35" s="1"/>
  <c r="D145" i="3"/>
  <c r="K269" i="35" s="1"/>
  <c r="D146" i="3"/>
  <c r="K80" i="35" s="1"/>
  <c r="D147" i="3"/>
  <c r="D148" i="3"/>
  <c r="D149" i="3"/>
  <c r="D150" i="3"/>
  <c r="D151" i="3"/>
  <c r="K117" i="35" s="1"/>
  <c r="D152" i="3"/>
  <c r="D153" i="3"/>
  <c r="K212" i="35" s="1"/>
  <c r="D154" i="3"/>
  <c r="K280" i="35" s="1"/>
  <c r="D155" i="3"/>
  <c r="D156" i="3"/>
  <c r="D157" i="3"/>
  <c r="D158" i="3"/>
  <c r="D159" i="3"/>
  <c r="K222" i="35" s="1"/>
  <c r="D160" i="3"/>
  <c r="D161" i="3"/>
  <c r="K77" i="35" s="1"/>
  <c r="D162" i="3"/>
  <c r="K248" i="35" s="1"/>
  <c r="D163" i="3"/>
  <c r="D164" i="3"/>
  <c r="K100" i="35" s="1"/>
  <c r="D165" i="3"/>
  <c r="D166" i="3"/>
  <c r="D167" i="3"/>
  <c r="D168" i="3"/>
  <c r="D169" i="3"/>
  <c r="D170" i="3"/>
  <c r="K28" i="35" s="1"/>
  <c r="D171" i="3"/>
  <c r="D172" i="3"/>
  <c r="D173" i="3"/>
  <c r="D174" i="3"/>
  <c r="D175" i="3"/>
  <c r="K188" i="35" s="1"/>
  <c r="D176" i="3"/>
  <c r="K168" i="35" s="1"/>
  <c r="D177" i="3"/>
  <c r="K119" i="35" s="1"/>
  <c r="D178" i="3"/>
  <c r="K129" i="35" s="1"/>
  <c r="D179" i="3"/>
  <c r="D180" i="3"/>
  <c r="D181" i="3"/>
  <c r="D182" i="3"/>
  <c r="D183" i="3"/>
  <c r="K149" i="35" s="1"/>
  <c r="D184" i="3"/>
  <c r="K64" i="35" s="1"/>
  <c r="D185" i="3"/>
  <c r="K43" i="35" s="1"/>
  <c r="D186" i="3"/>
  <c r="K67" i="35" s="1"/>
  <c r="D187" i="3"/>
  <c r="D188" i="3"/>
  <c r="D189" i="3"/>
  <c r="D190" i="3"/>
  <c r="D191" i="3"/>
  <c r="D192" i="3"/>
  <c r="K21" i="35" s="1"/>
  <c r="D193" i="3"/>
  <c r="D194" i="3"/>
  <c r="D195" i="3"/>
  <c r="D196" i="3"/>
  <c r="D197" i="3"/>
  <c r="D198" i="3"/>
  <c r="K27" i="35" s="1"/>
  <c r="D199" i="3"/>
  <c r="D200" i="3"/>
  <c r="D201" i="3"/>
  <c r="K172" i="35" s="1"/>
  <c r="D202" i="3"/>
  <c r="K99" i="35" s="1"/>
  <c r="D203" i="3"/>
  <c r="D204" i="3"/>
  <c r="D205" i="3"/>
  <c r="D206" i="3"/>
  <c r="D207" i="3"/>
  <c r="D208" i="3"/>
  <c r="D209" i="3"/>
  <c r="D210" i="3"/>
  <c r="K45" i="35" s="1"/>
  <c r="D211" i="3"/>
  <c r="K134" i="35" s="1"/>
  <c r="D212" i="3"/>
  <c r="D213" i="3"/>
  <c r="D214" i="3"/>
  <c r="D215" i="3"/>
  <c r="D216" i="3"/>
  <c r="K104" i="35" s="1"/>
  <c r="D217" i="3"/>
  <c r="K198" i="35" s="1"/>
  <c r="D218" i="3"/>
  <c r="K60" i="35" s="1"/>
  <c r="D219" i="3"/>
  <c r="D220" i="3"/>
  <c r="D221" i="3"/>
  <c r="D222" i="3"/>
  <c r="D223" i="3"/>
  <c r="D224" i="3"/>
  <c r="K70" i="35" s="1"/>
  <c r="D225" i="3"/>
  <c r="K32" i="35" s="1"/>
  <c r="D226" i="3"/>
  <c r="K23" i="35" s="1"/>
  <c r="D227" i="3"/>
  <c r="D228" i="3"/>
  <c r="D229" i="3"/>
  <c r="K37" i="35" s="1"/>
  <c r="D230" i="3"/>
  <c r="D231" i="3"/>
  <c r="D232" i="3"/>
  <c r="D233" i="3"/>
  <c r="K84" i="35" s="1"/>
  <c r="D234" i="3"/>
  <c r="K40" i="35" s="1"/>
  <c r="D235" i="3"/>
  <c r="D236" i="3"/>
  <c r="D237" i="3"/>
  <c r="D238" i="3"/>
  <c r="D239" i="3"/>
  <c r="D240" i="3"/>
  <c r="D241" i="3"/>
  <c r="K182" i="35" s="1"/>
  <c r="D242" i="3"/>
  <c r="K288" i="35" s="1"/>
  <c r="D243" i="3"/>
  <c r="D244" i="3"/>
  <c r="K244" i="35" s="1"/>
  <c r="D245" i="3"/>
  <c r="D246" i="3"/>
  <c r="D247" i="3"/>
  <c r="K276" i="35" s="1"/>
  <c r="D248" i="3"/>
  <c r="D249" i="3"/>
  <c r="K139" i="35" s="1"/>
  <c r="D250" i="3"/>
  <c r="K137" i="35" s="1"/>
  <c r="D251" i="3"/>
  <c r="D252" i="3"/>
  <c r="D253" i="3"/>
  <c r="D254" i="3"/>
  <c r="D255" i="3"/>
  <c r="D256" i="3"/>
  <c r="K132" i="35" s="1"/>
  <c r="D257" i="3"/>
  <c r="D258" i="3"/>
  <c r="K163" i="35" s="1"/>
  <c r="D259" i="3"/>
  <c r="D260" i="3"/>
  <c r="D261" i="3"/>
  <c r="K102" i="35" s="1"/>
  <c r="D262" i="3"/>
  <c r="D263" i="3"/>
  <c r="K29" i="35" s="1"/>
  <c r="D264" i="3"/>
  <c r="K61" i="35" s="1"/>
  <c r="D265" i="3"/>
  <c r="K246" i="35" s="1"/>
  <c r="D266" i="3"/>
  <c r="K236" i="35" s="1"/>
  <c r="D267" i="3"/>
  <c r="K69" i="35" s="1"/>
  <c r="D268" i="3"/>
  <c r="D269" i="3"/>
  <c r="D270" i="3"/>
  <c r="D271" i="3"/>
  <c r="D272" i="3"/>
  <c r="D273" i="3"/>
  <c r="K12" i="35" s="1"/>
  <c r="D274" i="3"/>
  <c r="K157" i="35" s="1"/>
  <c r="D275" i="3"/>
  <c r="D276" i="3"/>
  <c r="D277" i="3"/>
  <c r="D278" i="3"/>
  <c r="D279" i="3"/>
  <c r="K270" i="35" s="1"/>
  <c r="D280" i="3"/>
  <c r="D281" i="3"/>
  <c r="K177" i="35" s="1"/>
  <c r="D282" i="3"/>
  <c r="K114" i="35" s="1"/>
  <c r="D283" i="3"/>
  <c r="D284" i="3"/>
  <c r="D285" i="3"/>
  <c r="D286" i="3"/>
  <c r="D287" i="3"/>
  <c r="K156" i="35" s="1"/>
  <c r="D288" i="3"/>
  <c r="K135" i="35" s="1"/>
  <c r="D289" i="3"/>
  <c r="K133" i="35" s="1"/>
  <c r="D290" i="3"/>
  <c r="K158" i="35" s="1"/>
  <c r="D291" i="3"/>
  <c r="K229" i="35" s="1"/>
  <c r="D292" i="3"/>
  <c r="D293" i="3"/>
  <c r="D294" i="3"/>
  <c r="D295" i="3"/>
  <c r="D296" i="3"/>
  <c r="K175" i="35" s="1"/>
  <c r="D297" i="3"/>
  <c r="K55" i="35" s="1"/>
  <c r="D298" i="3"/>
  <c r="K261" i="35" s="1"/>
  <c r="D299" i="3"/>
  <c r="D300" i="3"/>
  <c r="D301" i="3"/>
  <c r="D302" i="3"/>
  <c r="K98" i="35" l="1"/>
  <c r="K202" i="35"/>
  <c r="K120" i="35"/>
  <c r="K87" i="35"/>
  <c r="K146" i="35"/>
  <c r="K281" i="35"/>
  <c r="K264" i="35"/>
  <c r="K113" i="35"/>
  <c r="K74" i="35"/>
  <c r="K90" i="35"/>
  <c r="K26" i="35"/>
  <c r="K170" i="35"/>
  <c r="K192" i="35"/>
  <c r="K112" i="35"/>
  <c r="K267" i="35"/>
  <c r="K161" i="35"/>
  <c r="K199" i="35"/>
  <c r="K201" i="35"/>
  <c r="K240" i="35"/>
  <c r="K214" i="35"/>
  <c r="K250" i="35"/>
  <c r="K234" i="35"/>
  <c r="K185" i="35"/>
  <c r="K178" i="35"/>
  <c r="K34" i="35"/>
  <c r="K33" i="35"/>
  <c r="K136" i="35"/>
  <c r="K256" i="35"/>
  <c r="K231" i="35"/>
  <c r="K24" i="35"/>
  <c r="K247" i="35"/>
  <c r="K174" i="35"/>
  <c r="K213" i="35"/>
  <c r="K31" i="35"/>
  <c r="K226" i="35"/>
  <c r="K56" i="35"/>
  <c r="K224" i="35"/>
  <c r="K153" i="35"/>
  <c r="K266" i="35"/>
  <c r="K210" i="35"/>
  <c r="K191" i="35"/>
  <c r="K103" i="35"/>
  <c r="K216" i="35"/>
  <c r="K291" i="35"/>
  <c r="K179" i="35"/>
  <c r="K205" i="35"/>
  <c r="K160" i="35"/>
  <c r="K76" i="35"/>
  <c r="K143" i="35"/>
  <c r="K30" i="35"/>
  <c r="K190" i="35"/>
  <c r="K53" i="35"/>
  <c r="K293" i="35"/>
  <c r="K228" i="35"/>
  <c r="K17" i="35"/>
  <c r="K111" i="35"/>
  <c r="K193" i="35"/>
  <c r="K238" i="35"/>
  <c r="K18" i="35"/>
  <c r="K208" i="35"/>
  <c r="K144" i="35"/>
  <c r="K297" i="35"/>
  <c r="K301" i="35"/>
  <c r="K86" i="35"/>
  <c r="K92" i="35"/>
  <c r="K218" i="35"/>
  <c r="K36" i="35"/>
  <c r="K41" i="35"/>
  <c r="K171" i="35"/>
  <c r="K82" i="35"/>
  <c r="K51" i="35"/>
  <c r="K140" i="35"/>
  <c r="K279" i="35"/>
  <c r="K138" i="35"/>
  <c r="K78" i="35"/>
  <c r="K72" i="35"/>
  <c r="K147" i="35"/>
  <c r="K94" i="35"/>
  <c r="K282" i="35"/>
  <c r="K16" i="35"/>
  <c r="K237" i="35"/>
  <c r="K197" i="35"/>
  <c r="K220" i="35"/>
  <c r="K196" i="35"/>
  <c r="K95" i="35"/>
  <c r="K215" i="35"/>
  <c r="K62" i="35"/>
  <c r="K25" i="35"/>
  <c r="K49" i="35"/>
  <c r="K131" i="35"/>
  <c r="K283" i="35"/>
  <c r="K91" i="35"/>
  <c r="K75" i="35"/>
  <c r="K106" i="35"/>
  <c r="K71" i="35"/>
  <c r="K260" i="35"/>
  <c r="K65" i="35"/>
  <c r="K118" i="35"/>
  <c r="K20" i="35"/>
  <c r="K225" i="35"/>
  <c r="K235" i="35"/>
  <c r="K121" i="35"/>
  <c r="K14" i="35"/>
  <c r="K35" i="35"/>
  <c r="K141" i="35"/>
  <c r="K122" i="35"/>
  <c r="K15" i="35"/>
  <c r="K97" i="35"/>
  <c r="K128" i="35"/>
  <c r="K299" i="35"/>
  <c r="K259" i="35"/>
  <c r="K130" i="35"/>
  <c r="K63" i="35"/>
  <c r="K93" i="35"/>
  <c r="K39" i="35"/>
  <c r="K298" i="35"/>
  <c r="K180" i="35"/>
  <c r="K253" i="35"/>
  <c r="K66" i="35"/>
  <c r="K181" i="35"/>
  <c r="K239" i="35"/>
  <c r="K145" i="35"/>
  <c r="K242" i="35"/>
  <c r="K59" i="35"/>
  <c r="K101" i="35"/>
  <c r="K167" i="35"/>
  <c r="K162" i="35"/>
  <c r="K274" i="35"/>
  <c r="K50" i="35"/>
  <c r="K254" i="35"/>
  <c r="K68" i="35"/>
  <c r="K154" i="35"/>
  <c r="K275" i="35"/>
  <c r="K108" i="35"/>
  <c r="K289" i="35"/>
  <c r="K257" i="35"/>
  <c r="K287" i="35"/>
  <c r="K89" i="35"/>
  <c r="K278" i="35"/>
  <c r="K290" i="35"/>
  <c r="K221" i="35"/>
  <c r="K284" i="35"/>
  <c r="K150" i="35"/>
  <c r="K54" i="35"/>
  <c r="K219" i="35"/>
  <c r="K52" i="35"/>
  <c r="K166" i="35"/>
  <c r="K110" i="35"/>
  <c r="K204" i="35"/>
  <c r="K186" i="35"/>
  <c r="K296" i="35"/>
  <c r="K19" i="35"/>
  <c r="K88" i="35"/>
  <c r="K169" i="35"/>
  <c r="K176" i="35"/>
  <c r="K155" i="35"/>
  <c r="K195" i="35"/>
  <c r="K251" i="35"/>
  <c r="K200" i="35"/>
  <c r="K189" i="35"/>
  <c r="K258" i="35"/>
  <c r="K209" i="35"/>
  <c r="K48" i="35"/>
  <c r="K58" i="35"/>
  <c r="K81" i="35"/>
  <c r="K142" i="35"/>
  <c r="K42" i="35"/>
  <c r="K194" i="35"/>
  <c r="K233" i="35"/>
  <c r="K207" i="35"/>
  <c r="K245" i="35"/>
  <c r="K115" i="35"/>
  <c r="K44" i="35"/>
  <c r="K57" i="35"/>
  <c r="K47" i="35"/>
  <c r="K173" i="35"/>
  <c r="K268" i="35"/>
  <c r="K124" i="35"/>
  <c r="K265" i="35"/>
  <c r="K22" i="35"/>
  <c r="K277" i="35"/>
  <c r="K73" i="35"/>
  <c r="K123" i="35"/>
  <c r="K152" i="35"/>
  <c r="K96" i="35"/>
  <c r="K241" i="35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J294" i="3" l="1"/>
  <c r="J246" i="3"/>
  <c r="J198" i="3"/>
  <c r="J166" i="3"/>
  <c r="J134" i="3"/>
  <c r="J110" i="3"/>
  <c r="J78" i="3"/>
  <c r="J54" i="3"/>
  <c r="J301" i="3"/>
  <c r="J245" i="3"/>
  <c r="J181" i="3"/>
  <c r="J133" i="3"/>
  <c r="J93" i="3"/>
  <c r="J53" i="3"/>
  <c r="J300" i="3"/>
  <c r="J276" i="3"/>
  <c r="J268" i="3"/>
  <c r="J260" i="3"/>
  <c r="J252" i="3"/>
  <c r="J244" i="3"/>
  <c r="J236" i="3"/>
  <c r="J228" i="3"/>
  <c r="J220" i="3"/>
  <c r="J212" i="3"/>
  <c r="J204" i="3"/>
  <c r="J196" i="3"/>
  <c r="J188" i="3"/>
  <c r="J180" i="3"/>
  <c r="J172" i="3"/>
  <c r="J164" i="3"/>
  <c r="J156" i="3"/>
  <c r="J148" i="3"/>
  <c r="J140" i="3"/>
  <c r="J132" i="3"/>
  <c r="J124" i="3"/>
  <c r="J116" i="3"/>
  <c r="J108" i="3"/>
  <c r="J100" i="3"/>
  <c r="J92" i="3"/>
  <c r="J84" i="3"/>
  <c r="J76" i="3"/>
  <c r="J68" i="3"/>
  <c r="J60" i="3"/>
  <c r="J52" i="3"/>
  <c r="J44" i="3"/>
  <c r="J36" i="3"/>
  <c r="J28" i="3"/>
  <c r="J20" i="3"/>
  <c r="J12" i="3"/>
  <c r="J286" i="3"/>
  <c r="J238" i="3"/>
  <c r="J190" i="3"/>
  <c r="J142" i="3"/>
  <c r="J86" i="3"/>
  <c r="J22" i="3"/>
  <c r="J269" i="3"/>
  <c r="J229" i="3"/>
  <c r="J189" i="3"/>
  <c r="J149" i="3"/>
  <c r="J85" i="3"/>
  <c r="J13" i="3"/>
  <c r="J283" i="3"/>
  <c r="J267" i="3"/>
  <c r="J259" i="3"/>
  <c r="J251" i="3"/>
  <c r="J243" i="3"/>
  <c r="J235" i="3"/>
  <c r="J227" i="3"/>
  <c r="J219" i="3"/>
  <c r="J211" i="3"/>
  <c r="J203" i="3"/>
  <c r="J195" i="3"/>
  <c r="J187" i="3"/>
  <c r="J179" i="3"/>
  <c r="J171" i="3"/>
  <c r="J163" i="3"/>
  <c r="J155" i="3"/>
  <c r="J147" i="3"/>
  <c r="J139" i="3"/>
  <c r="J131" i="3"/>
  <c r="J123" i="3"/>
  <c r="J115" i="3"/>
  <c r="J107" i="3"/>
  <c r="J99" i="3"/>
  <c r="J91" i="3"/>
  <c r="J83" i="3"/>
  <c r="J75" i="3"/>
  <c r="J67" i="3"/>
  <c r="J59" i="3"/>
  <c r="J51" i="3"/>
  <c r="J43" i="3"/>
  <c r="J35" i="3"/>
  <c r="J27" i="3"/>
  <c r="J19" i="3"/>
  <c r="J254" i="3"/>
  <c r="J206" i="3"/>
  <c r="J150" i="3"/>
  <c r="J94" i="3"/>
  <c r="J46" i="3"/>
  <c r="J277" i="3"/>
  <c r="J221" i="3"/>
  <c r="J173" i="3"/>
  <c r="J125" i="3"/>
  <c r="J77" i="3"/>
  <c r="J37" i="3"/>
  <c r="J284" i="3"/>
  <c r="J298" i="3"/>
  <c r="J258" i="3"/>
  <c r="J242" i="3"/>
  <c r="J234" i="3"/>
  <c r="J226" i="3"/>
  <c r="J218" i="3"/>
  <c r="J210" i="3"/>
  <c r="J202" i="3"/>
  <c r="J194" i="3"/>
  <c r="J186" i="3"/>
  <c r="J178" i="3"/>
  <c r="J170" i="3"/>
  <c r="J162" i="3"/>
  <c r="J154" i="3"/>
  <c r="J146" i="3"/>
  <c r="J138" i="3"/>
  <c r="J130" i="3"/>
  <c r="J122" i="3"/>
  <c r="J114" i="3"/>
  <c r="J106" i="3"/>
  <c r="J98" i="3"/>
  <c r="J90" i="3"/>
  <c r="J82" i="3"/>
  <c r="J74" i="3"/>
  <c r="J66" i="3"/>
  <c r="J58" i="3"/>
  <c r="J50" i="3"/>
  <c r="J42" i="3"/>
  <c r="J34" i="3"/>
  <c r="J26" i="3"/>
  <c r="J18" i="3"/>
  <c r="J278" i="3"/>
  <c r="J230" i="3"/>
  <c r="J182" i="3"/>
  <c r="J118" i="3"/>
  <c r="J62" i="3"/>
  <c r="J30" i="3"/>
  <c r="J261" i="3"/>
  <c r="J213" i="3"/>
  <c r="J165" i="3"/>
  <c r="J109" i="3"/>
  <c r="J21" i="3"/>
  <c r="J291" i="3"/>
  <c r="J290" i="3"/>
  <c r="J289" i="3"/>
  <c r="J273" i="3"/>
  <c r="J257" i="3"/>
  <c r="J241" i="3"/>
  <c r="J225" i="3"/>
  <c r="J217" i="3"/>
  <c r="J209" i="3"/>
  <c r="J201" i="3"/>
  <c r="J193" i="3"/>
  <c r="J185" i="3"/>
  <c r="J177" i="3"/>
  <c r="J169" i="3"/>
  <c r="J161" i="3"/>
  <c r="J153" i="3"/>
  <c r="J145" i="3"/>
  <c r="J137" i="3"/>
  <c r="J129" i="3"/>
  <c r="J121" i="3"/>
  <c r="J113" i="3"/>
  <c r="J105" i="3"/>
  <c r="J97" i="3"/>
  <c r="J89" i="3"/>
  <c r="J81" i="3"/>
  <c r="J73" i="3"/>
  <c r="J65" i="3"/>
  <c r="J57" i="3"/>
  <c r="J49" i="3"/>
  <c r="J41" i="3"/>
  <c r="J33" i="3"/>
  <c r="J25" i="3"/>
  <c r="J17" i="3"/>
  <c r="J302" i="3"/>
  <c r="J270" i="3"/>
  <c r="J222" i="3"/>
  <c r="J158" i="3"/>
  <c r="J102" i="3"/>
  <c r="J14" i="3"/>
  <c r="J285" i="3"/>
  <c r="J253" i="3"/>
  <c r="J205" i="3"/>
  <c r="J157" i="3"/>
  <c r="J117" i="3"/>
  <c r="J69" i="3"/>
  <c r="J29" i="3"/>
  <c r="J299" i="3"/>
  <c r="J282" i="3"/>
  <c r="J250" i="3"/>
  <c r="J281" i="3"/>
  <c r="J249" i="3"/>
  <c r="J296" i="3"/>
  <c r="J288" i="3"/>
  <c r="J280" i="3"/>
  <c r="J272" i="3"/>
  <c r="J264" i="3"/>
  <c r="J256" i="3"/>
  <c r="J248" i="3"/>
  <c r="J240" i="3"/>
  <c r="J232" i="3"/>
  <c r="J224" i="3"/>
  <c r="J216" i="3"/>
  <c r="J208" i="3"/>
  <c r="J200" i="3"/>
  <c r="J192" i="3"/>
  <c r="J184" i="3"/>
  <c r="J176" i="3"/>
  <c r="J168" i="3"/>
  <c r="J160" i="3"/>
  <c r="J152" i="3"/>
  <c r="J144" i="3"/>
  <c r="J136" i="3"/>
  <c r="J128" i="3"/>
  <c r="J120" i="3"/>
  <c r="J112" i="3"/>
  <c r="J104" i="3"/>
  <c r="J96" i="3"/>
  <c r="J88" i="3"/>
  <c r="J80" i="3"/>
  <c r="J72" i="3"/>
  <c r="J64" i="3"/>
  <c r="J56" i="3"/>
  <c r="J48" i="3"/>
  <c r="J40" i="3"/>
  <c r="J32" i="3"/>
  <c r="J24" i="3"/>
  <c r="J16" i="3"/>
  <c r="J262" i="3"/>
  <c r="J214" i="3"/>
  <c r="J174" i="3"/>
  <c r="J126" i="3"/>
  <c r="J70" i="3"/>
  <c r="J38" i="3"/>
  <c r="J293" i="3"/>
  <c r="J237" i="3"/>
  <c r="J197" i="3"/>
  <c r="J141" i="3"/>
  <c r="J101" i="3"/>
  <c r="J61" i="3"/>
  <c r="J45" i="3"/>
  <c r="J292" i="3"/>
  <c r="J275" i="3"/>
  <c r="J274" i="3"/>
  <c r="J266" i="3"/>
  <c r="J297" i="3"/>
  <c r="J265" i="3"/>
  <c r="J233" i="3"/>
  <c r="J295" i="3"/>
  <c r="J287" i="3"/>
  <c r="J279" i="3"/>
  <c r="J271" i="3"/>
  <c r="J263" i="3"/>
  <c r="J255" i="3"/>
  <c r="J247" i="3"/>
  <c r="J239" i="3"/>
  <c r="J231" i="3"/>
  <c r="J223" i="3"/>
  <c r="J215" i="3"/>
  <c r="J207" i="3"/>
  <c r="J199" i="3"/>
  <c r="J191" i="3"/>
  <c r="J183" i="3"/>
  <c r="J175" i="3"/>
  <c r="J167" i="3"/>
  <c r="J159" i="3"/>
  <c r="J151" i="3"/>
  <c r="J143" i="3"/>
  <c r="J135" i="3"/>
  <c r="J127" i="3"/>
  <c r="J119" i="3"/>
  <c r="J111" i="3"/>
  <c r="J103" i="3"/>
  <c r="J95" i="3"/>
  <c r="J87" i="3"/>
  <c r="J79" i="3"/>
  <c r="J71" i="3"/>
  <c r="J63" i="3"/>
  <c r="J55" i="3"/>
  <c r="J47" i="3"/>
  <c r="J39" i="3"/>
  <c r="J31" i="3"/>
  <c r="J23" i="3"/>
  <c r="J15" i="3"/>
  <c r="C383" i="36" l="1"/>
  <c r="AK167" i="32" l="1"/>
  <c r="AL167" i="32"/>
  <c r="AM167" i="32"/>
  <c r="AN167" i="32"/>
  <c r="X167" i="32"/>
  <c r="W167" i="32"/>
  <c r="T10" i="32"/>
  <c r="U10" i="32"/>
  <c r="V10" i="32"/>
  <c r="S10" i="32"/>
  <c r="W11" i="32"/>
  <c r="W12" i="32"/>
  <c r="W13" i="32"/>
  <c r="W10" i="32" s="1"/>
  <c r="W14" i="32"/>
  <c r="W15" i="32"/>
  <c r="W16" i="32"/>
  <c r="W17" i="32"/>
  <c r="W18" i="32"/>
  <c r="W19" i="32"/>
  <c r="W20" i="32"/>
  <c r="W21" i="32"/>
  <c r="W22" i="32"/>
  <c r="W23" i="32"/>
  <c r="W24" i="32"/>
  <c r="W25" i="32"/>
  <c r="W26" i="32"/>
  <c r="W27" i="32"/>
  <c r="W28" i="32"/>
  <c r="W29" i="32"/>
  <c r="W30" i="32"/>
  <c r="W31" i="32"/>
  <c r="W32" i="32"/>
  <c r="W33" i="32"/>
  <c r="W34" i="32"/>
  <c r="W35" i="32"/>
  <c r="W36" i="32"/>
  <c r="W37" i="32"/>
  <c r="W38" i="32"/>
  <c r="W39" i="32"/>
  <c r="W40" i="32"/>
  <c r="W41" i="32"/>
  <c r="W42" i="32"/>
  <c r="W43" i="32"/>
  <c r="W44" i="32"/>
  <c r="W45" i="32"/>
  <c r="W46" i="32"/>
  <c r="W47" i="32"/>
  <c r="W48" i="32"/>
  <c r="W49" i="32"/>
  <c r="W50" i="32"/>
  <c r="W51" i="32"/>
  <c r="W52" i="32"/>
  <c r="W53" i="32"/>
  <c r="W54" i="32"/>
  <c r="W55" i="32"/>
  <c r="W56" i="32"/>
  <c r="W57" i="32"/>
  <c r="W58" i="32"/>
  <c r="W59" i="32"/>
  <c r="W60" i="32"/>
  <c r="W61" i="32"/>
  <c r="W62" i="32"/>
  <c r="W63" i="32"/>
  <c r="W64" i="32"/>
  <c r="W65" i="32"/>
  <c r="W66" i="32"/>
  <c r="W67" i="32"/>
  <c r="W68" i="32"/>
  <c r="W69" i="32"/>
  <c r="W70" i="32"/>
  <c r="W71" i="32"/>
  <c r="W72" i="32"/>
  <c r="W73" i="32"/>
  <c r="W74" i="32"/>
  <c r="W75" i="32"/>
  <c r="W76" i="32"/>
  <c r="W77" i="32"/>
  <c r="W78" i="32"/>
  <c r="W79" i="32"/>
  <c r="W80" i="32"/>
  <c r="W81" i="32"/>
  <c r="W82" i="32"/>
  <c r="W83" i="32"/>
  <c r="W84" i="32"/>
  <c r="W85" i="32"/>
  <c r="W86" i="32"/>
  <c r="W87" i="32"/>
  <c r="W88" i="32"/>
  <c r="W89" i="32"/>
  <c r="W90" i="32"/>
  <c r="W91" i="32"/>
  <c r="W92" i="32"/>
  <c r="W93" i="32"/>
  <c r="W94" i="32"/>
  <c r="W95" i="32"/>
  <c r="W96" i="32"/>
  <c r="W97" i="32"/>
  <c r="W98" i="32"/>
  <c r="W99" i="32"/>
  <c r="W100" i="32"/>
  <c r="W101" i="32"/>
  <c r="W102" i="32"/>
  <c r="W103" i="32"/>
  <c r="W104" i="32"/>
  <c r="W105" i="32"/>
  <c r="W106" i="32"/>
  <c r="W107" i="32"/>
  <c r="W108" i="32"/>
  <c r="W109" i="32"/>
  <c r="W110" i="32"/>
  <c r="W111" i="32"/>
  <c r="W112" i="32"/>
  <c r="W113" i="32"/>
  <c r="W114" i="32"/>
  <c r="W115" i="32"/>
  <c r="W116" i="32"/>
  <c r="W117" i="32"/>
  <c r="W118" i="32"/>
  <c r="W119" i="32"/>
  <c r="W120" i="32"/>
  <c r="W121" i="32"/>
  <c r="W122" i="32"/>
  <c r="W123" i="32"/>
  <c r="W124" i="32"/>
  <c r="W125" i="32"/>
  <c r="W126" i="32"/>
  <c r="W127" i="32"/>
  <c r="W128" i="32"/>
  <c r="W129" i="32"/>
  <c r="W130" i="32"/>
  <c r="W131" i="32"/>
  <c r="W132" i="32"/>
  <c r="W133" i="32"/>
  <c r="W134" i="32"/>
  <c r="W135" i="32"/>
  <c r="W136" i="32"/>
  <c r="W137" i="32"/>
  <c r="W138" i="32"/>
  <c r="W139" i="32"/>
  <c r="W140" i="32"/>
  <c r="W141" i="32"/>
  <c r="W142" i="32"/>
  <c r="W143" i="32"/>
  <c r="W144" i="32"/>
  <c r="W145" i="32"/>
  <c r="W146" i="32"/>
  <c r="W147" i="32"/>
  <c r="W148" i="32"/>
  <c r="W149" i="32"/>
  <c r="W150" i="32"/>
  <c r="W151" i="32"/>
  <c r="W152" i="32"/>
  <c r="W153" i="32"/>
  <c r="W154" i="32"/>
  <c r="W155" i="32"/>
  <c r="W156" i="32"/>
  <c r="W157" i="32"/>
  <c r="W158" i="32"/>
  <c r="W159" i="32"/>
  <c r="W160" i="32"/>
  <c r="W161" i="32"/>
  <c r="W162" i="32"/>
  <c r="W163" i="32"/>
  <c r="W164" i="32"/>
  <c r="W165" i="32"/>
  <c r="W166" i="32"/>
  <c r="W168" i="32"/>
  <c r="W169" i="32"/>
  <c r="W170" i="32"/>
  <c r="W171" i="32"/>
  <c r="W172" i="32"/>
  <c r="W173" i="32"/>
  <c r="W174" i="32"/>
  <c r="W175" i="32"/>
  <c r="W176" i="32"/>
  <c r="W177" i="32"/>
  <c r="W178" i="32"/>
  <c r="W179" i="32"/>
  <c r="W180" i="32"/>
  <c r="W181" i="32"/>
  <c r="W182" i="32"/>
  <c r="W183" i="32"/>
  <c r="W184" i="32"/>
  <c r="W185" i="32"/>
  <c r="W186" i="32"/>
  <c r="W187" i="32"/>
  <c r="W188" i="32"/>
  <c r="W190" i="32"/>
  <c r="W191" i="32"/>
  <c r="W192" i="32"/>
  <c r="W193" i="32"/>
  <c r="W194" i="32"/>
  <c r="W195" i="32"/>
  <c r="W196" i="32"/>
  <c r="W197" i="32"/>
  <c r="W198" i="32"/>
  <c r="W199" i="32"/>
  <c r="W200" i="32"/>
  <c r="W201" i="32"/>
  <c r="W202" i="32"/>
  <c r="W203" i="32"/>
  <c r="W204" i="32"/>
  <c r="W205" i="32"/>
  <c r="W206" i="32"/>
  <c r="W207" i="32"/>
  <c r="W208" i="32"/>
  <c r="W209" i="32"/>
  <c r="W210" i="32"/>
  <c r="W211" i="32"/>
  <c r="W212" i="32"/>
  <c r="W213" i="32"/>
  <c r="W214" i="32"/>
  <c r="W215" i="32"/>
  <c r="W216" i="32"/>
  <c r="W217" i="32"/>
  <c r="W218" i="32"/>
  <c r="W219" i="32"/>
  <c r="W220" i="32"/>
  <c r="W221" i="32"/>
  <c r="W222" i="32"/>
  <c r="W223" i="32"/>
  <c r="W224" i="32"/>
  <c r="W225" i="32"/>
  <c r="W226" i="32"/>
  <c r="W227" i="32"/>
  <c r="W228" i="32"/>
  <c r="W229" i="32"/>
  <c r="W230" i="32"/>
  <c r="W231" i="32"/>
  <c r="W232" i="32"/>
  <c r="W233" i="32"/>
  <c r="W234" i="32"/>
  <c r="W235" i="32"/>
  <c r="W236" i="32"/>
  <c r="W237" i="32"/>
  <c r="W238" i="32"/>
  <c r="W239" i="32"/>
  <c r="W240" i="32"/>
  <c r="W241" i="32"/>
  <c r="W242" i="32"/>
  <c r="W243" i="32"/>
  <c r="W244" i="32"/>
  <c r="W245" i="32"/>
  <c r="W246" i="32"/>
  <c r="W247" i="32"/>
  <c r="W248" i="32"/>
  <c r="W249" i="32"/>
  <c r="W250" i="32"/>
  <c r="W251" i="32"/>
  <c r="W252" i="32"/>
  <c r="W253" i="32"/>
  <c r="W254" i="32"/>
  <c r="W255" i="32"/>
  <c r="W256" i="32"/>
  <c r="W257" i="32"/>
  <c r="W258" i="32"/>
  <c r="W259" i="32"/>
  <c r="W260" i="32"/>
  <c r="W261" i="32"/>
  <c r="W262" i="32"/>
  <c r="W263" i="32"/>
  <c r="W264" i="32"/>
  <c r="W265" i="32"/>
  <c r="W266" i="32"/>
  <c r="W267" i="32"/>
  <c r="W268" i="32"/>
  <c r="W269" i="32"/>
  <c r="W270" i="32"/>
  <c r="W271" i="32"/>
  <c r="W272" i="32"/>
  <c r="W273" i="32"/>
  <c r="W274" i="32"/>
  <c r="W275" i="32"/>
  <c r="W276" i="32"/>
  <c r="W277" i="32"/>
  <c r="W278" i="32"/>
  <c r="W279" i="32"/>
  <c r="W280" i="32"/>
  <c r="W281" i="32"/>
  <c r="W282" i="32"/>
  <c r="W283" i="32"/>
  <c r="W284" i="32"/>
  <c r="W285" i="32"/>
  <c r="W286" i="32"/>
  <c r="W287" i="32"/>
  <c r="W288" i="32"/>
  <c r="W289" i="32"/>
  <c r="W290" i="32"/>
  <c r="W291" i="32"/>
  <c r="W292" i="32"/>
  <c r="W293" i="32"/>
  <c r="W294" i="32"/>
  <c r="W295" i="32"/>
  <c r="W296" i="32"/>
  <c r="W297" i="32"/>
  <c r="W298" i="32"/>
  <c r="W299" i="32"/>
  <c r="W300" i="32"/>
  <c r="W301" i="32"/>
  <c r="W302" i="32"/>
  <c r="W303" i="32"/>
  <c r="O10" i="32"/>
  <c r="N10" i="32"/>
  <c r="AG10" i="35" l="1"/>
  <c r="AE10" i="35"/>
  <c r="O10" i="35"/>
  <c r="J10" i="35"/>
  <c r="C10" i="29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D11" i="3" l="1"/>
  <c r="K11" i="35" s="1"/>
  <c r="D10" i="31"/>
  <c r="K217" i="35" l="1"/>
  <c r="K187" i="35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U10" i="35"/>
  <c r="V10" i="35" s="1"/>
  <c r="W10" i="35" s="1"/>
  <c r="P10" i="35"/>
  <c r="Q10" i="35" s="1"/>
  <c r="R10" i="35" s="1"/>
  <c r="BF11" i="35"/>
  <c r="BG11" i="35"/>
  <c r="BI11" i="35"/>
  <c r="BF12" i="35"/>
  <c r="BG12" i="35"/>
  <c r="BI12" i="35"/>
  <c r="BF13" i="35"/>
  <c r="BG13" i="35"/>
  <c r="BI13" i="35"/>
  <c r="BF14" i="35"/>
  <c r="BG14" i="35"/>
  <c r="BI14" i="35"/>
  <c r="BF15" i="35"/>
  <c r="BG15" i="35"/>
  <c r="BI15" i="35"/>
  <c r="BF16" i="35"/>
  <c r="BG16" i="35"/>
  <c r="BI16" i="35"/>
  <c r="BF17" i="35"/>
  <c r="BG17" i="35"/>
  <c r="BI17" i="35"/>
  <c r="BF18" i="35"/>
  <c r="BG18" i="35"/>
  <c r="BI18" i="35"/>
  <c r="BF19" i="35"/>
  <c r="BG19" i="35"/>
  <c r="BI19" i="35"/>
  <c r="BF20" i="35"/>
  <c r="BG20" i="35"/>
  <c r="BI20" i="35"/>
  <c r="BF21" i="35"/>
  <c r="BG21" i="35"/>
  <c r="BI21" i="35"/>
  <c r="BF22" i="35"/>
  <c r="BG22" i="35"/>
  <c r="BI22" i="35"/>
  <c r="BF23" i="35"/>
  <c r="BG23" i="35"/>
  <c r="BI23" i="35"/>
  <c r="BF24" i="35"/>
  <c r="BG24" i="35"/>
  <c r="BI24" i="35"/>
  <c r="BF25" i="35"/>
  <c r="BG25" i="35"/>
  <c r="BI25" i="35"/>
  <c r="BF26" i="35"/>
  <c r="BG26" i="35"/>
  <c r="BI26" i="35"/>
  <c r="BF27" i="35"/>
  <c r="BG27" i="35"/>
  <c r="BI27" i="35"/>
  <c r="BF28" i="35"/>
  <c r="BG28" i="35"/>
  <c r="BI28" i="35"/>
  <c r="BF29" i="35"/>
  <c r="BG29" i="35"/>
  <c r="BI29" i="35"/>
  <c r="BF30" i="35"/>
  <c r="BG30" i="35"/>
  <c r="BI30" i="35"/>
  <c r="BF31" i="35"/>
  <c r="BG31" i="35"/>
  <c r="BI31" i="35"/>
  <c r="BF32" i="35"/>
  <c r="BG32" i="35"/>
  <c r="BI32" i="35"/>
  <c r="BF33" i="35"/>
  <c r="BG33" i="35"/>
  <c r="BI33" i="35"/>
  <c r="BF34" i="35"/>
  <c r="BG34" i="35"/>
  <c r="BI34" i="35"/>
  <c r="BF35" i="35"/>
  <c r="BG35" i="35"/>
  <c r="BI35" i="35"/>
  <c r="BF36" i="35"/>
  <c r="BG36" i="35"/>
  <c r="BI36" i="35"/>
  <c r="BF37" i="35"/>
  <c r="BG37" i="35"/>
  <c r="BI37" i="35"/>
  <c r="BF38" i="35"/>
  <c r="BG38" i="35"/>
  <c r="BI38" i="35"/>
  <c r="BF39" i="35"/>
  <c r="BG39" i="35"/>
  <c r="BI39" i="35"/>
  <c r="BF40" i="35"/>
  <c r="BG40" i="35"/>
  <c r="BI40" i="35"/>
  <c r="BF41" i="35"/>
  <c r="BG41" i="35"/>
  <c r="BI41" i="35"/>
  <c r="BF42" i="35"/>
  <c r="BG42" i="35"/>
  <c r="BI42" i="35"/>
  <c r="BF43" i="35"/>
  <c r="BG43" i="35"/>
  <c r="BI43" i="35"/>
  <c r="BF44" i="35"/>
  <c r="BG44" i="35"/>
  <c r="BI44" i="35"/>
  <c r="BF45" i="35"/>
  <c r="BG45" i="35"/>
  <c r="BI45" i="35"/>
  <c r="BF46" i="35"/>
  <c r="BG46" i="35"/>
  <c r="BI46" i="35"/>
  <c r="BF47" i="35"/>
  <c r="BG47" i="35"/>
  <c r="BI47" i="35"/>
  <c r="BF48" i="35"/>
  <c r="BG48" i="35"/>
  <c r="BI48" i="35"/>
  <c r="BF49" i="35"/>
  <c r="BG49" i="35"/>
  <c r="BI49" i="35"/>
  <c r="BF50" i="35"/>
  <c r="BG50" i="35"/>
  <c r="BI50" i="35"/>
  <c r="BF51" i="35"/>
  <c r="BG51" i="35"/>
  <c r="BI51" i="35"/>
  <c r="BF52" i="35"/>
  <c r="BG52" i="35"/>
  <c r="BI52" i="35"/>
  <c r="BF53" i="35"/>
  <c r="BG53" i="35"/>
  <c r="BI53" i="35"/>
  <c r="BF54" i="35"/>
  <c r="BG54" i="35"/>
  <c r="BI54" i="35"/>
  <c r="BF55" i="35"/>
  <c r="BG55" i="35"/>
  <c r="BI55" i="35"/>
  <c r="BF56" i="35"/>
  <c r="BG56" i="35"/>
  <c r="BI56" i="35"/>
  <c r="BF57" i="35"/>
  <c r="BG57" i="35"/>
  <c r="BI57" i="35"/>
  <c r="BF58" i="35"/>
  <c r="BG58" i="35"/>
  <c r="BI58" i="35"/>
  <c r="BF59" i="35"/>
  <c r="BG59" i="35"/>
  <c r="BI59" i="35"/>
  <c r="BF60" i="35"/>
  <c r="BG60" i="35"/>
  <c r="BI60" i="35"/>
  <c r="BF61" i="35"/>
  <c r="BG61" i="35"/>
  <c r="BI61" i="35"/>
  <c r="BF62" i="35"/>
  <c r="BG62" i="35"/>
  <c r="BI62" i="35"/>
  <c r="BF63" i="35"/>
  <c r="BG63" i="35"/>
  <c r="BI63" i="35"/>
  <c r="BF64" i="35"/>
  <c r="BG64" i="35"/>
  <c r="BI64" i="35"/>
  <c r="BF65" i="35"/>
  <c r="BG65" i="35"/>
  <c r="BI65" i="35"/>
  <c r="BF66" i="35"/>
  <c r="BG66" i="35"/>
  <c r="BI66" i="35"/>
  <c r="BF67" i="35"/>
  <c r="BG67" i="35"/>
  <c r="BI67" i="35"/>
  <c r="BF68" i="35"/>
  <c r="BG68" i="35"/>
  <c r="BI68" i="35"/>
  <c r="BF69" i="35"/>
  <c r="BG69" i="35"/>
  <c r="BI69" i="35"/>
  <c r="BF70" i="35"/>
  <c r="BG70" i="35"/>
  <c r="BI70" i="35"/>
  <c r="BF71" i="35"/>
  <c r="BG71" i="35"/>
  <c r="BI71" i="35"/>
  <c r="BF72" i="35"/>
  <c r="BG72" i="35"/>
  <c r="BI72" i="35"/>
  <c r="BF73" i="35"/>
  <c r="BG73" i="35"/>
  <c r="BI73" i="35"/>
  <c r="BF74" i="35"/>
  <c r="BG74" i="35"/>
  <c r="BI74" i="35"/>
  <c r="BF75" i="35"/>
  <c r="BG75" i="35"/>
  <c r="BI75" i="35"/>
  <c r="BF76" i="35"/>
  <c r="BG76" i="35"/>
  <c r="BI76" i="35"/>
  <c r="BF77" i="35"/>
  <c r="BG77" i="35"/>
  <c r="BI77" i="35"/>
  <c r="BF78" i="35"/>
  <c r="BG78" i="35"/>
  <c r="BI78" i="35"/>
  <c r="BF79" i="35"/>
  <c r="BG79" i="35"/>
  <c r="BI79" i="35"/>
  <c r="BF80" i="35"/>
  <c r="BG80" i="35"/>
  <c r="BI80" i="35"/>
  <c r="BF81" i="35"/>
  <c r="BG81" i="35"/>
  <c r="BI81" i="35"/>
  <c r="BF82" i="35"/>
  <c r="BG82" i="35"/>
  <c r="BI82" i="35"/>
  <c r="BF83" i="35"/>
  <c r="BG83" i="35"/>
  <c r="BI83" i="35"/>
  <c r="BF84" i="35"/>
  <c r="BG84" i="35"/>
  <c r="BI84" i="35"/>
  <c r="BF85" i="35"/>
  <c r="BG85" i="35"/>
  <c r="BI85" i="35"/>
  <c r="BF86" i="35"/>
  <c r="BG86" i="35"/>
  <c r="BI86" i="35"/>
  <c r="BF87" i="35"/>
  <c r="BG87" i="35"/>
  <c r="BI87" i="35"/>
  <c r="BF88" i="35"/>
  <c r="BG88" i="35"/>
  <c r="BI88" i="35"/>
  <c r="BF89" i="35"/>
  <c r="BG89" i="35"/>
  <c r="BI89" i="35"/>
  <c r="BF90" i="35"/>
  <c r="BG90" i="35"/>
  <c r="BI90" i="35"/>
  <c r="BF91" i="35"/>
  <c r="BG91" i="35"/>
  <c r="BI91" i="35"/>
  <c r="BF92" i="35"/>
  <c r="BG92" i="35"/>
  <c r="BI92" i="35"/>
  <c r="BF93" i="35"/>
  <c r="BG93" i="35"/>
  <c r="BI93" i="35"/>
  <c r="BF94" i="35"/>
  <c r="BG94" i="35"/>
  <c r="BI94" i="35"/>
  <c r="BF95" i="35"/>
  <c r="BG95" i="35"/>
  <c r="BI95" i="35"/>
  <c r="BF96" i="35"/>
  <c r="BG96" i="35"/>
  <c r="BI96" i="35"/>
  <c r="BF97" i="35"/>
  <c r="BG97" i="35"/>
  <c r="BI97" i="35"/>
  <c r="BF98" i="35"/>
  <c r="BG98" i="35"/>
  <c r="BI98" i="35"/>
  <c r="BF99" i="35"/>
  <c r="BG99" i="35"/>
  <c r="BI99" i="35"/>
  <c r="BF100" i="35"/>
  <c r="BG100" i="35"/>
  <c r="BI100" i="35"/>
  <c r="BF101" i="35"/>
  <c r="BG101" i="35"/>
  <c r="BI101" i="35"/>
  <c r="BF102" i="35"/>
  <c r="BG102" i="35"/>
  <c r="BI102" i="35"/>
  <c r="BF103" i="35"/>
  <c r="BG103" i="35"/>
  <c r="BI103" i="35"/>
  <c r="BF104" i="35"/>
  <c r="BG104" i="35"/>
  <c r="BI104" i="35"/>
  <c r="BF105" i="35"/>
  <c r="BG105" i="35"/>
  <c r="BI105" i="35"/>
  <c r="BF106" i="35"/>
  <c r="BG106" i="35"/>
  <c r="BI106" i="35"/>
  <c r="BF107" i="35"/>
  <c r="BG107" i="35"/>
  <c r="BI107" i="35"/>
  <c r="BF108" i="35"/>
  <c r="BG108" i="35"/>
  <c r="BI108" i="35"/>
  <c r="BF109" i="35"/>
  <c r="BG109" i="35"/>
  <c r="BI109" i="35"/>
  <c r="BF110" i="35"/>
  <c r="BG110" i="35"/>
  <c r="BI110" i="35"/>
  <c r="BF111" i="35"/>
  <c r="BG111" i="35"/>
  <c r="BI111" i="35"/>
  <c r="BF112" i="35"/>
  <c r="BG112" i="35"/>
  <c r="BI112" i="35"/>
  <c r="BF113" i="35"/>
  <c r="BG113" i="35"/>
  <c r="BI113" i="35"/>
  <c r="BF114" i="35"/>
  <c r="BG114" i="35"/>
  <c r="BI114" i="35"/>
  <c r="BF115" i="35"/>
  <c r="BG115" i="35"/>
  <c r="BI115" i="35"/>
  <c r="BF116" i="35"/>
  <c r="BG116" i="35"/>
  <c r="BI116" i="35"/>
  <c r="BF117" i="35"/>
  <c r="BG117" i="35"/>
  <c r="BI117" i="35"/>
  <c r="BF118" i="35"/>
  <c r="BG118" i="35"/>
  <c r="BI118" i="35"/>
  <c r="BF119" i="35"/>
  <c r="BG119" i="35"/>
  <c r="BI119" i="35"/>
  <c r="BF120" i="35"/>
  <c r="BG120" i="35"/>
  <c r="BI120" i="35"/>
  <c r="BF121" i="35"/>
  <c r="BG121" i="35"/>
  <c r="BI121" i="35"/>
  <c r="BF122" i="35"/>
  <c r="BG122" i="35"/>
  <c r="BI122" i="35"/>
  <c r="BF123" i="35"/>
  <c r="BG123" i="35"/>
  <c r="BI123" i="35"/>
  <c r="BF124" i="35"/>
  <c r="BG124" i="35"/>
  <c r="BI124" i="35"/>
  <c r="BF125" i="35"/>
  <c r="BG125" i="35"/>
  <c r="BI125" i="35"/>
  <c r="BF126" i="35"/>
  <c r="BG126" i="35"/>
  <c r="BI126" i="35"/>
  <c r="BF127" i="35"/>
  <c r="BG127" i="35"/>
  <c r="BI127" i="35"/>
  <c r="BF128" i="35"/>
  <c r="BG128" i="35"/>
  <c r="BI128" i="35"/>
  <c r="BF129" i="35"/>
  <c r="BG129" i="35"/>
  <c r="BI129" i="35"/>
  <c r="BF130" i="35"/>
  <c r="BG130" i="35"/>
  <c r="BI130" i="35"/>
  <c r="BF131" i="35"/>
  <c r="BG131" i="35"/>
  <c r="BI131" i="35"/>
  <c r="BF132" i="35"/>
  <c r="BG132" i="35"/>
  <c r="BI132" i="35"/>
  <c r="BF133" i="35"/>
  <c r="BG133" i="35"/>
  <c r="BI133" i="35"/>
  <c r="BF134" i="35"/>
  <c r="BG134" i="35"/>
  <c r="BI134" i="35"/>
  <c r="BF135" i="35"/>
  <c r="BG135" i="35"/>
  <c r="BI135" i="35"/>
  <c r="BF136" i="35"/>
  <c r="BG136" i="35"/>
  <c r="BI136" i="35"/>
  <c r="BF137" i="35"/>
  <c r="BG137" i="35"/>
  <c r="BI137" i="35"/>
  <c r="BF138" i="35"/>
  <c r="BG138" i="35"/>
  <c r="BI138" i="35"/>
  <c r="BF139" i="35"/>
  <c r="BG139" i="35"/>
  <c r="BI139" i="35"/>
  <c r="BF140" i="35"/>
  <c r="BG140" i="35"/>
  <c r="BI140" i="35"/>
  <c r="BF141" i="35"/>
  <c r="BG141" i="35"/>
  <c r="BI141" i="35"/>
  <c r="BF142" i="35"/>
  <c r="BG142" i="35"/>
  <c r="BI142" i="35"/>
  <c r="BF143" i="35"/>
  <c r="BG143" i="35"/>
  <c r="BI143" i="35"/>
  <c r="BF144" i="35"/>
  <c r="BG144" i="35"/>
  <c r="BI144" i="35"/>
  <c r="BF145" i="35"/>
  <c r="BG145" i="35"/>
  <c r="BI145" i="35"/>
  <c r="BF146" i="35"/>
  <c r="BG146" i="35"/>
  <c r="BI146" i="35"/>
  <c r="BF147" i="35"/>
  <c r="BG147" i="35"/>
  <c r="BI147" i="35"/>
  <c r="BF148" i="35"/>
  <c r="BG148" i="35"/>
  <c r="BI148" i="35"/>
  <c r="BF149" i="35"/>
  <c r="BG149" i="35"/>
  <c r="BI149" i="35"/>
  <c r="BF150" i="35"/>
  <c r="BG150" i="35"/>
  <c r="BI150" i="35"/>
  <c r="BF151" i="35"/>
  <c r="BG151" i="35"/>
  <c r="BI151" i="35"/>
  <c r="BF152" i="35"/>
  <c r="BG152" i="35"/>
  <c r="BI152" i="35"/>
  <c r="BF153" i="35"/>
  <c r="BG153" i="35"/>
  <c r="BI153" i="35"/>
  <c r="BF154" i="35"/>
  <c r="BG154" i="35"/>
  <c r="BI154" i="35"/>
  <c r="BF155" i="35"/>
  <c r="BG155" i="35"/>
  <c r="BI155" i="35"/>
  <c r="BF156" i="35"/>
  <c r="BG156" i="35"/>
  <c r="BI156" i="35"/>
  <c r="BF157" i="35"/>
  <c r="BG157" i="35"/>
  <c r="BI157" i="35"/>
  <c r="BF158" i="35"/>
  <c r="BG158" i="35"/>
  <c r="BI158" i="35"/>
  <c r="BF159" i="35"/>
  <c r="BG159" i="35"/>
  <c r="BI159" i="35"/>
  <c r="BF160" i="35"/>
  <c r="BG160" i="35"/>
  <c r="BI160" i="35"/>
  <c r="BF161" i="35"/>
  <c r="BG161" i="35"/>
  <c r="BI161" i="35"/>
  <c r="BF162" i="35"/>
  <c r="BG162" i="35"/>
  <c r="BI162" i="35"/>
  <c r="BF163" i="35"/>
  <c r="BG163" i="35"/>
  <c r="BI163" i="35"/>
  <c r="BF164" i="35"/>
  <c r="BG164" i="35"/>
  <c r="BI164" i="35"/>
  <c r="BF165" i="35"/>
  <c r="BG165" i="35"/>
  <c r="BI165" i="35"/>
  <c r="BF166" i="35"/>
  <c r="BG166" i="35"/>
  <c r="BI166" i="35"/>
  <c r="BF167" i="35"/>
  <c r="BG167" i="35"/>
  <c r="BI167" i="35"/>
  <c r="BF168" i="35"/>
  <c r="BG168" i="35"/>
  <c r="BI168" i="35"/>
  <c r="BF169" i="35"/>
  <c r="BG169" i="35"/>
  <c r="BI169" i="35"/>
  <c r="BF170" i="35"/>
  <c r="BG170" i="35"/>
  <c r="BI170" i="35"/>
  <c r="BF171" i="35"/>
  <c r="BG171" i="35"/>
  <c r="BI171" i="35"/>
  <c r="BF172" i="35"/>
  <c r="BG172" i="35"/>
  <c r="BI172" i="35"/>
  <c r="BF173" i="35"/>
  <c r="BG173" i="35"/>
  <c r="BI173" i="35"/>
  <c r="BF174" i="35"/>
  <c r="BG174" i="35"/>
  <c r="BI174" i="35"/>
  <c r="BF175" i="35"/>
  <c r="BG175" i="35"/>
  <c r="BI175" i="35"/>
  <c r="BF176" i="35"/>
  <c r="BG176" i="35"/>
  <c r="BI176" i="35"/>
  <c r="BF177" i="35"/>
  <c r="BG177" i="35"/>
  <c r="BI177" i="35"/>
  <c r="BF178" i="35"/>
  <c r="BG178" i="35"/>
  <c r="BI178" i="35"/>
  <c r="BF179" i="35"/>
  <c r="BG179" i="35"/>
  <c r="BI179" i="35"/>
  <c r="BF180" i="35"/>
  <c r="BG180" i="35"/>
  <c r="BI180" i="35"/>
  <c r="BF181" i="35"/>
  <c r="BG181" i="35"/>
  <c r="BI181" i="35"/>
  <c r="BF182" i="35"/>
  <c r="BG182" i="35"/>
  <c r="BI182" i="35"/>
  <c r="BF183" i="35"/>
  <c r="BG183" i="35"/>
  <c r="BI183" i="35"/>
  <c r="BF184" i="35"/>
  <c r="BG184" i="35"/>
  <c r="BI184" i="35"/>
  <c r="BF185" i="35"/>
  <c r="BG185" i="35"/>
  <c r="BI185" i="35"/>
  <c r="BF186" i="35"/>
  <c r="BG186" i="35"/>
  <c r="BI186" i="35"/>
  <c r="BF187" i="35"/>
  <c r="BG187" i="35"/>
  <c r="BI187" i="35"/>
  <c r="BF188" i="35"/>
  <c r="BG188" i="35"/>
  <c r="BI188" i="35"/>
  <c r="BF189" i="35"/>
  <c r="BG189" i="35"/>
  <c r="BI189" i="35"/>
  <c r="BF190" i="35"/>
  <c r="BG190" i="35"/>
  <c r="BI190" i="35"/>
  <c r="BF191" i="35"/>
  <c r="BG191" i="35"/>
  <c r="BI191" i="35"/>
  <c r="BF192" i="35"/>
  <c r="BG192" i="35"/>
  <c r="BI192" i="35"/>
  <c r="BF193" i="35"/>
  <c r="BG193" i="35"/>
  <c r="BI193" i="35"/>
  <c r="BF194" i="35"/>
  <c r="BG194" i="35"/>
  <c r="BI194" i="35"/>
  <c r="BF195" i="35"/>
  <c r="BG195" i="35"/>
  <c r="BI195" i="35"/>
  <c r="BF196" i="35"/>
  <c r="BG196" i="35"/>
  <c r="BI196" i="35"/>
  <c r="BF197" i="35"/>
  <c r="BG197" i="35"/>
  <c r="BI197" i="35"/>
  <c r="BF198" i="35"/>
  <c r="BG198" i="35"/>
  <c r="BI198" i="35"/>
  <c r="BF199" i="35"/>
  <c r="BG199" i="35"/>
  <c r="BI199" i="35"/>
  <c r="BF200" i="35"/>
  <c r="BG200" i="35"/>
  <c r="BI200" i="35"/>
  <c r="BF201" i="35"/>
  <c r="BG201" i="35"/>
  <c r="BI201" i="35"/>
  <c r="BF202" i="35"/>
  <c r="BG202" i="35"/>
  <c r="BI202" i="35"/>
  <c r="BF203" i="35"/>
  <c r="BG203" i="35"/>
  <c r="BI203" i="35"/>
  <c r="BF204" i="35"/>
  <c r="BG204" i="35"/>
  <c r="BI204" i="35"/>
  <c r="BF205" i="35"/>
  <c r="BG205" i="35"/>
  <c r="BI205" i="35"/>
  <c r="BF206" i="35"/>
  <c r="BG206" i="35"/>
  <c r="BI206" i="35"/>
  <c r="BF207" i="35"/>
  <c r="BG207" i="35"/>
  <c r="BI207" i="35"/>
  <c r="BF208" i="35"/>
  <c r="BG208" i="35"/>
  <c r="BI208" i="35"/>
  <c r="BF209" i="35"/>
  <c r="BG209" i="35"/>
  <c r="BI209" i="35"/>
  <c r="BF210" i="35"/>
  <c r="BG210" i="35"/>
  <c r="BI210" i="35"/>
  <c r="BF211" i="35"/>
  <c r="BG211" i="35"/>
  <c r="BI211" i="35"/>
  <c r="BF212" i="35"/>
  <c r="BG212" i="35"/>
  <c r="BI212" i="35"/>
  <c r="BF213" i="35"/>
  <c r="BG213" i="35"/>
  <c r="BI213" i="35"/>
  <c r="BF214" i="35"/>
  <c r="BG214" i="35"/>
  <c r="BI214" i="35"/>
  <c r="BF215" i="35"/>
  <c r="BG215" i="35"/>
  <c r="BI215" i="35"/>
  <c r="BF216" i="35"/>
  <c r="BG216" i="35"/>
  <c r="BI216" i="35"/>
  <c r="BF217" i="35"/>
  <c r="BG217" i="35"/>
  <c r="BI217" i="35"/>
  <c r="BF218" i="35"/>
  <c r="BG218" i="35"/>
  <c r="BI218" i="35"/>
  <c r="BF219" i="35"/>
  <c r="BG219" i="35"/>
  <c r="BI219" i="35"/>
  <c r="BF220" i="35"/>
  <c r="BG220" i="35"/>
  <c r="BI220" i="35"/>
  <c r="BF221" i="35"/>
  <c r="BG221" i="35"/>
  <c r="BI221" i="35"/>
  <c r="BF222" i="35"/>
  <c r="BG222" i="35"/>
  <c r="BI222" i="35"/>
  <c r="BF223" i="35"/>
  <c r="BG223" i="35"/>
  <c r="BI223" i="35"/>
  <c r="BF224" i="35"/>
  <c r="BG224" i="35"/>
  <c r="BI224" i="35"/>
  <c r="BF225" i="35"/>
  <c r="BG225" i="35"/>
  <c r="BI225" i="35"/>
  <c r="BF226" i="35"/>
  <c r="BG226" i="35"/>
  <c r="BI226" i="35"/>
  <c r="BF227" i="35"/>
  <c r="BG227" i="35"/>
  <c r="BI227" i="35"/>
  <c r="BF228" i="35"/>
  <c r="BG228" i="35"/>
  <c r="BI228" i="35"/>
  <c r="BF229" i="35"/>
  <c r="BG229" i="35"/>
  <c r="BI229" i="35"/>
  <c r="BF230" i="35"/>
  <c r="BG230" i="35"/>
  <c r="BI230" i="35"/>
  <c r="BF231" i="35"/>
  <c r="BG231" i="35"/>
  <c r="BI231" i="35"/>
  <c r="BF232" i="35"/>
  <c r="BG232" i="35"/>
  <c r="BI232" i="35"/>
  <c r="BF233" i="35"/>
  <c r="BG233" i="35"/>
  <c r="BI233" i="35"/>
  <c r="BF234" i="35"/>
  <c r="BG234" i="35"/>
  <c r="BI234" i="35"/>
  <c r="BF235" i="35"/>
  <c r="BG235" i="35"/>
  <c r="BI235" i="35"/>
  <c r="BF236" i="35"/>
  <c r="BG236" i="35"/>
  <c r="BI236" i="35"/>
  <c r="BF237" i="35"/>
  <c r="BG237" i="35"/>
  <c r="BI237" i="35"/>
  <c r="BF238" i="35"/>
  <c r="BG238" i="35"/>
  <c r="BI238" i="35"/>
  <c r="BF239" i="35"/>
  <c r="BG239" i="35"/>
  <c r="BI239" i="35"/>
  <c r="BF240" i="35"/>
  <c r="BG240" i="35"/>
  <c r="BI240" i="35"/>
  <c r="BF241" i="35"/>
  <c r="BG241" i="35"/>
  <c r="BI241" i="35"/>
  <c r="BF242" i="35"/>
  <c r="BG242" i="35"/>
  <c r="BI242" i="35"/>
  <c r="BF243" i="35"/>
  <c r="BG243" i="35"/>
  <c r="BI243" i="35"/>
  <c r="BF244" i="35"/>
  <c r="BG244" i="35"/>
  <c r="BI244" i="35"/>
  <c r="BF245" i="35"/>
  <c r="BG245" i="35"/>
  <c r="BI245" i="35"/>
  <c r="BF246" i="35"/>
  <c r="BG246" i="35"/>
  <c r="BI246" i="35"/>
  <c r="BF247" i="35"/>
  <c r="BG247" i="35"/>
  <c r="BI247" i="35"/>
  <c r="BF248" i="35"/>
  <c r="BG248" i="35"/>
  <c r="BI248" i="35"/>
  <c r="BF249" i="35"/>
  <c r="BG249" i="35"/>
  <c r="BI249" i="35"/>
  <c r="BF250" i="35"/>
  <c r="BG250" i="35"/>
  <c r="BI250" i="35"/>
  <c r="BF251" i="35"/>
  <c r="BG251" i="35"/>
  <c r="BI251" i="35"/>
  <c r="BF252" i="35"/>
  <c r="BG252" i="35"/>
  <c r="BI252" i="35"/>
  <c r="BF253" i="35"/>
  <c r="BG253" i="35"/>
  <c r="BI253" i="35"/>
  <c r="BF254" i="35"/>
  <c r="BG254" i="35"/>
  <c r="BI254" i="35"/>
  <c r="BF255" i="35"/>
  <c r="BG255" i="35"/>
  <c r="BI255" i="35"/>
  <c r="BF256" i="35"/>
  <c r="BG256" i="35"/>
  <c r="BI256" i="35"/>
  <c r="BF257" i="35"/>
  <c r="BG257" i="35"/>
  <c r="BI257" i="35"/>
  <c r="BF258" i="35"/>
  <c r="BG258" i="35"/>
  <c r="BI258" i="35"/>
  <c r="BF259" i="35"/>
  <c r="BG259" i="35"/>
  <c r="BI259" i="35"/>
  <c r="BF260" i="35"/>
  <c r="BG260" i="35"/>
  <c r="BI260" i="35"/>
  <c r="BF261" i="35"/>
  <c r="BG261" i="35"/>
  <c r="BI261" i="35"/>
  <c r="BF262" i="35"/>
  <c r="BG262" i="35"/>
  <c r="BI262" i="35"/>
  <c r="BF263" i="35"/>
  <c r="BG263" i="35"/>
  <c r="BI263" i="35"/>
  <c r="BF264" i="35"/>
  <c r="BG264" i="35"/>
  <c r="BI264" i="35"/>
  <c r="BF265" i="35"/>
  <c r="BG265" i="35"/>
  <c r="BI265" i="35"/>
  <c r="BF266" i="35"/>
  <c r="BG266" i="35"/>
  <c r="BI266" i="35"/>
  <c r="BF267" i="35"/>
  <c r="BG267" i="35"/>
  <c r="BI267" i="35"/>
  <c r="BF268" i="35"/>
  <c r="BG268" i="35"/>
  <c r="BI268" i="35"/>
  <c r="BF269" i="35"/>
  <c r="BG269" i="35"/>
  <c r="BI269" i="35"/>
  <c r="BF270" i="35"/>
  <c r="BG270" i="35"/>
  <c r="BI270" i="35"/>
  <c r="BF271" i="35"/>
  <c r="BG271" i="35"/>
  <c r="BI271" i="35"/>
  <c r="BF272" i="35"/>
  <c r="BG272" i="35"/>
  <c r="BI272" i="35"/>
  <c r="BF273" i="35"/>
  <c r="BG273" i="35"/>
  <c r="BI273" i="35"/>
  <c r="BF274" i="35"/>
  <c r="BG274" i="35"/>
  <c r="BI274" i="35"/>
  <c r="BF275" i="35"/>
  <c r="BG275" i="35"/>
  <c r="BI275" i="35"/>
  <c r="BF276" i="35"/>
  <c r="BG276" i="35"/>
  <c r="BI276" i="35"/>
  <c r="BF277" i="35"/>
  <c r="BG277" i="35"/>
  <c r="BI277" i="35"/>
  <c r="BF278" i="35"/>
  <c r="BG278" i="35"/>
  <c r="BI278" i="35"/>
  <c r="BF279" i="35"/>
  <c r="BG279" i="35"/>
  <c r="BI279" i="35"/>
  <c r="BF280" i="35"/>
  <c r="BG280" i="35"/>
  <c r="BI280" i="35"/>
  <c r="BF281" i="35"/>
  <c r="BG281" i="35"/>
  <c r="BI281" i="35"/>
  <c r="BF282" i="35"/>
  <c r="BG282" i="35"/>
  <c r="BI282" i="35"/>
  <c r="BF283" i="35"/>
  <c r="BG283" i="35"/>
  <c r="BI283" i="35"/>
  <c r="BF284" i="35"/>
  <c r="BG284" i="35"/>
  <c r="BI284" i="35"/>
  <c r="BF285" i="35"/>
  <c r="BG285" i="35"/>
  <c r="BI285" i="35"/>
  <c r="BF286" i="35"/>
  <c r="BG286" i="35"/>
  <c r="BI286" i="35"/>
  <c r="BF287" i="35"/>
  <c r="BG287" i="35"/>
  <c r="BI287" i="35"/>
  <c r="BF288" i="35"/>
  <c r="BG288" i="35"/>
  <c r="BI288" i="35"/>
  <c r="BF289" i="35"/>
  <c r="BG289" i="35"/>
  <c r="BI289" i="35"/>
  <c r="BF290" i="35"/>
  <c r="BG290" i="35"/>
  <c r="BI290" i="35"/>
  <c r="BF291" i="35"/>
  <c r="BG291" i="35"/>
  <c r="BI291" i="35"/>
  <c r="BF292" i="35"/>
  <c r="BG292" i="35"/>
  <c r="BI292" i="35"/>
  <c r="BF293" i="35"/>
  <c r="BG293" i="35"/>
  <c r="BI293" i="35"/>
  <c r="BF294" i="35"/>
  <c r="BG294" i="35"/>
  <c r="BI294" i="35"/>
  <c r="BF295" i="35"/>
  <c r="BG295" i="35"/>
  <c r="BI295" i="35"/>
  <c r="BF296" i="35"/>
  <c r="BG296" i="35"/>
  <c r="BI296" i="35"/>
  <c r="BF297" i="35"/>
  <c r="BG297" i="35"/>
  <c r="BI297" i="35"/>
  <c r="BF298" i="35"/>
  <c r="BG298" i="35"/>
  <c r="BI298" i="35"/>
  <c r="BF299" i="35"/>
  <c r="BG299" i="35"/>
  <c r="BI299" i="35"/>
  <c r="BF300" i="35"/>
  <c r="BG300" i="35"/>
  <c r="BI300" i="35"/>
  <c r="BF301" i="35"/>
  <c r="BG301" i="35"/>
  <c r="BI301" i="35"/>
  <c r="BF302" i="35"/>
  <c r="BG302" i="35"/>
  <c r="BI302" i="35"/>
  <c r="BI10" i="35"/>
  <c r="AV11" i="35"/>
  <c r="AW11" i="35"/>
  <c r="AV12" i="35"/>
  <c r="AW12" i="35"/>
  <c r="AV13" i="35"/>
  <c r="AW13" i="35"/>
  <c r="AV14" i="35"/>
  <c r="AW14" i="35"/>
  <c r="AV15" i="35"/>
  <c r="AW15" i="35"/>
  <c r="AV16" i="35"/>
  <c r="AW16" i="35"/>
  <c r="AV17" i="35"/>
  <c r="AW17" i="35"/>
  <c r="AX17" i="35" s="1"/>
  <c r="AY17" i="35" s="1"/>
  <c r="AV18" i="35"/>
  <c r="AW18" i="35"/>
  <c r="AV19" i="35"/>
  <c r="AW19" i="35"/>
  <c r="AV20" i="35"/>
  <c r="AW20" i="35"/>
  <c r="AV21" i="35"/>
  <c r="AW21" i="35"/>
  <c r="AV22" i="35"/>
  <c r="AW22" i="35"/>
  <c r="AV23" i="35"/>
  <c r="AW23" i="35"/>
  <c r="AX23" i="35" s="1"/>
  <c r="AY23" i="35" s="1"/>
  <c r="AV24" i="35"/>
  <c r="AW24" i="35"/>
  <c r="AV25" i="35"/>
  <c r="AW25" i="35"/>
  <c r="AV26" i="35"/>
  <c r="AW26" i="35"/>
  <c r="AV27" i="35"/>
  <c r="AW27" i="35"/>
  <c r="AX27" i="35" s="1"/>
  <c r="AY27" i="35" s="1"/>
  <c r="AV28" i="35"/>
  <c r="AW28" i="35"/>
  <c r="AV29" i="35"/>
  <c r="AW29" i="35"/>
  <c r="AV30" i="35"/>
  <c r="AW30" i="35"/>
  <c r="AV31" i="35"/>
  <c r="AW31" i="35"/>
  <c r="AV32" i="35"/>
  <c r="AW32" i="35"/>
  <c r="AV33" i="35"/>
  <c r="AW33" i="35"/>
  <c r="AX33" i="35" s="1"/>
  <c r="AY33" i="35" s="1"/>
  <c r="AV34" i="35"/>
  <c r="AW34" i="35"/>
  <c r="AV35" i="35"/>
  <c r="AW35" i="35"/>
  <c r="AX35" i="35" s="1"/>
  <c r="AY35" i="35" s="1"/>
  <c r="AV36" i="35"/>
  <c r="AW36" i="35"/>
  <c r="AV37" i="35"/>
  <c r="AW37" i="35"/>
  <c r="AX37" i="35" s="1"/>
  <c r="AY37" i="35" s="1"/>
  <c r="AV38" i="35"/>
  <c r="AW38" i="35"/>
  <c r="AV39" i="35"/>
  <c r="AW39" i="35"/>
  <c r="AX39" i="35" s="1"/>
  <c r="AY39" i="35" s="1"/>
  <c r="AV40" i="35"/>
  <c r="AW40" i="35"/>
  <c r="AV41" i="35"/>
  <c r="AW41" i="35"/>
  <c r="AX41" i="35" s="1"/>
  <c r="AY41" i="35" s="1"/>
  <c r="AV42" i="35"/>
  <c r="AW42" i="35"/>
  <c r="AV43" i="35"/>
  <c r="AW43" i="35"/>
  <c r="AV44" i="35"/>
  <c r="AW44" i="35"/>
  <c r="AV45" i="35"/>
  <c r="AW45" i="35"/>
  <c r="AV46" i="35"/>
  <c r="AW46" i="35"/>
  <c r="AV47" i="35"/>
  <c r="AW47" i="35"/>
  <c r="AV48" i="35"/>
  <c r="AW48" i="35"/>
  <c r="AV49" i="35"/>
  <c r="AW49" i="35"/>
  <c r="AX49" i="35" s="1"/>
  <c r="AY49" i="35" s="1"/>
  <c r="AV50" i="35"/>
  <c r="AW50" i="35"/>
  <c r="AV51" i="35"/>
  <c r="AW51" i="35"/>
  <c r="AX51" i="35" s="1"/>
  <c r="AY51" i="35" s="1"/>
  <c r="AV52" i="35"/>
  <c r="AW52" i="35"/>
  <c r="AV53" i="35"/>
  <c r="AW53" i="35"/>
  <c r="AX53" i="35" s="1"/>
  <c r="AY53" i="35" s="1"/>
  <c r="AV54" i="35"/>
  <c r="AW54" i="35"/>
  <c r="AV55" i="35"/>
  <c r="AW55" i="35"/>
  <c r="AV56" i="35"/>
  <c r="AW56" i="35"/>
  <c r="AV57" i="35"/>
  <c r="AW57" i="35"/>
  <c r="AV58" i="35"/>
  <c r="AW58" i="35"/>
  <c r="AV59" i="35"/>
  <c r="AW59" i="35"/>
  <c r="AX59" i="35" s="1"/>
  <c r="AY59" i="35" s="1"/>
  <c r="AV60" i="35"/>
  <c r="AW60" i="35"/>
  <c r="AV61" i="35"/>
  <c r="AW61" i="35"/>
  <c r="AX61" i="35" s="1"/>
  <c r="AY61" i="35" s="1"/>
  <c r="AV62" i="35"/>
  <c r="AW62" i="35"/>
  <c r="AV63" i="35"/>
  <c r="AW63" i="35"/>
  <c r="AX63" i="35" s="1"/>
  <c r="AY63" i="35" s="1"/>
  <c r="AV64" i="35"/>
  <c r="AW64" i="35"/>
  <c r="AV65" i="35"/>
  <c r="AW65" i="35"/>
  <c r="AX65" i="35" s="1"/>
  <c r="AY65" i="35" s="1"/>
  <c r="AV66" i="35"/>
  <c r="AW66" i="35"/>
  <c r="AV67" i="35"/>
  <c r="AW67" i="35"/>
  <c r="AV68" i="35"/>
  <c r="AW68" i="35"/>
  <c r="AV69" i="35"/>
  <c r="AW69" i="35"/>
  <c r="AV70" i="35"/>
  <c r="AW70" i="35"/>
  <c r="AV71" i="35"/>
  <c r="AW71" i="35"/>
  <c r="AV72" i="35"/>
  <c r="AW72" i="35"/>
  <c r="AV73" i="35"/>
  <c r="AW73" i="35"/>
  <c r="AV74" i="35"/>
  <c r="AW74" i="35"/>
  <c r="AV75" i="35"/>
  <c r="AW75" i="35"/>
  <c r="AV76" i="35"/>
  <c r="AW76" i="35"/>
  <c r="AV77" i="35"/>
  <c r="AW77" i="35"/>
  <c r="AV78" i="35"/>
  <c r="AW78" i="35"/>
  <c r="AV79" i="35"/>
  <c r="AW79" i="35"/>
  <c r="AV80" i="35"/>
  <c r="AW80" i="35"/>
  <c r="AV81" i="35"/>
  <c r="AW81" i="35"/>
  <c r="AX81" i="35" s="1"/>
  <c r="AY81" i="35" s="1"/>
  <c r="AV82" i="35"/>
  <c r="AW82" i="35"/>
  <c r="AV83" i="35"/>
  <c r="AW83" i="35"/>
  <c r="AV84" i="35"/>
  <c r="AW84" i="35"/>
  <c r="AV85" i="35"/>
  <c r="AW85" i="35"/>
  <c r="AX85" i="35" s="1"/>
  <c r="AY85" i="35" s="1"/>
  <c r="AV86" i="35"/>
  <c r="AW86" i="35"/>
  <c r="AV87" i="35"/>
  <c r="AW87" i="35"/>
  <c r="AV88" i="35"/>
  <c r="AW88" i="35"/>
  <c r="AV89" i="35"/>
  <c r="AW89" i="35"/>
  <c r="AV90" i="35"/>
  <c r="AW90" i="35"/>
  <c r="AV91" i="35"/>
  <c r="AW91" i="35"/>
  <c r="AX91" i="35" s="1"/>
  <c r="AY91" i="35" s="1"/>
  <c r="AV92" i="35"/>
  <c r="AW92" i="35"/>
  <c r="AV93" i="35"/>
  <c r="AW93" i="35"/>
  <c r="AV94" i="35"/>
  <c r="AW94" i="35"/>
  <c r="AV95" i="35"/>
  <c r="AW95" i="35"/>
  <c r="AX95" i="35" s="1"/>
  <c r="AY95" i="35" s="1"/>
  <c r="AV96" i="35"/>
  <c r="AW96" i="35"/>
  <c r="AV97" i="35"/>
  <c r="AW97" i="35"/>
  <c r="AV98" i="35"/>
  <c r="AW98" i="35"/>
  <c r="AV99" i="35"/>
  <c r="AW99" i="35"/>
  <c r="AV100" i="35"/>
  <c r="AW100" i="35"/>
  <c r="AV101" i="35"/>
  <c r="AW101" i="35"/>
  <c r="AV102" i="35"/>
  <c r="AW102" i="35"/>
  <c r="AV103" i="35"/>
  <c r="AW103" i="35"/>
  <c r="AX103" i="35" s="1"/>
  <c r="AY103" i="35" s="1"/>
  <c r="AV104" i="35"/>
  <c r="AW104" i="35"/>
  <c r="AV105" i="35"/>
  <c r="AW105" i="35"/>
  <c r="AV106" i="35"/>
  <c r="AW106" i="35"/>
  <c r="AV107" i="35"/>
  <c r="AW107" i="35"/>
  <c r="AX107" i="35" s="1"/>
  <c r="AY107" i="35" s="1"/>
  <c r="AV108" i="35"/>
  <c r="AW108" i="35"/>
  <c r="AV109" i="35"/>
  <c r="AW109" i="35"/>
  <c r="AV110" i="35"/>
  <c r="AW110" i="35"/>
  <c r="AV111" i="35"/>
  <c r="AW111" i="35"/>
  <c r="AV112" i="35"/>
  <c r="AW112" i="35"/>
  <c r="AV113" i="35"/>
  <c r="AW113" i="35"/>
  <c r="AV114" i="35"/>
  <c r="AW114" i="35"/>
  <c r="AV115" i="35"/>
  <c r="AW115" i="35"/>
  <c r="AX115" i="35" s="1"/>
  <c r="AY115" i="35" s="1"/>
  <c r="AV116" i="35"/>
  <c r="AW116" i="35"/>
  <c r="AV117" i="35"/>
  <c r="AW117" i="35"/>
  <c r="AX117" i="35" s="1"/>
  <c r="AY117" i="35" s="1"/>
  <c r="AV118" i="35"/>
  <c r="AW118" i="35"/>
  <c r="AV119" i="35"/>
  <c r="AW119" i="35"/>
  <c r="AV120" i="35"/>
  <c r="AW120" i="35"/>
  <c r="AV121" i="35"/>
  <c r="AW121" i="35"/>
  <c r="AX121" i="35" s="1"/>
  <c r="AY121" i="35" s="1"/>
  <c r="AV122" i="35"/>
  <c r="AW122" i="35"/>
  <c r="AV123" i="35"/>
  <c r="AW123" i="35"/>
  <c r="AV124" i="35"/>
  <c r="AW124" i="35"/>
  <c r="AV125" i="35"/>
  <c r="AW125" i="35"/>
  <c r="AV126" i="35"/>
  <c r="AW126" i="35"/>
  <c r="AV127" i="35"/>
  <c r="AW127" i="35"/>
  <c r="AV128" i="35"/>
  <c r="AW128" i="35"/>
  <c r="AV129" i="35"/>
  <c r="AW129" i="35"/>
  <c r="AV130" i="35"/>
  <c r="AW130" i="35"/>
  <c r="AV131" i="35"/>
  <c r="AW131" i="35"/>
  <c r="AV132" i="35"/>
  <c r="AW132" i="35"/>
  <c r="AV133" i="35"/>
  <c r="AW133" i="35"/>
  <c r="AX133" i="35" s="1"/>
  <c r="AY133" i="35" s="1"/>
  <c r="AV134" i="35"/>
  <c r="AW134" i="35"/>
  <c r="AV135" i="35"/>
  <c r="AW135" i="35"/>
  <c r="AV136" i="35"/>
  <c r="AW136" i="35"/>
  <c r="AV137" i="35"/>
  <c r="AW137" i="35"/>
  <c r="AV138" i="35"/>
  <c r="AW138" i="35"/>
  <c r="AV139" i="35"/>
  <c r="AW139" i="35"/>
  <c r="AV140" i="35"/>
  <c r="AW140" i="35"/>
  <c r="AV141" i="35"/>
  <c r="AW141" i="35"/>
  <c r="AV142" i="35"/>
  <c r="AW142" i="35"/>
  <c r="AV143" i="35"/>
  <c r="AW143" i="35"/>
  <c r="AX143" i="35" s="1"/>
  <c r="AY143" i="35" s="1"/>
  <c r="AV144" i="35"/>
  <c r="AW144" i="35"/>
  <c r="AV145" i="35"/>
  <c r="AW145" i="35"/>
  <c r="AV146" i="35"/>
  <c r="AW146" i="35"/>
  <c r="AV147" i="35"/>
  <c r="AW147" i="35"/>
  <c r="AV148" i="35"/>
  <c r="AW148" i="35"/>
  <c r="AV149" i="35"/>
  <c r="AW149" i="35"/>
  <c r="AX149" i="35" s="1"/>
  <c r="AY149" i="35" s="1"/>
  <c r="AV150" i="35"/>
  <c r="AW150" i="35"/>
  <c r="AV151" i="35"/>
  <c r="AW151" i="35"/>
  <c r="AV152" i="35"/>
  <c r="AW152" i="35"/>
  <c r="AV153" i="35"/>
  <c r="AW153" i="35"/>
  <c r="AV154" i="35"/>
  <c r="AW154" i="35"/>
  <c r="AV155" i="35"/>
  <c r="AW155" i="35"/>
  <c r="AX155" i="35" s="1"/>
  <c r="AY155" i="35" s="1"/>
  <c r="AV156" i="35"/>
  <c r="AW156" i="35"/>
  <c r="AV157" i="35"/>
  <c r="AW157" i="35"/>
  <c r="AX157" i="35" s="1"/>
  <c r="AY157" i="35" s="1"/>
  <c r="AV158" i="35"/>
  <c r="AW158" i="35"/>
  <c r="AV159" i="35"/>
  <c r="AW159" i="35"/>
  <c r="AV160" i="35"/>
  <c r="AW160" i="35"/>
  <c r="AV161" i="35"/>
  <c r="AW161" i="35"/>
  <c r="AV162" i="35"/>
  <c r="AW162" i="35"/>
  <c r="AV163" i="35"/>
  <c r="AW163" i="35"/>
  <c r="AX163" i="35" s="1"/>
  <c r="AY163" i="35" s="1"/>
  <c r="AV164" i="35"/>
  <c r="AW164" i="35"/>
  <c r="AV165" i="35"/>
  <c r="AW165" i="35"/>
  <c r="AX165" i="35" s="1"/>
  <c r="AY165" i="35" s="1"/>
  <c r="AV166" i="35"/>
  <c r="AW166" i="35"/>
  <c r="AV167" i="35"/>
  <c r="AW167" i="35"/>
  <c r="AX167" i="35" s="1"/>
  <c r="AY167" i="35" s="1"/>
  <c r="AV168" i="35"/>
  <c r="AW168" i="35"/>
  <c r="AV169" i="35"/>
  <c r="AW169" i="35"/>
  <c r="AV170" i="35"/>
  <c r="AW170" i="35"/>
  <c r="AV171" i="35"/>
  <c r="AW171" i="35"/>
  <c r="AV172" i="35"/>
  <c r="AW172" i="35"/>
  <c r="AV173" i="35"/>
  <c r="AW173" i="35"/>
  <c r="AX173" i="35" s="1"/>
  <c r="AY173" i="35" s="1"/>
  <c r="AV174" i="35"/>
  <c r="AW174" i="35"/>
  <c r="AV175" i="35"/>
  <c r="AW175" i="35"/>
  <c r="AX175" i="35" s="1"/>
  <c r="AY175" i="35" s="1"/>
  <c r="AV176" i="35"/>
  <c r="AW176" i="35"/>
  <c r="AV177" i="35"/>
  <c r="AW177" i="35"/>
  <c r="AV178" i="35"/>
  <c r="AW178" i="35"/>
  <c r="AV179" i="35"/>
  <c r="AW179" i="35"/>
  <c r="AV180" i="35"/>
  <c r="AW180" i="35"/>
  <c r="AV181" i="35"/>
  <c r="AW181" i="35"/>
  <c r="AX181" i="35" s="1"/>
  <c r="AY181" i="35" s="1"/>
  <c r="AV182" i="35"/>
  <c r="AW182" i="35"/>
  <c r="AV183" i="35"/>
  <c r="AW183" i="35"/>
  <c r="AX183" i="35" s="1"/>
  <c r="AY183" i="35" s="1"/>
  <c r="AV184" i="35"/>
  <c r="AW184" i="35"/>
  <c r="AV185" i="35"/>
  <c r="AW185" i="35"/>
  <c r="AV186" i="35"/>
  <c r="AW186" i="35"/>
  <c r="AV187" i="35"/>
  <c r="AW187" i="35"/>
  <c r="AV188" i="35"/>
  <c r="AW188" i="35"/>
  <c r="AV189" i="35"/>
  <c r="AW189" i="35"/>
  <c r="AV190" i="35"/>
  <c r="AW190" i="35"/>
  <c r="AX190" i="35" s="1"/>
  <c r="AY190" i="35" s="1"/>
  <c r="AV191" i="35"/>
  <c r="AW191" i="35"/>
  <c r="AX191" i="35" s="1"/>
  <c r="AY191" i="35" s="1"/>
  <c r="AV192" i="35"/>
  <c r="AW192" i="35"/>
  <c r="AV193" i="35"/>
  <c r="AW193" i="35"/>
  <c r="AV194" i="35"/>
  <c r="AW194" i="35"/>
  <c r="AX194" i="35" s="1"/>
  <c r="AY194" i="35" s="1"/>
  <c r="AV195" i="35"/>
  <c r="AW195" i="35"/>
  <c r="AX195" i="35" s="1"/>
  <c r="AY195" i="35" s="1"/>
  <c r="AV196" i="35"/>
  <c r="AW196" i="35"/>
  <c r="AV197" i="35"/>
  <c r="AW197" i="35"/>
  <c r="AV198" i="35"/>
  <c r="AW198" i="35"/>
  <c r="AX198" i="35" s="1"/>
  <c r="AY198" i="35" s="1"/>
  <c r="AV199" i="35"/>
  <c r="AW199" i="35"/>
  <c r="AX199" i="35" s="1"/>
  <c r="AY199" i="35" s="1"/>
  <c r="AV200" i="35"/>
  <c r="AW200" i="35"/>
  <c r="AV201" i="35"/>
  <c r="AW201" i="35"/>
  <c r="AV202" i="35"/>
  <c r="AW202" i="35"/>
  <c r="AX202" i="35" s="1"/>
  <c r="AY202" i="35" s="1"/>
  <c r="AV203" i="35"/>
  <c r="AW203" i="35"/>
  <c r="AV204" i="35"/>
  <c r="AW204" i="35"/>
  <c r="AV205" i="35"/>
  <c r="AW205" i="35"/>
  <c r="AV206" i="35"/>
  <c r="AW206" i="35"/>
  <c r="AX206" i="35" s="1"/>
  <c r="AY206" i="35" s="1"/>
  <c r="AV207" i="35"/>
  <c r="AW207" i="35"/>
  <c r="AV208" i="35"/>
  <c r="AW208" i="35"/>
  <c r="AV209" i="35"/>
  <c r="AW209" i="35"/>
  <c r="AV210" i="35"/>
  <c r="AW210" i="35"/>
  <c r="AV211" i="35"/>
  <c r="AW211" i="35"/>
  <c r="AV212" i="35"/>
  <c r="AW212" i="35"/>
  <c r="AV213" i="35"/>
  <c r="AW213" i="35"/>
  <c r="AV214" i="35"/>
  <c r="AW214" i="35"/>
  <c r="AV215" i="35"/>
  <c r="AW215" i="35"/>
  <c r="AV216" i="35"/>
  <c r="AW216" i="35"/>
  <c r="AV217" i="35"/>
  <c r="AW217" i="35"/>
  <c r="AV218" i="35"/>
  <c r="AW218" i="35"/>
  <c r="AV219" i="35"/>
  <c r="AW219" i="35"/>
  <c r="AV220" i="35"/>
  <c r="AW220" i="35"/>
  <c r="AV221" i="35"/>
  <c r="AW221" i="35"/>
  <c r="AV222" i="35"/>
  <c r="AW222" i="35"/>
  <c r="AV223" i="35"/>
  <c r="AW223" i="35"/>
  <c r="AX223" i="35" s="1"/>
  <c r="AY223" i="35" s="1"/>
  <c r="AV224" i="35"/>
  <c r="AW224" i="35"/>
  <c r="AV225" i="35"/>
  <c r="AW225" i="35"/>
  <c r="AV226" i="35"/>
  <c r="AW226" i="35"/>
  <c r="AV227" i="35"/>
  <c r="AW227" i="35"/>
  <c r="AV228" i="35"/>
  <c r="AW228" i="35"/>
  <c r="AV229" i="35"/>
  <c r="AW229" i="35"/>
  <c r="AV230" i="35"/>
  <c r="AW230" i="35"/>
  <c r="AV231" i="35"/>
  <c r="AW231" i="35"/>
  <c r="AV232" i="35"/>
  <c r="AW232" i="35"/>
  <c r="AV233" i="35"/>
  <c r="AW233" i="35"/>
  <c r="AV234" i="35"/>
  <c r="AW234" i="35"/>
  <c r="AV235" i="35"/>
  <c r="AW235" i="35"/>
  <c r="AV236" i="35"/>
  <c r="AW236" i="35"/>
  <c r="AV237" i="35"/>
  <c r="AW237" i="35"/>
  <c r="AV238" i="35"/>
  <c r="AW238" i="35"/>
  <c r="AX238" i="35" s="1"/>
  <c r="AY238" i="35" s="1"/>
  <c r="AV239" i="35"/>
  <c r="AW239" i="35"/>
  <c r="AV240" i="35"/>
  <c r="AW240" i="35"/>
  <c r="AV241" i="35"/>
  <c r="AW241" i="35"/>
  <c r="AV242" i="35"/>
  <c r="AW242" i="35"/>
  <c r="AV243" i="35"/>
  <c r="AW243" i="35"/>
  <c r="AX243" i="35" s="1"/>
  <c r="AY243" i="35" s="1"/>
  <c r="AV244" i="35"/>
  <c r="AW244" i="35"/>
  <c r="AV245" i="35"/>
  <c r="AW245" i="35"/>
  <c r="AV246" i="35"/>
  <c r="AW246" i="35"/>
  <c r="AX246" i="35" s="1"/>
  <c r="AY246" i="35" s="1"/>
  <c r="AV247" i="35"/>
  <c r="AW247" i="35"/>
  <c r="AX247" i="35" s="1"/>
  <c r="AY247" i="35" s="1"/>
  <c r="AV248" i="35"/>
  <c r="AW248" i="35"/>
  <c r="AV249" i="35"/>
  <c r="AW249" i="35"/>
  <c r="AV250" i="35"/>
  <c r="AW250" i="35"/>
  <c r="AX250" i="35" s="1"/>
  <c r="AY250" i="35" s="1"/>
  <c r="AV251" i="35"/>
  <c r="AW251" i="35"/>
  <c r="AV252" i="35"/>
  <c r="AW252" i="35"/>
  <c r="AV253" i="35"/>
  <c r="AW253" i="35"/>
  <c r="AV254" i="35"/>
  <c r="AW254" i="35"/>
  <c r="AX254" i="35" s="1"/>
  <c r="AY254" i="35" s="1"/>
  <c r="AV255" i="35"/>
  <c r="AW255" i="35"/>
  <c r="AV256" i="35"/>
  <c r="AW256" i="35"/>
  <c r="AV257" i="35"/>
  <c r="AW257" i="35"/>
  <c r="AV258" i="35"/>
  <c r="AW258" i="35"/>
  <c r="AV259" i="35"/>
  <c r="AW259" i="35"/>
  <c r="AX259" i="35" s="1"/>
  <c r="AY259" i="35" s="1"/>
  <c r="AV260" i="35"/>
  <c r="AW260" i="35"/>
  <c r="AV261" i="35"/>
  <c r="AW261" i="35"/>
  <c r="AV262" i="35"/>
  <c r="AW262" i="35"/>
  <c r="AV263" i="35"/>
  <c r="AW263" i="35"/>
  <c r="AV264" i="35"/>
  <c r="AW264" i="35"/>
  <c r="AV265" i="35"/>
  <c r="AW265" i="35"/>
  <c r="AV266" i="35"/>
  <c r="AW266" i="35"/>
  <c r="AV267" i="35"/>
  <c r="AW267" i="35"/>
  <c r="AV268" i="35"/>
  <c r="AW268" i="35"/>
  <c r="AV269" i="35"/>
  <c r="AW269" i="35"/>
  <c r="AV270" i="35"/>
  <c r="AW270" i="35"/>
  <c r="AX270" i="35" s="1"/>
  <c r="AY270" i="35" s="1"/>
  <c r="AV271" i="35"/>
  <c r="AW271" i="35"/>
  <c r="AV272" i="35"/>
  <c r="AW272" i="35"/>
  <c r="AV273" i="35"/>
  <c r="AW273" i="35"/>
  <c r="AV274" i="35"/>
  <c r="AW274" i="35"/>
  <c r="AV275" i="35"/>
  <c r="AW275" i="35"/>
  <c r="AV276" i="35"/>
  <c r="AW276" i="35"/>
  <c r="AV277" i="35"/>
  <c r="AW277" i="35"/>
  <c r="AV278" i="35"/>
  <c r="AW278" i="35"/>
  <c r="AV279" i="35"/>
  <c r="AW279" i="35"/>
  <c r="AV280" i="35"/>
  <c r="AW280" i="35"/>
  <c r="AV281" i="35"/>
  <c r="AW281" i="35"/>
  <c r="AV282" i="35"/>
  <c r="AW282" i="35"/>
  <c r="AV283" i="35"/>
  <c r="AW283" i="35"/>
  <c r="AX283" i="35" s="1"/>
  <c r="AY283" i="35" s="1"/>
  <c r="AV284" i="35"/>
  <c r="AW284" i="35"/>
  <c r="AV285" i="35"/>
  <c r="AW285" i="35"/>
  <c r="AV286" i="35"/>
  <c r="AW286" i="35"/>
  <c r="AV287" i="35"/>
  <c r="AW287" i="35"/>
  <c r="AX287" i="35" s="1"/>
  <c r="AY287" i="35" s="1"/>
  <c r="AV288" i="35"/>
  <c r="AW288" i="35"/>
  <c r="AV289" i="35"/>
  <c r="AW289" i="35"/>
  <c r="AV290" i="35"/>
  <c r="AW290" i="35"/>
  <c r="AV291" i="35"/>
  <c r="AW291" i="35"/>
  <c r="AV292" i="35"/>
  <c r="AW292" i="35"/>
  <c r="AV293" i="35"/>
  <c r="AW293" i="35"/>
  <c r="AV294" i="35"/>
  <c r="AW294" i="35"/>
  <c r="AX294" i="35" s="1"/>
  <c r="AY294" i="35" s="1"/>
  <c r="AV295" i="35"/>
  <c r="AW295" i="35"/>
  <c r="AV296" i="35"/>
  <c r="AW296" i="35"/>
  <c r="AV297" i="35"/>
  <c r="AW297" i="35"/>
  <c r="AV298" i="35"/>
  <c r="AW298" i="35"/>
  <c r="AV299" i="35"/>
  <c r="AW299" i="35"/>
  <c r="AV300" i="35"/>
  <c r="AW300" i="35"/>
  <c r="AV301" i="35"/>
  <c r="AW301" i="35"/>
  <c r="AV302" i="35"/>
  <c r="AW302" i="35"/>
  <c r="AV10" i="35"/>
  <c r="AQ11" i="35"/>
  <c r="AR11" i="35"/>
  <c r="AQ12" i="35"/>
  <c r="AR12" i="35"/>
  <c r="AQ13" i="35"/>
  <c r="AR13" i="35"/>
  <c r="AQ14" i="35"/>
  <c r="AR14" i="35"/>
  <c r="AQ15" i="35"/>
  <c r="AR15" i="35"/>
  <c r="AQ16" i="35"/>
  <c r="AR16" i="35"/>
  <c r="AQ17" i="35"/>
  <c r="AR17" i="35"/>
  <c r="AQ18" i="35"/>
  <c r="AR18" i="35"/>
  <c r="AQ19" i="35"/>
  <c r="AR19" i="35"/>
  <c r="AQ20" i="35"/>
  <c r="AR20" i="35"/>
  <c r="AQ21" i="35"/>
  <c r="AR21" i="35"/>
  <c r="AQ22" i="35"/>
  <c r="AR22" i="35"/>
  <c r="AQ23" i="35"/>
  <c r="AR23" i="35"/>
  <c r="AQ24" i="35"/>
  <c r="AR24" i="35"/>
  <c r="AQ25" i="35"/>
  <c r="AR25" i="35"/>
  <c r="AS25" i="35" s="1"/>
  <c r="AT25" i="35" s="1"/>
  <c r="AQ26" i="35"/>
  <c r="AR26" i="35"/>
  <c r="AQ27" i="35"/>
  <c r="AR27" i="35"/>
  <c r="AQ28" i="35"/>
  <c r="AR28" i="35"/>
  <c r="AQ29" i="35"/>
  <c r="AR29" i="35"/>
  <c r="AQ30" i="35"/>
  <c r="AR30" i="35"/>
  <c r="AQ31" i="35"/>
  <c r="AR31" i="35"/>
  <c r="AQ32" i="35"/>
  <c r="AR32" i="35"/>
  <c r="AQ33" i="35"/>
  <c r="AR33" i="35"/>
  <c r="AQ34" i="35"/>
  <c r="AR34" i="35"/>
  <c r="AQ35" i="35"/>
  <c r="AR35" i="35"/>
  <c r="AQ36" i="35"/>
  <c r="AR36" i="35"/>
  <c r="AQ37" i="35"/>
  <c r="AR37" i="35"/>
  <c r="AQ38" i="35"/>
  <c r="AR38" i="35"/>
  <c r="AQ39" i="35"/>
  <c r="AR39" i="35"/>
  <c r="AQ40" i="35"/>
  <c r="AR40" i="35"/>
  <c r="AQ41" i="35"/>
  <c r="AR41" i="35"/>
  <c r="AQ42" i="35"/>
  <c r="AR42" i="35"/>
  <c r="AQ43" i="35"/>
  <c r="AR43" i="35"/>
  <c r="AQ44" i="35"/>
  <c r="AR44" i="35"/>
  <c r="AQ45" i="35"/>
  <c r="AR45" i="35"/>
  <c r="AQ46" i="35"/>
  <c r="AR46" i="35"/>
  <c r="AQ47" i="35"/>
  <c r="AR47" i="35"/>
  <c r="AQ48" i="35"/>
  <c r="AR48" i="35"/>
  <c r="AQ49" i="35"/>
  <c r="AR49" i="35"/>
  <c r="AQ50" i="35"/>
  <c r="AR50" i="35"/>
  <c r="AQ51" i="35"/>
  <c r="AR51" i="35"/>
  <c r="AQ52" i="35"/>
  <c r="AR52" i="35"/>
  <c r="AQ53" i="35"/>
  <c r="AR53" i="35"/>
  <c r="AQ54" i="35"/>
  <c r="AR54" i="35"/>
  <c r="AQ55" i="35"/>
  <c r="AR55" i="35"/>
  <c r="AQ56" i="35"/>
  <c r="AR56" i="35"/>
  <c r="AQ57" i="35"/>
  <c r="AR57" i="35"/>
  <c r="AQ58" i="35"/>
  <c r="AR58" i="35"/>
  <c r="AQ59" i="35"/>
  <c r="AR59" i="35"/>
  <c r="AQ60" i="35"/>
  <c r="AR60" i="35"/>
  <c r="AQ61" i="35"/>
  <c r="AR61" i="35"/>
  <c r="AQ62" i="35"/>
  <c r="AR62" i="35"/>
  <c r="AQ63" i="35"/>
  <c r="AR63" i="35"/>
  <c r="AQ64" i="35"/>
  <c r="AR64" i="35"/>
  <c r="AQ65" i="35"/>
  <c r="AR65" i="35"/>
  <c r="AQ66" i="35"/>
  <c r="AR66" i="35"/>
  <c r="AQ67" i="35"/>
  <c r="AR67" i="35"/>
  <c r="AQ68" i="35"/>
  <c r="AR68" i="35"/>
  <c r="AQ69" i="35"/>
  <c r="AR69" i="35"/>
  <c r="AQ70" i="35"/>
  <c r="AR70" i="35"/>
  <c r="AQ71" i="35"/>
  <c r="AR71" i="35"/>
  <c r="AQ72" i="35"/>
  <c r="AR72" i="35"/>
  <c r="AQ73" i="35"/>
  <c r="AR73" i="35"/>
  <c r="AQ74" i="35"/>
  <c r="AR74" i="35"/>
  <c r="AQ75" i="35"/>
  <c r="AR75" i="35"/>
  <c r="AQ76" i="35"/>
  <c r="AR76" i="35"/>
  <c r="AQ77" i="35"/>
  <c r="AR77" i="35"/>
  <c r="AQ78" i="35"/>
  <c r="AR78" i="35"/>
  <c r="AQ79" i="35"/>
  <c r="AR79" i="35"/>
  <c r="AQ80" i="35"/>
  <c r="AR80" i="35"/>
  <c r="AQ81" i="35"/>
  <c r="AR81" i="35"/>
  <c r="AQ82" i="35"/>
  <c r="AR82" i="35"/>
  <c r="AQ83" i="35"/>
  <c r="AR83" i="35"/>
  <c r="AQ84" i="35"/>
  <c r="AR84" i="35"/>
  <c r="AQ85" i="35"/>
  <c r="AR85" i="35"/>
  <c r="AQ86" i="35"/>
  <c r="AR86" i="35"/>
  <c r="AQ87" i="35"/>
  <c r="AR87" i="35"/>
  <c r="AQ88" i="35"/>
  <c r="AR88" i="35"/>
  <c r="AQ89" i="35"/>
  <c r="AR89" i="35"/>
  <c r="AQ90" i="35"/>
  <c r="AR90" i="35"/>
  <c r="AQ91" i="35"/>
  <c r="AR91" i="35"/>
  <c r="AQ92" i="35"/>
  <c r="AR92" i="35"/>
  <c r="AQ93" i="35"/>
  <c r="AR93" i="35"/>
  <c r="AQ94" i="35"/>
  <c r="AR94" i="35"/>
  <c r="AQ95" i="35"/>
  <c r="AR95" i="35"/>
  <c r="AQ96" i="35"/>
  <c r="AR96" i="35"/>
  <c r="AQ97" i="35"/>
  <c r="AR97" i="35"/>
  <c r="AQ98" i="35"/>
  <c r="AR98" i="35"/>
  <c r="AQ99" i="35"/>
  <c r="AR99" i="35"/>
  <c r="AQ100" i="35"/>
  <c r="AR100" i="35"/>
  <c r="AQ101" i="35"/>
  <c r="AR101" i="35"/>
  <c r="AQ102" i="35"/>
  <c r="AR102" i="35"/>
  <c r="AQ103" i="35"/>
  <c r="AR103" i="35"/>
  <c r="AQ104" i="35"/>
  <c r="AR104" i="35"/>
  <c r="AQ105" i="35"/>
  <c r="AR105" i="35"/>
  <c r="AQ106" i="35"/>
  <c r="AR106" i="35"/>
  <c r="AQ107" i="35"/>
  <c r="AR107" i="35"/>
  <c r="AQ108" i="35"/>
  <c r="AR108" i="35"/>
  <c r="AQ109" i="35"/>
  <c r="AR109" i="35"/>
  <c r="AQ110" i="35"/>
  <c r="AR110" i="35"/>
  <c r="AQ111" i="35"/>
  <c r="AR111" i="35"/>
  <c r="AQ112" i="35"/>
  <c r="AR112" i="35"/>
  <c r="AQ113" i="35"/>
  <c r="AR113" i="35"/>
  <c r="AQ114" i="35"/>
  <c r="AR114" i="35"/>
  <c r="AQ115" i="35"/>
  <c r="AR115" i="35"/>
  <c r="AQ116" i="35"/>
  <c r="AR116" i="35"/>
  <c r="AQ117" i="35"/>
  <c r="AR117" i="35"/>
  <c r="AQ118" i="35"/>
  <c r="AR118" i="35"/>
  <c r="AQ119" i="35"/>
  <c r="AR119" i="35"/>
  <c r="AQ120" i="35"/>
  <c r="AR120" i="35"/>
  <c r="AQ121" i="35"/>
  <c r="AR121" i="35"/>
  <c r="AQ122" i="35"/>
  <c r="AR122" i="35"/>
  <c r="AQ123" i="35"/>
  <c r="AR123" i="35"/>
  <c r="AQ124" i="35"/>
  <c r="AR124" i="35"/>
  <c r="AQ125" i="35"/>
  <c r="AR125" i="35"/>
  <c r="AQ126" i="35"/>
  <c r="AR126" i="35"/>
  <c r="AQ127" i="35"/>
  <c r="AR127" i="35"/>
  <c r="AQ128" i="35"/>
  <c r="AR128" i="35"/>
  <c r="AQ129" i="35"/>
  <c r="AR129" i="35"/>
  <c r="AQ130" i="35"/>
  <c r="AR130" i="35"/>
  <c r="AQ131" i="35"/>
  <c r="AR131" i="35"/>
  <c r="AQ132" i="35"/>
  <c r="AR132" i="35"/>
  <c r="AQ133" i="35"/>
  <c r="AR133" i="35"/>
  <c r="AQ134" i="35"/>
  <c r="AR134" i="35"/>
  <c r="AQ135" i="35"/>
  <c r="AR135" i="35"/>
  <c r="AQ136" i="35"/>
  <c r="AR136" i="35"/>
  <c r="AQ137" i="35"/>
  <c r="AR137" i="35"/>
  <c r="AQ138" i="35"/>
  <c r="AR138" i="35"/>
  <c r="AQ139" i="35"/>
  <c r="AR139" i="35"/>
  <c r="AQ140" i="35"/>
  <c r="AR140" i="35"/>
  <c r="AQ141" i="35"/>
  <c r="AR141" i="35"/>
  <c r="AS141" i="35" s="1"/>
  <c r="AT141" i="35" s="1"/>
  <c r="AQ142" i="35"/>
  <c r="AR142" i="35"/>
  <c r="AQ143" i="35"/>
  <c r="AR143" i="35"/>
  <c r="AQ144" i="35"/>
  <c r="AR144" i="35"/>
  <c r="AQ145" i="35"/>
  <c r="AR145" i="35"/>
  <c r="AQ146" i="35"/>
  <c r="AR146" i="35"/>
  <c r="AQ147" i="35"/>
  <c r="AR147" i="35"/>
  <c r="AQ148" i="35"/>
  <c r="AR148" i="35"/>
  <c r="AQ149" i="35"/>
  <c r="AR149" i="35"/>
  <c r="AS149" i="35" s="1"/>
  <c r="AT149" i="35" s="1"/>
  <c r="AQ150" i="35"/>
  <c r="AR150" i="35"/>
  <c r="AQ151" i="35"/>
  <c r="AR151" i="35"/>
  <c r="AQ152" i="35"/>
  <c r="AR152" i="35"/>
  <c r="AQ153" i="35"/>
  <c r="AR153" i="35"/>
  <c r="AQ154" i="35"/>
  <c r="AR154" i="35"/>
  <c r="AQ155" i="35"/>
  <c r="AR155" i="35"/>
  <c r="AQ156" i="35"/>
  <c r="AR156" i="35"/>
  <c r="AQ157" i="35"/>
  <c r="AR157" i="35"/>
  <c r="AQ158" i="35"/>
  <c r="AR158" i="35"/>
  <c r="AQ159" i="35"/>
  <c r="AR159" i="35"/>
  <c r="AQ160" i="35"/>
  <c r="AR160" i="35"/>
  <c r="AQ161" i="35"/>
  <c r="AR161" i="35"/>
  <c r="AQ162" i="35"/>
  <c r="AR162" i="35"/>
  <c r="AQ163" i="35"/>
  <c r="AR163" i="35"/>
  <c r="AQ164" i="35"/>
  <c r="AR164" i="35"/>
  <c r="AQ165" i="35"/>
  <c r="AR165" i="35"/>
  <c r="AS165" i="35" s="1"/>
  <c r="AT165" i="35" s="1"/>
  <c r="AQ166" i="35"/>
  <c r="AR166" i="35"/>
  <c r="AQ167" i="35"/>
  <c r="AR167" i="35"/>
  <c r="AQ168" i="35"/>
  <c r="AR168" i="35"/>
  <c r="AQ169" i="35"/>
  <c r="AR169" i="35"/>
  <c r="AQ170" i="35"/>
  <c r="AR170" i="35"/>
  <c r="AQ171" i="35"/>
  <c r="AR171" i="35"/>
  <c r="AQ172" i="35"/>
  <c r="AR172" i="35"/>
  <c r="AQ173" i="35"/>
  <c r="AR173" i="35"/>
  <c r="AQ174" i="35"/>
  <c r="AR174" i="35"/>
  <c r="AQ175" i="35"/>
  <c r="AR175" i="35"/>
  <c r="AQ176" i="35"/>
  <c r="AR176" i="35"/>
  <c r="AQ177" i="35"/>
  <c r="AR177" i="35"/>
  <c r="AQ178" i="35"/>
  <c r="AR178" i="35"/>
  <c r="AQ179" i="35"/>
  <c r="AR179" i="35"/>
  <c r="AQ180" i="35"/>
  <c r="AR180" i="35"/>
  <c r="AQ181" i="35"/>
  <c r="AR181" i="35"/>
  <c r="AS181" i="35" s="1"/>
  <c r="AT181" i="35" s="1"/>
  <c r="AQ182" i="35"/>
  <c r="AR182" i="35"/>
  <c r="AQ183" i="35"/>
  <c r="AR183" i="35"/>
  <c r="AQ184" i="35"/>
  <c r="AR184" i="35"/>
  <c r="AQ185" i="35"/>
  <c r="AR185" i="35"/>
  <c r="AQ186" i="35"/>
  <c r="AR186" i="35"/>
  <c r="AQ187" i="35"/>
  <c r="AR187" i="35"/>
  <c r="AQ188" i="35"/>
  <c r="AR188" i="35"/>
  <c r="AQ189" i="35"/>
  <c r="AR189" i="35"/>
  <c r="AQ190" i="35"/>
  <c r="AR190" i="35"/>
  <c r="AQ191" i="35"/>
  <c r="AR191" i="35"/>
  <c r="AQ192" i="35"/>
  <c r="AR192" i="35"/>
  <c r="AQ193" i="35"/>
  <c r="AR193" i="35"/>
  <c r="AQ194" i="35"/>
  <c r="AR194" i="35"/>
  <c r="AQ195" i="35"/>
  <c r="AR195" i="35"/>
  <c r="AQ196" i="35"/>
  <c r="AR196" i="35"/>
  <c r="AQ197" i="35"/>
  <c r="AR197" i="35"/>
  <c r="AQ198" i="35"/>
  <c r="AR198" i="35"/>
  <c r="AQ199" i="35"/>
  <c r="AR199" i="35"/>
  <c r="AQ200" i="35"/>
  <c r="AR200" i="35"/>
  <c r="AQ201" i="35"/>
  <c r="AR201" i="35"/>
  <c r="AQ202" i="35"/>
  <c r="AR202" i="35"/>
  <c r="AQ203" i="35"/>
  <c r="AR203" i="35"/>
  <c r="AQ204" i="35"/>
  <c r="AR204" i="35"/>
  <c r="AQ205" i="35"/>
  <c r="AR205" i="35"/>
  <c r="AQ206" i="35"/>
  <c r="AR206" i="35"/>
  <c r="AQ207" i="35"/>
  <c r="AR207" i="35"/>
  <c r="AQ208" i="35"/>
  <c r="AR208" i="35"/>
  <c r="AQ209" i="35"/>
  <c r="AR209" i="35"/>
  <c r="AQ210" i="35"/>
  <c r="AR210" i="35"/>
  <c r="AQ211" i="35"/>
  <c r="AR211" i="35"/>
  <c r="AQ212" i="35"/>
  <c r="AR212" i="35"/>
  <c r="AQ213" i="35"/>
  <c r="AR213" i="35"/>
  <c r="AQ214" i="35"/>
  <c r="AR214" i="35"/>
  <c r="AQ215" i="35"/>
  <c r="AR215" i="35"/>
  <c r="AQ216" i="35"/>
  <c r="AR216" i="35"/>
  <c r="AQ217" i="35"/>
  <c r="AR217" i="35"/>
  <c r="AQ218" i="35"/>
  <c r="AR218" i="35"/>
  <c r="AQ219" i="35"/>
  <c r="AR219" i="35"/>
  <c r="AQ220" i="35"/>
  <c r="AR220" i="35"/>
  <c r="AS220" i="35" s="1"/>
  <c r="AT220" i="35" s="1"/>
  <c r="AQ221" i="35"/>
  <c r="AR221" i="35"/>
  <c r="AQ222" i="35"/>
  <c r="AR222" i="35"/>
  <c r="AQ223" i="35"/>
  <c r="AR223" i="35"/>
  <c r="AQ224" i="35"/>
  <c r="AR224" i="35"/>
  <c r="AQ225" i="35"/>
  <c r="AR225" i="35"/>
  <c r="AQ226" i="35"/>
  <c r="AR226" i="35"/>
  <c r="AQ227" i="35"/>
  <c r="AR227" i="35"/>
  <c r="AQ228" i="35"/>
  <c r="AR228" i="35"/>
  <c r="AQ229" i="35"/>
  <c r="AR229" i="35"/>
  <c r="AQ230" i="35"/>
  <c r="AR230" i="35"/>
  <c r="AQ231" i="35"/>
  <c r="AR231" i="35"/>
  <c r="AQ232" i="35"/>
  <c r="AR232" i="35"/>
  <c r="AQ233" i="35"/>
  <c r="AR233" i="35"/>
  <c r="AQ234" i="35"/>
  <c r="AR234" i="35"/>
  <c r="AQ235" i="35"/>
  <c r="AR235" i="35"/>
  <c r="AQ236" i="35"/>
  <c r="AR236" i="35"/>
  <c r="AQ237" i="35"/>
  <c r="AR237" i="35"/>
  <c r="AS237" i="35" s="1"/>
  <c r="AT237" i="35" s="1"/>
  <c r="AQ238" i="35"/>
  <c r="AR238" i="35"/>
  <c r="AQ239" i="35"/>
  <c r="AR239" i="35"/>
  <c r="AQ240" i="35"/>
  <c r="AR240" i="35"/>
  <c r="AQ241" i="35"/>
  <c r="AR241" i="35"/>
  <c r="AQ242" i="35"/>
  <c r="AR242" i="35"/>
  <c r="AQ243" i="35"/>
  <c r="AR243" i="35"/>
  <c r="AQ244" i="35"/>
  <c r="AR244" i="35"/>
  <c r="AQ245" i="35"/>
  <c r="AR245" i="35"/>
  <c r="AQ246" i="35"/>
  <c r="AR246" i="35"/>
  <c r="AQ247" i="35"/>
  <c r="AR247" i="35"/>
  <c r="AQ248" i="35"/>
  <c r="AR248" i="35"/>
  <c r="AQ249" i="35"/>
  <c r="AR249" i="35"/>
  <c r="AQ250" i="35"/>
  <c r="AR250" i="35"/>
  <c r="AQ251" i="35"/>
  <c r="AR251" i="35"/>
  <c r="AQ252" i="35"/>
  <c r="AR252" i="35"/>
  <c r="AS252" i="35" s="1"/>
  <c r="AT252" i="35" s="1"/>
  <c r="AQ253" i="35"/>
  <c r="AR253" i="35"/>
  <c r="AQ254" i="35"/>
  <c r="AR254" i="35"/>
  <c r="AQ255" i="35"/>
  <c r="AR255" i="35"/>
  <c r="AQ256" i="35"/>
  <c r="AR256" i="35"/>
  <c r="AS256" i="35" s="1"/>
  <c r="AT256" i="35" s="1"/>
  <c r="AQ257" i="35"/>
  <c r="AR257" i="35"/>
  <c r="AQ258" i="35"/>
  <c r="AR258" i="35"/>
  <c r="AQ259" i="35"/>
  <c r="AR259" i="35"/>
  <c r="AQ260" i="35"/>
  <c r="AR260" i="35"/>
  <c r="AQ261" i="35"/>
  <c r="AR261" i="35"/>
  <c r="AQ262" i="35"/>
  <c r="AR262" i="35"/>
  <c r="AQ263" i="35"/>
  <c r="AR263" i="35"/>
  <c r="AQ264" i="35"/>
  <c r="AR264" i="35"/>
  <c r="AQ265" i="35"/>
  <c r="AR265" i="35"/>
  <c r="AQ266" i="35"/>
  <c r="AR266" i="35"/>
  <c r="AQ267" i="35"/>
  <c r="AR267" i="35"/>
  <c r="AQ268" i="35"/>
  <c r="AR268" i="35"/>
  <c r="AQ269" i="35"/>
  <c r="AR269" i="35"/>
  <c r="AQ270" i="35"/>
  <c r="AR270" i="35"/>
  <c r="AQ271" i="35"/>
  <c r="AR271" i="35"/>
  <c r="AQ272" i="35"/>
  <c r="AR272" i="35"/>
  <c r="AQ273" i="35"/>
  <c r="AR273" i="35"/>
  <c r="AQ274" i="35"/>
  <c r="AR274" i="35"/>
  <c r="AQ275" i="35"/>
  <c r="AR275" i="35"/>
  <c r="AQ276" i="35"/>
  <c r="AR276" i="35"/>
  <c r="AQ277" i="35"/>
  <c r="AR277" i="35"/>
  <c r="AQ278" i="35"/>
  <c r="AR278" i="35"/>
  <c r="AQ279" i="35"/>
  <c r="AR279" i="35"/>
  <c r="AQ280" i="35"/>
  <c r="AR280" i="35"/>
  <c r="AQ281" i="35"/>
  <c r="AR281" i="35"/>
  <c r="AQ282" i="35"/>
  <c r="AR282" i="35"/>
  <c r="AQ283" i="35"/>
  <c r="AR283" i="35"/>
  <c r="AQ284" i="35"/>
  <c r="AR284" i="35"/>
  <c r="AQ285" i="35"/>
  <c r="AR285" i="35"/>
  <c r="AQ286" i="35"/>
  <c r="AR286" i="35"/>
  <c r="AQ287" i="35"/>
  <c r="AR287" i="35"/>
  <c r="AQ288" i="35"/>
  <c r="AR288" i="35"/>
  <c r="AQ289" i="35"/>
  <c r="AR289" i="35"/>
  <c r="AQ290" i="35"/>
  <c r="AR290" i="35"/>
  <c r="AQ291" i="35"/>
  <c r="AR291" i="35"/>
  <c r="AQ292" i="35"/>
  <c r="AR292" i="35"/>
  <c r="AQ293" i="35"/>
  <c r="AR293" i="35"/>
  <c r="AQ294" i="35"/>
  <c r="AR294" i="35"/>
  <c r="AQ295" i="35"/>
  <c r="AR295" i="35"/>
  <c r="AQ296" i="35"/>
  <c r="AR296" i="35"/>
  <c r="AQ297" i="35"/>
  <c r="AR297" i="35"/>
  <c r="AQ298" i="35"/>
  <c r="AR298" i="35"/>
  <c r="AQ299" i="35"/>
  <c r="AR299" i="35"/>
  <c r="AQ300" i="35"/>
  <c r="AR300" i="35"/>
  <c r="AQ301" i="35"/>
  <c r="AR301" i="35"/>
  <c r="AQ302" i="35"/>
  <c r="AR302" i="35"/>
  <c r="AL11" i="35"/>
  <c r="AM11" i="35"/>
  <c r="AL12" i="35"/>
  <c r="AM12" i="35"/>
  <c r="AL13" i="35"/>
  <c r="AM13" i="35"/>
  <c r="AN13" i="35" s="1"/>
  <c r="AO13" i="35" s="1"/>
  <c r="AL14" i="35"/>
  <c r="AM14" i="35"/>
  <c r="AL15" i="35"/>
  <c r="AM15" i="35"/>
  <c r="AL16" i="35"/>
  <c r="AM16" i="35"/>
  <c r="AL17" i="35"/>
  <c r="AM17" i="35"/>
  <c r="AN17" i="35" s="1"/>
  <c r="AO17" i="35" s="1"/>
  <c r="AL18" i="35"/>
  <c r="AM18" i="35"/>
  <c r="AL19" i="35"/>
  <c r="AM19" i="35"/>
  <c r="AL20" i="35"/>
  <c r="AM20" i="35"/>
  <c r="AL21" i="35"/>
  <c r="AM21" i="35"/>
  <c r="AL22" i="35"/>
  <c r="AM22" i="35"/>
  <c r="AL23" i="35"/>
  <c r="AM23" i="35"/>
  <c r="AL24" i="35"/>
  <c r="AM24" i="35"/>
  <c r="AL25" i="35"/>
  <c r="AM25" i="35"/>
  <c r="AL26" i="35"/>
  <c r="AM26" i="35"/>
  <c r="AL27" i="35"/>
  <c r="AM27" i="35"/>
  <c r="AL28" i="35"/>
  <c r="AM28" i="35"/>
  <c r="AL29" i="35"/>
  <c r="AM29" i="35"/>
  <c r="AL30" i="35"/>
  <c r="AM30" i="35"/>
  <c r="AL31" i="35"/>
  <c r="AM31" i="35"/>
  <c r="AL32" i="35"/>
  <c r="AM32" i="35"/>
  <c r="AL33" i="35"/>
  <c r="AM33" i="35"/>
  <c r="AL34" i="35"/>
  <c r="AM34" i="35"/>
  <c r="AL35" i="35"/>
  <c r="AM35" i="35"/>
  <c r="AL36" i="35"/>
  <c r="AM36" i="35"/>
  <c r="AL37" i="35"/>
  <c r="AM37" i="35"/>
  <c r="AL38" i="35"/>
  <c r="AM38" i="35"/>
  <c r="AL39" i="35"/>
  <c r="AM39" i="35"/>
  <c r="AL40" i="35"/>
  <c r="AM40" i="35"/>
  <c r="AL41" i="35"/>
  <c r="AM41" i="35"/>
  <c r="AL42" i="35"/>
  <c r="AM42" i="35"/>
  <c r="AL43" i="35"/>
  <c r="AM43" i="35"/>
  <c r="AL44" i="35"/>
  <c r="AM44" i="35"/>
  <c r="AL45" i="35"/>
  <c r="AM45" i="35"/>
  <c r="AL46" i="35"/>
  <c r="AM46" i="35"/>
  <c r="AL47" i="35"/>
  <c r="AM47" i="35"/>
  <c r="AL48" i="35"/>
  <c r="AM48" i="35"/>
  <c r="AL49" i="35"/>
  <c r="AM49" i="35"/>
  <c r="AN49" i="35" s="1"/>
  <c r="AO49" i="35" s="1"/>
  <c r="AL50" i="35"/>
  <c r="AM50" i="35"/>
  <c r="AL51" i="35"/>
  <c r="AM51" i="35"/>
  <c r="AL52" i="35"/>
  <c r="AM52" i="35"/>
  <c r="AL53" i="35"/>
  <c r="AM53" i="35"/>
  <c r="AL54" i="35"/>
  <c r="AM54" i="35"/>
  <c r="AL55" i="35"/>
  <c r="AM55" i="35"/>
  <c r="AL56" i="35"/>
  <c r="AM56" i="35"/>
  <c r="AL57" i="35"/>
  <c r="AM57" i="35"/>
  <c r="AL58" i="35"/>
  <c r="AM58" i="35"/>
  <c r="AL59" i="35"/>
  <c r="AM59" i="35"/>
  <c r="AL60" i="35"/>
  <c r="AM60" i="35"/>
  <c r="AL61" i="35"/>
  <c r="AM61" i="35"/>
  <c r="AL62" i="35"/>
  <c r="AM62" i="35"/>
  <c r="AL63" i="35"/>
  <c r="AM63" i="35"/>
  <c r="AL64" i="35"/>
  <c r="AM64" i="35"/>
  <c r="AL65" i="35"/>
  <c r="AM65" i="35"/>
  <c r="AL66" i="35"/>
  <c r="AM66" i="35"/>
  <c r="AL67" i="35"/>
  <c r="AM67" i="35"/>
  <c r="AL68" i="35"/>
  <c r="AM68" i="35"/>
  <c r="AL69" i="35"/>
  <c r="AM69" i="35"/>
  <c r="AL70" i="35"/>
  <c r="AM70" i="35"/>
  <c r="AL71" i="35"/>
  <c r="AM71" i="35"/>
  <c r="AL72" i="35"/>
  <c r="AM72" i="35"/>
  <c r="AL73" i="35"/>
  <c r="AM73" i="35"/>
  <c r="AL74" i="35"/>
  <c r="AM74" i="35"/>
  <c r="AL75" i="35"/>
  <c r="AM75" i="35"/>
  <c r="AL76" i="35"/>
  <c r="AM76" i="35"/>
  <c r="AL77" i="35"/>
  <c r="AM77" i="35"/>
  <c r="AL78" i="35"/>
  <c r="AM78" i="35"/>
  <c r="AL79" i="35"/>
  <c r="AM79" i="35"/>
  <c r="AL80" i="35"/>
  <c r="AM80" i="35"/>
  <c r="AL81" i="35"/>
  <c r="AM81" i="35"/>
  <c r="AL82" i="35"/>
  <c r="AM82" i="35"/>
  <c r="AL83" i="35"/>
  <c r="AM83" i="35"/>
  <c r="AL84" i="35"/>
  <c r="AM84" i="35"/>
  <c r="AL85" i="35"/>
  <c r="AM85" i="35"/>
  <c r="AL86" i="35"/>
  <c r="AM86" i="35"/>
  <c r="AL87" i="35"/>
  <c r="AM87" i="35"/>
  <c r="AL88" i="35"/>
  <c r="AM88" i="35"/>
  <c r="AL89" i="35"/>
  <c r="AM89" i="35"/>
  <c r="AL90" i="35"/>
  <c r="AM90" i="35"/>
  <c r="AL91" i="35"/>
  <c r="AM91" i="35"/>
  <c r="AL92" i="35"/>
  <c r="AM92" i="35"/>
  <c r="AL93" i="35"/>
  <c r="AM93" i="35"/>
  <c r="AL94" i="35"/>
  <c r="AM94" i="35"/>
  <c r="AL95" i="35"/>
  <c r="AM95" i="35"/>
  <c r="AL96" i="35"/>
  <c r="AM96" i="35"/>
  <c r="AL97" i="35"/>
  <c r="AM97" i="35"/>
  <c r="AL98" i="35"/>
  <c r="AM98" i="35"/>
  <c r="AL99" i="35"/>
  <c r="AM99" i="35"/>
  <c r="AL100" i="35"/>
  <c r="AM100" i="35"/>
  <c r="AL101" i="35"/>
  <c r="AM101" i="35"/>
  <c r="AL102" i="35"/>
  <c r="AM102" i="35"/>
  <c r="AL103" i="35"/>
  <c r="AM103" i="35"/>
  <c r="AL104" i="35"/>
  <c r="AM104" i="35"/>
  <c r="AL105" i="35"/>
  <c r="AM105" i="35"/>
  <c r="AL106" i="35"/>
  <c r="AM106" i="35"/>
  <c r="AL107" i="35"/>
  <c r="AM107" i="35"/>
  <c r="AL108" i="35"/>
  <c r="AM108" i="35"/>
  <c r="AL109" i="35"/>
  <c r="AM109" i="35"/>
  <c r="AL110" i="35"/>
  <c r="AM110" i="35"/>
  <c r="AL111" i="35"/>
  <c r="AM111" i="35"/>
  <c r="AL112" i="35"/>
  <c r="AM112" i="35"/>
  <c r="AL113" i="35"/>
  <c r="AM113" i="35"/>
  <c r="AL114" i="35"/>
  <c r="AM114" i="35"/>
  <c r="AL115" i="35"/>
  <c r="AM115" i="35"/>
  <c r="AL116" i="35"/>
  <c r="AM116" i="35"/>
  <c r="AL117" i="35"/>
  <c r="AM117" i="35"/>
  <c r="AL118" i="35"/>
  <c r="AM118" i="35"/>
  <c r="AL119" i="35"/>
  <c r="AM119" i="35"/>
  <c r="AL120" i="35"/>
  <c r="AM120" i="35"/>
  <c r="AL121" i="35"/>
  <c r="AM121" i="35"/>
  <c r="AL122" i="35"/>
  <c r="AM122" i="35"/>
  <c r="AL123" i="35"/>
  <c r="AM123" i="35"/>
  <c r="AL124" i="35"/>
  <c r="AM124" i="35"/>
  <c r="AL125" i="35"/>
  <c r="AM125" i="35"/>
  <c r="AL126" i="35"/>
  <c r="AM126" i="35"/>
  <c r="AL127" i="35"/>
  <c r="AM127" i="35"/>
  <c r="AL128" i="35"/>
  <c r="AM128" i="35"/>
  <c r="AL129" i="35"/>
  <c r="AM129" i="35"/>
  <c r="AL130" i="35"/>
  <c r="AM130" i="35"/>
  <c r="AL131" i="35"/>
  <c r="AM131" i="35"/>
  <c r="AL132" i="35"/>
  <c r="AM132" i="35"/>
  <c r="AL133" i="35"/>
  <c r="AM133" i="35"/>
  <c r="AL134" i="35"/>
  <c r="AM134" i="35"/>
  <c r="AL135" i="35"/>
  <c r="AM135" i="35"/>
  <c r="AL136" i="35"/>
  <c r="AM136" i="35"/>
  <c r="AL137" i="35"/>
  <c r="AM137" i="35"/>
  <c r="AL138" i="35"/>
  <c r="AM138" i="35"/>
  <c r="AL139" i="35"/>
  <c r="AM139" i="35"/>
  <c r="AL140" i="35"/>
  <c r="AM140" i="35"/>
  <c r="AL141" i="35"/>
  <c r="AM141" i="35"/>
  <c r="AL142" i="35"/>
  <c r="AM142" i="35"/>
  <c r="AL143" i="35"/>
  <c r="AM143" i="35"/>
  <c r="AL144" i="35"/>
  <c r="AM144" i="35"/>
  <c r="AL145" i="35"/>
  <c r="AM145" i="35"/>
  <c r="AL146" i="35"/>
  <c r="AM146" i="35"/>
  <c r="AL147" i="35"/>
  <c r="AM147" i="35"/>
  <c r="AL148" i="35"/>
  <c r="AM148" i="35"/>
  <c r="AL149" i="35"/>
  <c r="AM149" i="35"/>
  <c r="AL150" i="35"/>
  <c r="AM150" i="35"/>
  <c r="AL151" i="35"/>
  <c r="AM151" i="35"/>
  <c r="AL152" i="35"/>
  <c r="AM152" i="35"/>
  <c r="AL153" i="35"/>
  <c r="AM153" i="35"/>
  <c r="AL154" i="35"/>
  <c r="AM154" i="35"/>
  <c r="AL155" i="35"/>
  <c r="AM155" i="35"/>
  <c r="AL156" i="35"/>
  <c r="AM156" i="35"/>
  <c r="AL157" i="35"/>
  <c r="AM157" i="35"/>
  <c r="AL158" i="35"/>
  <c r="AM158" i="35"/>
  <c r="AL159" i="35"/>
  <c r="AM159" i="35"/>
  <c r="AL160" i="35"/>
  <c r="AM160" i="35"/>
  <c r="AL161" i="35"/>
  <c r="AM161" i="35"/>
  <c r="AN161" i="35" s="1"/>
  <c r="AO161" i="35" s="1"/>
  <c r="AL162" i="35"/>
  <c r="AM162" i="35"/>
  <c r="AL163" i="35"/>
  <c r="AM163" i="35"/>
  <c r="AL164" i="35"/>
  <c r="AM164" i="35"/>
  <c r="AL165" i="35"/>
  <c r="AM165" i="35"/>
  <c r="AN165" i="35" s="1"/>
  <c r="AO165" i="35" s="1"/>
  <c r="AL166" i="35"/>
  <c r="AM166" i="35"/>
  <c r="AL167" i="35"/>
  <c r="AM167" i="35"/>
  <c r="AL168" i="35"/>
  <c r="AM168" i="35"/>
  <c r="AL169" i="35"/>
  <c r="AM169" i="35"/>
  <c r="AN169" i="35" s="1"/>
  <c r="AO169" i="35" s="1"/>
  <c r="AL170" i="35"/>
  <c r="AM170" i="35"/>
  <c r="AL171" i="35"/>
  <c r="AM171" i="35"/>
  <c r="AL172" i="35"/>
  <c r="AM172" i="35"/>
  <c r="AL173" i="35"/>
  <c r="AM173" i="35"/>
  <c r="AL174" i="35"/>
  <c r="AM174" i="35"/>
  <c r="AL175" i="35"/>
  <c r="AM175" i="35"/>
  <c r="AL176" i="35"/>
  <c r="AM176" i="35"/>
  <c r="AL177" i="35"/>
  <c r="AM177" i="35"/>
  <c r="AL178" i="35"/>
  <c r="AM178" i="35"/>
  <c r="AN178" i="35" s="1"/>
  <c r="AO178" i="35" s="1"/>
  <c r="AL179" i="35"/>
  <c r="AM179" i="35"/>
  <c r="AL180" i="35"/>
  <c r="AM180" i="35"/>
  <c r="AL181" i="35"/>
  <c r="AM181" i="35"/>
  <c r="AL182" i="35"/>
  <c r="AM182" i="35"/>
  <c r="AL183" i="35"/>
  <c r="AM183" i="35"/>
  <c r="AL184" i="35"/>
  <c r="AM184" i="35"/>
  <c r="AL185" i="35"/>
  <c r="AM185" i="35"/>
  <c r="AL186" i="35"/>
  <c r="AM186" i="35"/>
  <c r="AL187" i="35"/>
  <c r="AM187" i="35"/>
  <c r="AL188" i="35"/>
  <c r="AM188" i="35"/>
  <c r="AL189" i="35"/>
  <c r="AM189" i="35"/>
  <c r="AL190" i="35"/>
  <c r="AM190" i="35"/>
  <c r="AN190" i="35" s="1"/>
  <c r="AO190" i="35" s="1"/>
  <c r="AL191" i="35"/>
  <c r="AM191" i="35"/>
  <c r="AL192" i="35"/>
  <c r="AM192" i="35"/>
  <c r="AL193" i="35"/>
  <c r="AM193" i="35"/>
  <c r="AL194" i="35"/>
  <c r="AM194" i="35"/>
  <c r="AL195" i="35"/>
  <c r="AM195" i="35"/>
  <c r="AL196" i="35"/>
  <c r="AM196" i="35"/>
  <c r="AL197" i="35"/>
  <c r="AM197" i="35"/>
  <c r="AL198" i="35"/>
  <c r="AM198" i="35"/>
  <c r="AL199" i="35"/>
  <c r="AM199" i="35"/>
  <c r="AL200" i="35"/>
  <c r="AM200" i="35"/>
  <c r="AL201" i="35"/>
  <c r="AM201" i="35"/>
  <c r="AL202" i="35"/>
  <c r="AM202" i="35"/>
  <c r="AL203" i="35"/>
  <c r="AM203" i="35"/>
  <c r="AL204" i="35"/>
  <c r="AM204" i="35"/>
  <c r="AL205" i="35"/>
  <c r="AM205" i="35"/>
  <c r="AL206" i="35"/>
  <c r="AM206" i="35"/>
  <c r="AL207" i="35"/>
  <c r="AM207" i="35"/>
  <c r="AL208" i="35"/>
  <c r="AM208" i="35"/>
  <c r="AL209" i="35"/>
  <c r="AM209" i="35"/>
  <c r="AL210" i="35"/>
  <c r="AM210" i="35"/>
  <c r="AN210" i="35" s="1"/>
  <c r="AO210" i="35" s="1"/>
  <c r="AL211" i="35"/>
  <c r="AM211" i="35"/>
  <c r="AL212" i="35"/>
  <c r="AM212" i="35"/>
  <c r="AL213" i="35"/>
  <c r="AM213" i="35"/>
  <c r="AL214" i="35"/>
  <c r="AM214" i="35"/>
  <c r="AL215" i="35"/>
  <c r="AM215" i="35"/>
  <c r="AL216" i="35"/>
  <c r="AM216" i="35"/>
  <c r="AL217" i="35"/>
  <c r="AM217" i="35"/>
  <c r="AL218" i="35"/>
  <c r="AM218" i="35"/>
  <c r="AL219" i="35"/>
  <c r="AM219" i="35"/>
  <c r="AL220" i="35"/>
  <c r="AM220" i="35"/>
  <c r="AL221" i="35"/>
  <c r="AM221" i="35"/>
  <c r="AN221" i="35" s="1"/>
  <c r="AO221" i="35" s="1"/>
  <c r="AL222" i="35"/>
  <c r="AM222" i="35"/>
  <c r="AL223" i="35"/>
  <c r="AM223" i="35"/>
  <c r="AL224" i="35"/>
  <c r="AM224" i="35"/>
  <c r="AL225" i="35"/>
  <c r="AM225" i="35"/>
  <c r="AL226" i="35"/>
  <c r="AM226" i="35"/>
  <c r="AL227" i="35"/>
  <c r="AM227" i="35"/>
  <c r="AL228" i="35"/>
  <c r="AM228" i="35"/>
  <c r="AL229" i="35"/>
  <c r="AM229" i="35"/>
  <c r="AL230" i="35"/>
  <c r="AM230" i="35"/>
  <c r="AL231" i="35"/>
  <c r="AM231" i="35"/>
  <c r="AL232" i="35"/>
  <c r="AM232" i="35"/>
  <c r="AL233" i="35"/>
  <c r="AM233" i="35"/>
  <c r="AL234" i="35"/>
  <c r="AM234" i="35"/>
  <c r="AL235" i="35"/>
  <c r="AM235" i="35"/>
  <c r="AL236" i="35"/>
  <c r="AM236" i="35"/>
  <c r="AL237" i="35"/>
  <c r="AM237" i="35"/>
  <c r="AL238" i="35"/>
  <c r="AM238" i="35"/>
  <c r="AL239" i="35"/>
  <c r="AM239" i="35"/>
  <c r="AL240" i="35"/>
  <c r="AM240" i="35"/>
  <c r="AL241" i="35"/>
  <c r="AM241" i="35"/>
  <c r="AL242" i="35"/>
  <c r="AM242" i="35"/>
  <c r="AL243" i="35"/>
  <c r="AM243" i="35"/>
  <c r="AL244" i="35"/>
  <c r="AM244" i="35"/>
  <c r="AL245" i="35"/>
  <c r="AM245" i="35"/>
  <c r="AL246" i="35"/>
  <c r="AM246" i="35"/>
  <c r="AL247" i="35"/>
  <c r="AM247" i="35"/>
  <c r="AL248" i="35"/>
  <c r="AM248" i="35"/>
  <c r="AN248" i="35" s="1"/>
  <c r="AO248" i="35" s="1"/>
  <c r="AL249" i="35"/>
  <c r="AM249" i="35"/>
  <c r="AN249" i="35" s="1"/>
  <c r="AO249" i="35" s="1"/>
  <c r="AL250" i="35"/>
  <c r="AM250" i="35"/>
  <c r="AL251" i="35"/>
  <c r="AM251" i="35"/>
  <c r="AL252" i="35"/>
  <c r="AM252" i="35"/>
  <c r="AL253" i="35"/>
  <c r="AM253" i="35"/>
  <c r="AL254" i="35"/>
  <c r="AM254" i="35"/>
  <c r="AL255" i="35"/>
  <c r="AM255" i="35"/>
  <c r="AL256" i="35"/>
  <c r="AM256" i="35"/>
  <c r="AL257" i="35"/>
  <c r="AM257" i="35"/>
  <c r="AL258" i="35"/>
  <c r="AM258" i="35"/>
  <c r="AL259" i="35"/>
  <c r="AM259" i="35"/>
  <c r="AL260" i="35"/>
  <c r="AM260" i="35"/>
  <c r="AL261" i="35"/>
  <c r="AM261" i="35"/>
  <c r="AL262" i="35"/>
  <c r="AM262" i="35"/>
  <c r="AL263" i="35"/>
  <c r="AM263" i="35"/>
  <c r="AL264" i="35"/>
  <c r="AM264" i="35"/>
  <c r="AL265" i="35"/>
  <c r="AM265" i="35"/>
  <c r="AL266" i="35"/>
  <c r="AM266" i="35"/>
  <c r="AL267" i="35"/>
  <c r="AM267" i="35"/>
  <c r="AL268" i="35"/>
  <c r="AM268" i="35"/>
  <c r="AL269" i="35"/>
  <c r="AM269" i="35"/>
  <c r="AL270" i="35"/>
  <c r="AM270" i="35"/>
  <c r="AL271" i="35"/>
  <c r="AM271" i="35"/>
  <c r="AL272" i="35"/>
  <c r="AM272" i="35"/>
  <c r="AL273" i="35"/>
  <c r="AM273" i="35"/>
  <c r="AL274" i="35"/>
  <c r="AM274" i="35"/>
  <c r="AL275" i="35"/>
  <c r="AM275" i="35"/>
  <c r="AL276" i="35"/>
  <c r="AM276" i="35"/>
  <c r="AL277" i="35"/>
  <c r="AM277" i="35"/>
  <c r="AN277" i="35" s="1"/>
  <c r="AO277" i="35" s="1"/>
  <c r="AL278" i="35"/>
  <c r="AM278" i="35"/>
  <c r="AL279" i="35"/>
  <c r="AM279" i="35"/>
  <c r="AL280" i="35"/>
  <c r="AM280" i="35"/>
  <c r="AL281" i="35"/>
  <c r="AM281" i="35"/>
  <c r="AL282" i="35"/>
  <c r="AM282" i="35"/>
  <c r="AL283" i="35"/>
  <c r="AM283" i="35"/>
  <c r="AL284" i="35"/>
  <c r="AM284" i="35"/>
  <c r="AN284" i="35" s="1"/>
  <c r="AO284" i="35" s="1"/>
  <c r="AL285" i="35"/>
  <c r="AM285" i="35"/>
  <c r="AL286" i="35"/>
  <c r="AM286" i="35"/>
  <c r="AL287" i="35"/>
  <c r="AM287" i="35"/>
  <c r="AL288" i="35"/>
  <c r="AM288" i="35"/>
  <c r="AL289" i="35"/>
  <c r="AM289" i="35"/>
  <c r="AL290" i="35"/>
  <c r="AM290" i="35"/>
  <c r="AL291" i="35"/>
  <c r="AM291" i="35"/>
  <c r="AL292" i="35"/>
  <c r="AM292" i="35"/>
  <c r="AL293" i="35"/>
  <c r="AM293" i="35"/>
  <c r="AL294" i="35"/>
  <c r="AM294" i="35"/>
  <c r="AL295" i="35"/>
  <c r="AM295" i="35"/>
  <c r="AL296" i="35"/>
  <c r="AM296" i="35"/>
  <c r="AL297" i="35"/>
  <c r="AM297" i="35"/>
  <c r="AL298" i="35"/>
  <c r="AM298" i="35"/>
  <c r="AL299" i="35"/>
  <c r="AM299" i="35"/>
  <c r="AL300" i="35"/>
  <c r="AM300" i="35"/>
  <c r="AL301" i="35"/>
  <c r="AM301" i="35"/>
  <c r="AL302" i="35"/>
  <c r="AM302" i="35"/>
  <c r="AQ10" i="35"/>
  <c r="BG10" i="35"/>
  <c r="BF10" i="35"/>
  <c r="AL10" i="35"/>
  <c r="Y11" i="35"/>
  <c r="BA11" i="35" s="1"/>
  <c r="Z11" i="35"/>
  <c r="AH11" i="35" s="1"/>
  <c r="BJ11" i="35" s="1"/>
  <c r="Y12" i="35"/>
  <c r="BA12" i="35" s="1"/>
  <c r="Z12" i="35"/>
  <c r="AH12" i="35" s="1"/>
  <c r="BJ12" i="35" s="1"/>
  <c r="Y13" i="35"/>
  <c r="BA13" i="35" s="1"/>
  <c r="Z13" i="35"/>
  <c r="Y14" i="35"/>
  <c r="BA14" i="35" s="1"/>
  <c r="Z14" i="35"/>
  <c r="Y15" i="35"/>
  <c r="BA15" i="35" s="1"/>
  <c r="Z15" i="35"/>
  <c r="AH15" i="35" s="1"/>
  <c r="BJ15" i="35" s="1"/>
  <c r="Y16" i="35"/>
  <c r="BA16" i="35" s="1"/>
  <c r="Z16" i="35"/>
  <c r="AH16" i="35" s="1"/>
  <c r="BJ16" i="35" s="1"/>
  <c r="BK16" i="35" s="1"/>
  <c r="BL16" i="35" s="1"/>
  <c r="Y17" i="35"/>
  <c r="BA17" i="35" s="1"/>
  <c r="Z17" i="35"/>
  <c r="Y18" i="35"/>
  <c r="BA18" i="35" s="1"/>
  <c r="Z18" i="35"/>
  <c r="Y19" i="35"/>
  <c r="BA19" i="35" s="1"/>
  <c r="Z19" i="35"/>
  <c r="AH19" i="35" s="1"/>
  <c r="BJ19" i="35" s="1"/>
  <c r="BK19" i="35" s="1"/>
  <c r="BL19" i="35" s="1"/>
  <c r="Y20" i="35"/>
  <c r="BA20" i="35" s="1"/>
  <c r="Z20" i="35"/>
  <c r="AH20" i="35" s="1"/>
  <c r="BJ20" i="35" s="1"/>
  <c r="Y21" i="35"/>
  <c r="BA21" i="35" s="1"/>
  <c r="Z21" i="35"/>
  <c r="Y22" i="35"/>
  <c r="BA22" i="35" s="1"/>
  <c r="Z22" i="35"/>
  <c r="Y23" i="35"/>
  <c r="BA23" i="35" s="1"/>
  <c r="Z23" i="35"/>
  <c r="AH23" i="35" s="1"/>
  <c r="BJ23" i="35" s="1"/>
  <c r="Y24" i="35"/>
  <c r="BA24" i="35" s="1"/>
  <c r="Z24" i="35"/>
  <c r="AH24" i="35" s="1"/>
  <c r="BJ24" i="35" s="1"/>
  <c r="BK24" i="35" s="1"/>
  <c r="BL24" i="35" s="1"/>
  <c r="Y25" i="35"/>
  <c r="BA25" i="35" s="1"/>
  <c r="Z25" i="35"/>
  <c r="Y26" i="35"/>
  <c r="BA26" i="35" s="1"/>
  <c r="Z26" i="35"/>
  <c r="Y27" i="35"/>
  <c r="BA27" i="35" s="1"/>
  <c r="Z27" i="35"/>
  <c r="AH27" i="35" s="1"/>
  <c r="BJ27" i="35" s="1"/>
  <c r="BK27" i="35" s="1"/>
  <c r="BL27" i="35" s="1"/>
  <c r="Y28" i="35"/>
  <c r="BA28" i="35" s="1"/>
  <c r="Z28" i="35"/>
  <c r="AH28" i="35" s="1"/>
  <c r="BJ28" i="35" s="1"/>
  <c r="Y29" i="35"/>
  <c r="BA29" i="35" s="1"/>
  <c r="Z29" i="35"/>
  <c r="Y30" i="35"/>
  <c r="BA30" i="35" s="1"/>
  <c r="Z30" i="35"/>
  <c r="Y31" i="35"/>
  <c r="BA31" i="35" s="1"/>
  <c r="Z31" i="35"/>
  <c r="AH31" i="35" s="1"/>
  <c r="BJ31" i="35" s="1"/>
  <c r="Y32" i="35"/>
  <c r="BA32" i="35" s="1"/>
  <c r="Z32" i="35"/>
  <c r="AH32" i="35" s="1"/>
  <c r="BJ32" i="35" s="1"/>
  <c r="BK32" i="35" s="1"/>
  <c r="BL32" i="35" s="1"/>
  <c r="Y33" i="35"/>
  <c r="BA33" i="35" s="1"/>
  <c r="Z33" i="35"/>
  <c r="Y34" i="35"/>
  <c r="BA34" i="35" s="1"/>
  <c r="Z34" i="35"/>
  <c r="Y35" i="35"/>
  <c r="BA35" i="35" s="1"/>
  <c r="Z35" i="35"/>
  <c r="AH35" i="35" s="1"/>
  <c r="BJ35" i="35" s="1"/>
  <c r="BK35" i="35" s="1"/>
  <c r="BL35" i="35" s="1"/>
  <c r="Y36" i="35"/>
  <c r="BA36" i="35" s="1"/>
  <c r="Z36" i="35"/>
  <c r="AH36" i="35" s="1"/>
  <c r="BJ36" i="35" s="1"/>
  <c r="Y37" i="35"/>
  <c r="BA37" i="35" s="1"/>
  <c r="Z37" i="35"/>
  <c r="Y38" i="35"/>
  <c r="BA38" i="35" s="1"/>
  <c r="Z38" i="35"/>
  <c r="Y39" i="35"/>
  <c r="BA39" i="35" s="1"/>
  <c r="Z39" i="35"/>
  <c r="AH39" i="35" s="1"/>
  <c r="BJ39" i="35" s="1"/>
  <c r="Y40" i="35"/>
  <c r="BA40" i="35" s="1"/>
  <c r="Z40" i="35"/>
  <c r="AH40" i="35" s="1"/>
  <c r="BJ40" i="35" s="1"/>
  <c r="BK40" i="35" s="1"/>
  <c r="BL40" i="35" s="1"/>
  <c r="Y41" i="35"/>
  <c r="BA41" i="35" s="1"/>
  <c r="Z41" i="35"/>
  <c r="Y42" i="35"/>
  <c r="BA42" i="35" s="1"/>
  <c r="Z42" i="35"/>
  <c r="Y43" i="35"/>
  <c r="BA43" i="35" s="1"/>
  <c r="Z43" i="35"/>
  <c r="AH43" i="35" s="1"/>
  <c r="BJ43" i="35" s="1"/>
  <c r="BK43" i="35" s="1"/>
  <c r="BL43" i="35" s="1"/>
  <c r="Y44" i="35"/>
  <c r="BA44" i="35" s="1"/>
  <c r="Z44" i="35"/>
  <c r="AH44" i="35" s="1"/>
  <c r="BJ44" i="35" s="1"/>
  <c r="Y45" i="35"/>
  <c r="BA45" i="35" s="1"/>
  <c r="Z45" i="35"/>
  <c r="Y46" i="35"/>
  <c r="BA46" i="35" s="1"/>
  <c r="Z46" i="35"/>
  <c r="Y47" i="35"/>
  <c r="BA47" i="35" s="1"/>
  <c r="Z47" i="35"/>
  <c r="AH47" i="35" s="1"/>
  <c r="BJ47" i="35" s="1"/>
  <c r="Y48" i="35"/>
  <c r="BA48" i="35" s="1"/>
  <c r="Z48" i="35"/>
  <c r="AH48" i="35" s="1"/>
  <c r="BJ48" i="35" s="1"/>
  <c r="BK48" i="35" s="1"/>
  <c r="BL48" i="35" s="1"/>
  <c r="Y49" i="35"/>
  <c r="BA49" i="35" s="1"/>
  <c r="Z49" i="35"/>
  <c r="Y50" i="35"/>
  <c r="BA50" i="35" s="1"/>
  <c r="Z50" i="35"/>
  <c r="Y51" i="35"/>
  <c r="BA51" i="35" s="1"/>
  <c r="Z51" i="35"/>
  <c r="AH51" i="35" s="1"/>
  <c r="BJ51" i="35" s="1"/>
  <c r="BK51" i="35" s="1"/>
  <c r="BL51" i="35" s="1"/>
  <c r="Y52" i="35"/>
  <c r="BA52" i="35" s="1"/>
  <c r="Z52" i="35"/>
  <c r="AH52" i="35" s="1"/>
  <c r="BJ52" i="35" s="1"/>
  <c r="Y53" i="35"/>
  <c r="BA53" i="35" s="1"/>
  <c r="Z53" i="35"/>
  <c r="Y54" i="35"/>
  <c r="BA54" i="35" s="1"/>
  <c r="Z54" i="35"/>
  <c r="Y55" i="35"/>
  <c r="BA55" i="35" s="1"/>
  <c r="Z55" i="35"/>
  <c r="AH55" i="35" s="1"/>
  <c r="BJ55" i="35" s="1"/>
  <c r="Y56" i="35"/>
  <c r="BA56" i="35" s="1"/>
  <c r="Z56" i="35"/>
  <c r="AH56" i="35" s="1"/>
  <c r="BJ56" i="35" s="1"/>
  <c r="Y57" i="35"/>
  <c r="BA57" i="35" s="1"/>
  <c r="Z57" i="35"/>
  <c r="Y58" i="35"/>
  <c r="BA58" i="35" s="1"/>
  <c r="Z58" i="35"/>
  <c r="Y59" i="35"/>
  <c r="BA59" i="35" s="1"/>
  <c r="Z59" i="35"/>
  <c r="AH59" i="35" s="1"/>
  <c r="BJ59" i="35" s="1"/>
  <c r="Y60" i="35"/>
  <c r="BA60" i="35" s="1"/>
  <c r="Z60" i="35"/>
  <c r="AH60" i="35" s="1"/>
  <c r="BJ60" i="35" s="1"/>
  <c r="Y61" i="35"/>
  <c r="BA61" i="35" s="1"/>
  <c r="Z61" i="35"/>
  <c r="Y62" i="35"/>
  <c r="BA62" i="35" s="1"/>
  <c r="Z62" i="35"/>
  <c r="Y63" i="35"/>
  <c r="BA63" i="35" s="1"/>
  <c r="Z63" i="35"/>
  <c r="AH63" i="35" s="1"/>
  <c r="BJ63" i="35" s="1"/>
  <c r="Y64" i="35"/>
  <c r="BA64" i="35" s="1"/>
  <c r="Z64" i="35"/>
  <c r="AH64" i="35" s="1"/>
  <c r="BJ64" i="35" s="1"/>
  <c r="BK64" i="35" s="1"/>
  <c r="BL64" i="35" s="1"/>
  <c r="Y65" i="35"/>
  <c r="BA65" i="35" s="1"/>
  <c r="Z65" i="35"/>
  <c r="Y66" i="35"/>
  <c r="BA66" i="35" s="1"/>
  <c r="Z66" i="35"/>
  <c r="Y67" i="35"/>
  <c r="BA67" i="35" s="1"/>
  <c r="Z67" i="35"/>
  <c r="AH67" i="35" s="1"/>
  <c r="BJ67" i="35" s="1"/>
  <c r="Y68" i="35"/>
  <c r="BA68" i="35" s="1"/>
  <c r="Z68" i="35"/>
  <c r="AH68" i="35" s="1"/>
  <c r="BJ68" i="35" s="1"/>
  <c r="Y69" i="35"/>
  <c r="BA69" i="35" s="1"/>
  <c r="Z69" i="35"/>
  <c r="Y70" i="35"/>
  <c r="BA70" i="35" s="1"/>
  <c r="Z70" i="35"/>
  <c r="Y71" i="35"/>
  <c r="BA71" i="35" s="1"/>
  <c r="Z71" i="35"/>
  <c r="AH71" i="35" s="1"/>
  <c r="BJ71" i="35" s="1"/>
  <c r="Y72" i="35"/>
  <c r="BA72" i="35" s="1"/>
  <c r="Z72" i="35"/>
  <c r="AH72" i="35" s="1"/>
  <c r="BJ72" i="35" s="1"/>
  <c r="BK72" i="35" s="1"/>
  <c r="BL72" i="35" s="1"/>
  <c r="Y73" i="35"/>
  <c r="BA73" i="35" s="1"/>
  <c r="Z73" i="35"/>
  <c r="Y74" i="35"/>
  <c r="BA74" i="35" s="1"/>
  <c r="Z74" i="35"/>
  <c r="Y75" i="35"/>
  <c r="BA75" i="35" s="1"/>
  <c r="Z75" i="35"/>
  <c r="AH75" i="35" s="1"/>
  <c r="BJ75" i="35" s="1"/>
  <c r="Y76" i="35"/>
  <c r="BA76" i="35" s="1"/>
  <c r="Z76" i="35"/>
  <c r="AH76" i="35" s="1"/>
  <c r="BJ76" i="35" s="1"/>
  <c r="Y77" i="35"/>
  <c r="BA77" i="35" s="1"/>
  <c r="Z77" i="35"/>
  <c r="Y78" i="35"/>
  <c r="BA78" i="35" s="1"/>
  <c r="Z78" i="35"/>
  <c r="Y79" i="35"/>
  <c r="BA79" i="35" s="1"/>
  <c r="Z79" i="35"/>
  <c r="AH79" i="35" s="1"/>
  <c r="BJ79" i="35" s="1"/>
  <c r="Y80" i="35"/>
  <c r="BA80" i="35" s="1"/>
  <c r="Z80" i="35"/>
  <c r="AH80" i="35" s="1"/>
  <c r="BJ80" i="35" s="1"/>
  <c r="BK80" i="35" s="1"/>
  <c r="BL80" i="35" s="1"/>
  <c r="Y81" i="35"/>
  <c r="BA81" i="35" s="1"/>
  <c r="Z81" i="35"/>
  <c r="Y82" i="35"/>
  <c r="BA82" i="35" s="1"/>
  <c r="Z82" i="35"/>
  <c r="Y83" i="35"/>
  <c r="BA83" i="35" s="1"/>
  <c r="Z83" i="35"/>
  <c r="AH83" i="35" s="1"/>
  <c r="BJ83" i="35" s="1"/>
  <c r="Y84" i="35"/>
  <c r="BA84" i="35" s="1"/>
  <c r="Z84" i="35"/>
  <c r="AH84" i="35" s="1"/>
  <c r="BJ84" i="35" s="1"/>
  <c r="Y85" i="35"/>
  <c r="BA85" i="35" s="1"/>
  <c r="Z85" i="35"/>
  <c r="Y86" i="35"/>
  <c r="BA86" i="35" s="1"/>
  <c r="Z86" i="35"/>
  <c r="Y87" i="35"/>
  <c r="BA87" i="35" s="1"/>
  <c r="Z87" i="35"/>
  <c r="AH87" i="35" s="1"/>
  <c r="BJ87" i="35" s="1"/>
  <c r="Y88" i="35"/>
  <c r="BA88" i="35" s="1"/>
  <c r="Z88" i="35"/>
  <c r="AH88" i="35" s="1"/>
  <c r="BJ88" i="35" s="1"/>
  <c r="BK88" i="35" s="1"/>
  <c r="BL88" i="35" s="1"/>
  <c r="Y89" i="35"/>
  <c r="BA89" i="35" s="1"/>
  <c r="Z89" i="35"/>
  <c r="Y90" i="35"/>
  <c r="BA90" i="35" s="1"/>
  <c r="Z90" i="35"/>
  <c r="Y91" i="35"/>
  <c r="BA91" i="35" s="1"/>
  <c r="Z91" i="35"/>
  <c r="AH91" i="35" s="1"/>
  <c r="BJ91" i="35" s="1"/>
  <c r="Y92" i="35"/>
  <c r="BA92" i="35" s="1"/>
  <c r="Z92" i="35"/>
  <c r="AH92" i="35" s="1"/>
  <c r="BJ92" i="35" s="1"/>
  <c r="Y93" i="35"/>
  <c r="BA93" i="35" s="1"/>
  <c r="Z93" i="35"/>
  <c r="Y94" i="35"/>
  <c r="BA94" i="35" s="1"/>
  <c r="Z94" i="35"/>
  <c r="Y95" i="35"/>
  <c r="BA95" i="35" s="1"/>
  <c r="Z95" i="35"/>
  <c r="AH95" i="35" s="1"/>
  <c r="BJ95" i="35" s="1"/>
  <c r="Y96" i="35"/>
  <c r="BA96" i="35" s="1"/>
  <c r="Z96" i="35"/>
  <c r="AH96" i="35" s="1"/>
  <c r="BJ96" i="35" s="1"/>
  <c r="BK96" i="35" s="1"/>
  <c r="BL96" i="35" s="1"/>
  <c r="Y97" i="35"/>
  <c r="BA97" i="35" s="1"/>
  <c r="Z97" i="35"/>
  <c r="Y98" i="35"/>
  <c r="BA98" i="35" s="1"/>
  <c r="Z98" i="35"/>
  <c r="Y99" i="35"/>
  <c r="BA99" i="35" s="1"/>
  <c r="Z99" i="35"/>
  <c r="AH99" i="35" s="1"/>
  <c r="BJ99" i="35" s="1"/>
  <c r="Y100" i="35"/>
  <c r="BA100" i="35" s="1"/>
  <c r="Z100" i="35"/>
  <c r="AH100" i="35" s="1"/>
  <c r="BJ100" i="35" s="1"/>
  <c r="Y101" i="35"/>
  <c r="BA101" i="35" s="1"/>
  <c r="Z101" i="35"/>
  <c r="Y102" i="35"/>
  <c r="BA102" i="35" s="1"/>
  <c r="Z102" i="35"/>
  <c r="Y103" i="35"/>
  <c r="BA103" i="35" s="1"/>
  <c r="Z103" i="35"/>
  <c r="AH103" i="35" s="1"/>
  <c r="BJ103" i="35" s="1"/>
  <c r="Y104" i="35"/>
  <c r="BA104" i="35" s="1"/>
  <c r="Z104" i="35"/>
  <c r="AH104" i="35" s="1"/>
  <c r="BJ104" i="35" s="1"/>
  <c r="Y105" i="35"/>
  <c r="BA105" i="35" s="1"/>
  <c r="Z105" i="35"/>
  <c r="Y106" i="35"/>
  <c r="BA106" i="35" s="1"/>
  <c r="Z106" i="35"/>
  <c r="Y107" i="35"/>
  <c r="BA107" i="35" s="1"/>
  <c r="Z107" i="35"/>
  <c r="AH107" i="35" s="1"/>
  <c r="BJ107" i="35" s="1"/>
  <c r="Y108" i="35"/>
  <c r="BA108" i="35" s="1"/>
  <c r="Z108" i="35"/>
  <c r="AH108" i="35" s="1"/>
  <c r="BJ108" i="35" s="1"/>
  <c r="Y109" i="35"/>
  <c r="BA109" i="35" s="1"/>
  <c r="Z109" i="35"/>
  <c r="Y110" i="35"/>
  <c r="BA110" i="35" s="1"/>
  <c r="Z110" i="35"/>
  <c r="Y111" i="35"/>
  <c r="BA111" i="35" s="1"/>
  <c r="Z111" i="35"/>
  <c r="AH111" i="35" s="1"/>
  <c r="BJ111" i="35" s="1"/>
  <c r="Y112" i="35"/>
  <c r="BA112" i="35" s="1"/>
  <c r="Z112" i="35"/>
  <c r="AH112" i="35" s="1"/>
  <c r="BJ112" i="35" s="1"/>
  <c r="Y113" i="35"/>
  <c r="BA113" i="35" s="1"/>
  <c r="Z113" i="35"/>
  <c r="Y114" i="35"/>
  <c r="BA114" i="35" s="1"/>
  <c r="Z114" i="35"/>
  <c r="Y115" i="35"/>
  <c r="BA115" i="35" s="1"/>
  <c r="Z115" i="35"/>
  <c r="AH115" i="35" s="1"/>
  <c r="BJ115" i="35" s="1"/>
  <c r="Y116" i="35"/>
  <c r="BA116" i="35" s="1"/>
  <c r="Z116" i="35"/>
  <c r="AH116" i="35" s="1"/>
  <c r="BJ116" i="35" s="1"/>
  <c r="Y117" i="35"/>
  <c r="BA117" i="35" s="1"/>
  <c r="Z117" i="35"/>
  <c r="Y118" i="35"/>
  <c r="BA118" i="35" s="1"/>
  <c r="Z118" i="35"/>
  <c r="Y119" i="35"/>
  <c r="BA119" i="35" s="1"/>
  <c r="Z119" i="35"/>
  <c r="AH119" i="35" s="1"/>
  <c r="BJ119" i="35" s="1"/>
  <c r="Y120" i="35"/>
  <c r="BA120" i="35" s="1"/>
  <c r="Z120" i="35"/>
  <c r="AH120" i="35" s="1"/>
  <c r="BJ120" i="35" s="1"/>
  <c r="Y121" i="35"/>
  <c r="BA121" i="35" s="1"/>
  <c r="Z121" i="35"/>
  <c r="Y122" i="35"/>
  <c r="BA122" i="35" s="1"/>
  <c r="Z122" i="35"/>
  <c r="Y123" i="35"/>
  <c r="BA123" i="35" s="1"/>
  <c r="Z123" i="35"/>
  <c r="AH123" i="35" s="1"/>
  <c r="BJ123" i="35" s="1"/>
  <c r="Y124" i="35"/>
  <c r="BA124" i="35" s="1"/>
  <c r="Z124" i="35"/>
  <c r="AH124" i="35" s="1"/>
  <c r="BJ124" i="35" s="1"/>
  <c r="Y125" i="35"/>
  <c r="BA125" i="35" s="1"/>
  <c r="Z125" i="35"/>
  <c r="Y126" i="35"/>
  <c r="BA126" i="35" s="1"/>
  <c r="Z126" i="35"/>
  <c r="Y127" i="35"/>
  <c r="BA127" i="35" s="1"/>
  <c r="Z127" i="35"/>
  <c r="AH127" i="35" s="1"/>
  <c r="BJ127" i="35" s="1"/>
  <c r="Y128" i="35"/>
  <c r="BA128" i="35" s="1"/>
  <c r="Z128" i="35"/>
  <c r="AH128" i="35" s="1"/>
  <c r="BJ128" i="35" s="1"/>
  <c r="Y129" i="35"/>
  <c r="BA129" i="35" s="1"/>
  <c r="Z129" i="35"/>
  <c r="Y130" i="35"/>
  <c r="BA130" i="35" s="1"/>
  <c r="Z130" i="35"/>
  <c r="Y131" i="35"/>
  <c r="BA131" i="35" s="1"/>
  <c r="Z131" i="35"/>
  <c r="AH131" i="35" s="1"/>
  <c r="BJ131" i="35" s="1"/>
  <c r="Y132" i="35"/>
  <c r="BA132" i="35" s="1"/>
  <c r="Z132" i="35"/>
  <c r="AH132" i="35" s="1"/>
  <c r="BJ132" i="35" s="1"/>
  <c r="Y133" i="35"/>
  <c r="BA133" i="35" s="1"/>
  <c r="Z133" i="35"/>
  <c r="Y134" i="35"/>
  <c r="BA134" i="35" s="1"/>
  <c r="Z134" i="35"/>
  <c r="Y135" i="35"/>
  <c r="BA135" i="35" s="1"/>
  <c r="Z135" i="35"/>
  <c r="AH135" i="35" s="1"/>
  <c r="BJ135" i="35" s="1"/>
  <c r="Y136" i="35"/>
  <c r="BA136" i="35" s="1"/>
  <c r="Z136" i="35"/>
  <c r="AH136" i="35" s="1"/>
  <c r="BJ136" i="35" s="1"/>
  <c r="Y137" i="35"/>
  <c r="BA137" i="35" s="1"/>
  <c r="Z137" i="35"/>
  <c r="Y138" i="35"/>
  <c r="BA138" i="35" s="1"/>
  <c r="Z138" i="35"/>
  <c r="Y139" i="35"/>
  <c r="BA139" i="35" s="1"/>
  <c r="Z139" i="35"/>
  <c r="AH139" i="35" s="1"/>
  <c r="BJ139" i="35" s="1"/>
  <c r="Y140" i="35"/>
  <c r="BA140" i="35" s="1"/>
  <c r="Z140" i="35"/>
  <c r="AH140" i="35" s="1"/>
  <c r="BJ140" i="35" s="1"/>
  <c r="Y141" i="35"/>
  <c r="BA141" i="35" s="1"/>
  <c r="Z141" i="35"/>
  <c r="Y142" i="35"/>
  <c r="BA142" i="35" s="1"/>
  <c r="Z142" i="35"/>
  <c r="Y143" i="35"/>
  <c r="BA143" i="35" s="1"/>
  <c r="Z143" i="35"/>
  <c r="AH143" i="35" s="1"/>
  <c r="BJ143" i="35" s="1"/>
  <c r="Y144" i="35"/>
  <c r="BA144" i="35" s="1"/>
  <c r="Z144" i="35"/>
  <c r="AH144" i="35" s="1"/>
  <c r="BJ144" i="35" s="1"/>
  <c r="Y145" i="35"/>
  <c r="BA145" i="35" s="1"/>
  <c r="Z145" i="35"/>
  <c r="Y146" i="35"/>
  <c r="BA146" i="35" s="1"/>
  <c r="Z146" i="35"/>
  <c r="Y147" i="35"/>
  <c r="BA147" i="35" s="1"/>
  <c r="Z147" i="35"/>
  <c r="AH147" i="35" s="1"/>
  <c r="BJ147" i="35" s="1"/>
  <c r="Y148" i="35"/>
  <c r="BA148" i="35" s="1"/>
  <c r="Z148" i="35"/>
  <c r="AH148" i="35" s="1"/>
  <c r="BJ148" i="35" s="1"/>
  <c r="Y149" i="35"/>
  <c r="BA149" i="35" s="1"/>
  <c r="Z149" i="35"/>
  <c r="Y150" i="35"/>
  <c r="BA150" i="35" s="1"/>
  <c r="Z150" i="35"/>
  <c r="Y151" i="35"/>
  <c r="BA151" i="35" s="1"/>
  <c r="Z151" i="35"/>
  <c r="AH151" i="35" s="1"/>
  <c r="BJ151" i="35" s="1"/>
  <c r="Y152" i="35"/>
  <c r="BA152" i="35" s="1"/>
  <c r="Z152" i="35"/>
  <c r="AH152" i="35" s="1"/>
  <c r="BJ152" i="35" s="1"/>
  <c r="Y153" i="35"/>
  <c r="BA153" i="35" s="1"/>
  <c r="Z153" i="35"/>
  <c r="Y154" i="35"/>
  <c r="BA154" i="35" s="1"/>
  <c r="Z154" i="35"/>
  <c r="Y155" i="35"/>
  <c r="BA155" i="35" s="1"/>
  <c r="Z155" i="35"/>
  <c r="AH155" i="35" s="1"/>
  <c r="BJ155" i="35" s="1"/>
  <c r="Y156" i="35"/>
  <c r="BA156" i="35" s="1"/>
  <c r="Z156" i="35"/>
  <c r="AH156" i="35" s="1"/>
  <c r="BJ156" i="35" s="1"/>
  <c r="Y157" i="35"/>
  <c r="BA157" i="35" s="1"/>
  <c r="Z157" i="35"/>
  <c r="Y158" i="35"/>
  <c r="BA158" i="35" s="1"/>
  <c r="Z158" i="35"/>
  <c r="Y159" i="35"/>
  <c r="BA159" i="35" s="1"/>
  <c r="Z159" i="35"/>
  <c r="AH159" i="35" s="1"/>
  <c r="BJ159" i="35" s="1"/>
  <c r="Y160" i="35"/>
  <c r="BA160" i="35" s="1"/>
  <c r="Z160" i="35"/>
  <c r="AH160" i="35" s="1"/>
  <c r="BJ160" i="35" s="1"/>
  <c r="Y161" i="35"/>
  <c r="BA161" i="35" s="1"/>
  <c r="Z161" i="35"/>
  <c r="Y162" i="35"/>
  <c r="BA162" i="35" s="1"/>
  <c r="Z162" i="35"/>
  <c r="Y163" i="35"/>
  <c r="BA163" i="35" s="1"/>
  <c r="Z163" i="35"/>
  <c r="AH163" i="35" s="1"/>
  <c r="BJ163" i="35" s="1"/>
  <c r="Y164" i="35"/>
  <c r="BA164" i="35" s="1"/>
  <c r="Z164" i="35"/>
  <c r="AH164" i="35" s="1"/>
  <c r="BJ164" i="35" s="1"/>
  <c r="Y165" i="35"/>
  <c r="BA165" i="35" s="1"/>
  <c r="Z165" i="35"/>
  <c r="Y166" i="35"/>
  <c r="BA166" i="35" s="1"/>
  <c r="Z166" i="35"/>
  <c r="Y167" i="35"/>
  <c r="BA167" i="35" s="1"/>
  <c r="Z167" i="35"/>
  <c r="AH167" i="35" s="1"/>
  <c r="BJ167" i="35" s="1"/>
  <c r="Y168" i="35"/>
  <c r="BA168" i="35" s="1"/>
  <c r="Z168" i="35"/>
  <c r="AH168" i="35" s="1"/>
  <c r="BJ168" i="35" s="1"/>
  <c r="Y169" i="35"/>
  <c r="BA169" i="35" s="1"/>
  <c r="Z169" i="35"/>
  <c r="Y170" i="35"/>
  <c r="BA170" i="35" s="1"/>
  <c r="Z170" i="35"/>
  <c r="Y171" i="35"/>
  <c r="BA171" i="35" s="1"/>
  <c r="Z171" i="35"/>
  <c r="AH171" i="35" s="1"/>
  <c r="BJ171" i="35" s="1"/>
  <c r="Y172" i="35"/>
  <c r="BA172" i="35" s="1"/>
  <c r="Z172" i="35"/>
  <c r="AH172" i="35" s="1"/>
  <c r="BJ172" i="35" s="1"/>
  <c r="Y173" i="35"/>
  <c r="BA173" i="35" s="1"/>
  <c r="Z173" i="35"/>
  <c r="Y174" i="35"/>
  <c r="BA174" i="35" s="1"/>
  <c r="Z174" i="35"/>
  <c r="Y175" i="35"/>
  <c r="BA175" i="35" s="1"/>
  <c r="Z175" i="35"/>
  <c r="AH175" i="35" s="1"/>
  <c r="BJ175" i="35" s="1"/>
  <c r="Y176" i="35"/>
  <c r="BA176" i="35" s="1"/>
  <c r="Z176" i="35"/>
  <c r="AH176" i="35" s="1"/>
  <c r="BJ176" i="35" s="1"/>
  <c r="Y177" i="35"/>
  <c r="BA177" i="35" s="1"/>
  <c r="Z177" i="35"/>
  <c r="Y178" i="35"/>
  <c r="BA178" i="35" s="1"/>
  <c r="Z178" i="35"/>
  <c r="Y179" i="35"/>
  <c r="BA179" i="35" s="1"/>
  <c r="Z179" i="35"/>
  <c r="AH179" i="35" s="1"/>
  <c r="BJ179" i="35" s="1"/>
  <c r="Y180" i="35"/>
  <c r="BA180" i="35" s="1"/>
  <c r="Z180" i="35"/>
  <c r="AH180" i="35" s="1"/>
  <c r="BJ180" i="35" s="1"/>
  <c r="Y181" i="35"/>
  <c r="BA181" i="35" s="1"/>
  <c r="Z181" i="35"/>
  <c r="Y182" i="35"/>
  <c r="BA182" i="35" s="1"/>
  <c r="Z182" i="35"/>
  <c r="Y183" i="35"/>
  <c r="BA183" i="35" s="1"/>
  <c r="Z183" i="35"/>
  <c r="AH183" i="35" s="1"/>
  <c r="BJ183" i="35" s="1"/>
  <c r="Y184" i="35"/>
  <c r="BA184" i="35" s="1"/>
  <c r="Z184" i="35"/>
  <c r="AH184" i="35" s="1"/>
  <c r="BJ184" i="35" s="1"/>
  <c r="Y185" i="35"/>
  <c r="BA185" i="35" s="1"/>
  <c r="Z185" i="35"/>
  <c r="Y186" i="35"/>
  <c r="BA186" i="35" s="1"/>
  <c r="Z186" i="35"/>
  <c r="Y187" i="35"/>
  <c r="BA187" i="35" s="1"/>
  <c r="Z187" i="35"/>
  <c r="AH187" i="35" s="1"/>
  <c r="BJ187" i="35" s="1"/>
  <c r="Y188" i="35"/>
  <c r="BA188" i="35" s="1"/>
  <c r="Z188" i="35"/>
  <c r="AH188" i="35" s="1"/>
  <c r="BJ188" i="35" s="1"/>
  <c r="Y189" i="35"/>
  <c r="BA189" i="35" s="1"/>
  <c r="Z189" i="35"/>
  <c r="Y190" i="35"/>
  <c r="BA190" i="35" s="1"/>
  <c r="Z190" i="35"/>
  <c r="AH190" i="35" s="1"/>
  <c r="BJ190" i="35" s="1"/>
  <c r="Y191" i="35"/>
  <c r="BA191" i="35" s="1"/>
  <c r="Z191" i="35"/>
  <c r="AH191" i="35" s="1"/>
  <c r="BJ191" i="35" s="1"/>
  <c r="BK191" i="35" s="1"/>
  <c r="BL191" i="35" s="1"/>
  <c r="Y192" i="35"/>
  <c r="BA192" i="35" s="1"/>
  <c r="Z192" i="35"/>
  <c r="Y193" i="35"/>
  <c r="BA193" i="35" s="1"/>
  <c r="Z193" i="35"/>
  <c r="Y194" i="35"/>
  <c r="BA194" i="35" s="1"/>
  <c r="Z194" i="35"/>
  <c r="AH194" i="35" s="1"/>
  <c r="BJ194" i="35" s="1"/>
  <c r="Y195" i="35"/>
  <c r="BA195" i="35" s="1"/>
  <c r="Z195" i="35"/>
  <c r="AH195" i="35" s="1"/>
  <c r="BJ195" i="35" s="1"/>
  <c r="Y196" i="35"/>
  <c r="BA196" i="35" s="1"/>
  <c r="Z196" i="35"/>
  <c r="Y197" i="35"/>
  <c r="BA197" i="35" s="1"/>
  <c r="Z197" i="35"/>
  <c r="Y198" i="35"/>
  <c r="BA198" i="35" s="1"/>
  <c r="Z198" i="35"/>
  <c r="AH198" i="35" s="1"/>
  <c r="BJ198" i="35" s="1"/>
  <c r="Y199" i="35"/>
  <c r="BA199" i="35" s="1"/>
  <c r="Z199" i="35"/>
  <c r="AH199" i="35" s="1"/>
  <c r="BJ199" i="35" s="1"/>
  <c r="BK199" i="35" s="1"/>
  <c r="BL199" i="35" s="1"/>
  <c r="Y200" i="35"/>
  <c r="BA200" i="35" s="1"/>
  <c r="Z200" i="35"/>
  <c r="Y201" i="35"/>
  <c r="BA201" i="35" s="1"/>
  <c r="Z201" i="35"/>
  <c r="Y202" i="35"/>
  <c r="BA202" i="35" s="1"/>
  <c r="Z202" i="35"/>
  <c r="AH202" i="35" s="1"/>
  <c r="BJ202" i="35" s="1"/>
  <c r="Y203" i="35"/>
  <c r="BA203" i="35" s="1"/>
  <c r="Z203" i="35"/>
  <c r="AH203" i="35" s="1"/>
  <c r="BJ203" i="35" s="1"/>
  <c r="Y204" i="35"/>
  <c r="BA204" i="35" s="1"/>
  <c r="Z204" i="35"/>
  <c r="Y205" i="35"/>
  <c r="BA205" i="35" s="1"/>
  <c r="Z205" i="35"/>
  <c r="Y206" i="35"/>
  <c r="BA206" i="35" s="1"/>
  <c r="Z206" i="35"/>
  <c r="AH206" i="35" s="1"/>
  <c r="BJ206" i="35" s="1"/>
  <c r="Y207" i="35"/>
  <c r="BA207" i="35" s="1"/>
  <c r="Z207" i="35"/>
  <c r="AH207" i="35" s="1"/>
  <c r="BJ207" i="35" s="1"/>
  <c r="Y208" i="35"/>
  <c r="BA208" i="35" s="1"/>
  <c r="Z208" i="35"/>
  <c r="Y209" i="35"/>
  <c r="BA209" i="35" s="1"/>
  <c r="Z209" i="35"/>
  <c r="Y210" i="35"/>
  <c r="BA210" i="35" s="1"/>
  <c r="Z210" i="35"/>
  <c r="AH210" i="35" s="1"/>
  <c r="BJ210" i="35" s="1"/>
  <c r="Y211" i="35"/>
  <c r="BA211" i="35" s="1"/>
  <c r="Z211" i="35"/>
  <c r="AH211" i="35" s="1"/>
  <c r="BJ211" i="35" s="1"/>
  <c r="Y212" i="35"/>
  <c r="BA212" i="35" s="1"/>
  <c r="Z212" i="35"/>
  <c r="Y213" i="35"/>
  <c r="BA213" i="35" s="1"/>
  <c r="Z213" i="35"/>
  <c r="Y214" i="35"/>
  <c r="BA214" i="35" s="1"/>
  <c r="Z214" i="35"/>
  <c r="AH214" i="35" s="1"/>
  <c r="BJ214" i="35" s="1"/>
  <c r="Y215" i="35"/>
  <c r="BA215" i="35" s="1"/>
  <c r="Z215" i="35"/>
  <c r="AH215" i="35" s="1"/>
  <c r="BJ215" i="35" s="1"/>
  <c r="Y216" i="35"/>
  <c r="BA216" i="35" s="1"/>
  <c r="Z216" i="35"/>
  <c r="Y217" i="35"/>
  <c r="BA217" i="35" s="1"/>
  <c r="Z217" i="35"/>
  <c r="Y218" i="35"/>
  <c r="BA218" i="35" s="1"/>
  <c r="Z218" i="35"/>
  <c r="AH218" i="35" s="1"/>
  <c r="BJ218" i="35" s="1"/>
  <c r="Y219" i="35"/>
  <c r="BA219" i="35" s="1"/>
  <c r="Z219" i="35"/>
  <c r="AH219" i="35" s="1"/>
  <c r="BJ219" i="35" s="1"/>
  <c r="Y220" i="35"/>
  <c r="BA220" i="35" s="1"/>
  <c r="Z220" i="35"/>
  <c r="Y221" i="35"/>
  <c r="BA221" i="35" s="1"/>
  <c r="Z221" i="35"/>
  <c r="Y222" i="35"/>
  <c r="BA222" i="35" s="1"/>
  <c r="Z222" i="35"/>
  <c r="AH222" i="35" s="1"/>
  <c r="BJ222" i="35" s="1"/>
  <c r="Y223" i="35"/>
  <c r="BA223" i="35" s="1"/>
  <c r="Z223" i="35"/>
  <c r="AH223" i="35" s="1"/>
  <c r="BJ223" i="35" s="1"/>
  <c r="Y224" i="35"/>
  <c r="BA224" i="35" s="1"/>
  <c r="Z224" i="35"/>
  <c r="Y225" i="35"/>
  <c r="BA225" i="35" s="1"/>
  <c r="Z225" i="35"/>
  <c r="Y226" i="35"/>
  <c r="BA226" i="35" s="1"/>
  <c r="Z226" i="35"/>
  <c r="AH226" i="35" s="1"/>
  <c r="BJ226" i="35" s="1"/>
  <c r="Y227" i="35"/>
  <c r="BA227" i="35" s="1"/>
  <c r="Z227" i="35"/>
  <c r="AH227" i="35" s="1"/>
  <c r="BJ227" i="35" s="1"/>
  <c r="Y228" i="35"/>
  <c r="BA228" i="35" s="1"/>
  <c r="Z228" i="35"/>
  <c r="Y229" i="35"/>
  <c r="BA229" i="35" s="1"/>
  <c r="Z229" i="35"/>
  <c r="Y230" i="35"/>
  <c r="BA230" i="35" s="1"/>
  <c r="Z230" i="35"/>
  <c r="AH230" i="35" s="1"/>
  <c r="BJ230" i="35" s="1"/>
  <c r="Y231" i="35"/>
  <c r="BA231" i="35" s="1"/>
  <c r="Z231" i="35"/>
  <c r="AH231" i="35" s="1"/>
  <c r="BJ231" i="35" s="1"/>
  <c r="BK231" i="35" s="1"/>
  <c r="BL231" i="35" s="1"/>
  <c r="Y232" i="35"/>
  <c r="BA232" i="35" s="1"/>
  <c r="Z232" i="35"/>
  <c r="Y233" i="35"/>
  <c r="BA233" i="35" s="1"/>
  <c r="Z233" i="35"/>
  <c r="Y234" i="35"/>
  <c r="BA234" i="35" s="1"/>
  <c r="Z234" i="35"/>
  <c r="AH234" i="35" s="1"/>
  <c r="BJ234" i="35" s="1"/>
  <c r="Y235" i="35"/>
  <c r="BA235" i="35" s="1"/>
  <c r="Z235" i="35"/>
  <c r="AH235" i="35" s="1"/>
  <c r="BJ235" i="35" s="1"/>
  <c r="Y236" i="35"/>
  <c r="BA236" i="35" s="1"/>
  <c r="Z236" i="35"/>
  <c r="Y237" i="35"/>
  <c r="BA237" i="35" s="1"/>
  <c r="Z237" i="35"/>
  <c r="Y238" i="35"/>
  <c r="BA238" i="35" s="1"/>
  <c r="Z238" i="35"/>
  <c r="AH238" i="35" s="1"/>
  <c r="BJ238" i="35" s="1"/>
  <c r="Y239" i="35"/>
  <c r="BA239" i="35" s="1"/>
  <c r="Z239" i="35"/>
  <c r="AH239" i="35" s="1"/>
  <c r="BJ239" i="35" s="1"/>
  <c r="BK239" i="35" s="1"/>
  <c r="BL239" i="35" s="1"/>
  <c r="Y240" i="35"/>
  <c r="BA240" i="35" s="1"/>
  <c r="Z240" i="35"/>
  <c r="Y241" i="35"/>
  <c r="BA241" i="35" s="1"/>
  <c r="Z241" i="35"/>
  <c r="Y242" i="35"/>
  <c r="BA242" i="35" s="1"/>
  <c r="Z242" i="35"/>
  <c r="AH242" i="35" s="1"/>
  <c r="BJ242" i="35" s="1"/>
  <c r="Y243" i="35"/>
  <c r="BA243" i="35" s="1"/>
  <c r="Z243" i="35"/>
  <c r="AH243" i="35" s="1"/>
  <c r="BJ243" i="35" s="1"/>
  <c r="Y244" i="35"/>
  <c r="BA244" i="35" s="1"/>
  <c r="Z244" i="35"/>
  <c r="Y245" i="35"/>
  <c r="BA245" i="35" s="1"/>
  <c r="Z245" i="35"/>
  <c r="Y246" i="35"/>
  <c r="BA246" i="35" s="1"/>
  <c r="Z246" i="35"/>
  <c r="AH246" i="35" s="1"/>
  <c r="BJ246" i="35" s="1"/>
  <c r="Y247" i="35"/>
  <c r="BA247" i="35" s="1"/>
  <c r="Z247" i="35"/>
  <c r="AH247" i="35" s="1"/>
  <c r="BJ247" i="35" s="1"/>
  <c r="Y248" i="35"/>
  <c r="BA248" i="35" s="1"/>
  <c r="Z248" i="35"/>
  <c r="Y249" i="35"/>
  <c r="BA249" i="35" s="1"/>
  <c r="Z249" i="35"/>
  <c r="Y250" i="35"/>
  <c r="BA250" i="35" s="1"/>
  <c r="Z250" i="35"/>
  <c r="AH250" i="35" s="1"/>
  <c r="BJ250" i="35" s="1"/>
  <c r="Y251" i="35"/>
  <c r="BA251" i="35" s="1"/>
  <c r="Z251" i="35"/>
  <c r="AH251" i="35" s="1"/>
  <c r="BJ251" i="35" s="1"/>
  <c r="Y252" i="35"/>
  <c r="BA252" i="35" s="1"/>
  <c r="Z252" i="35"/>
  <c r="Y253" i="35"/>
  <c r="BA253" i="35" s="1"/>
  <c r="Z253" i="35"/>
  <c r="Y254" i="35"/>
  <c r="BA254" i="35" s="1"/>
  <c r="Z254" i="35"/>
  <c r="AH254" i="35" s="1"/>
  <c r="BJ254" i="35" s="1"/>
  <c r="Y255" i="35"/>
  <c r="BA255" i="35" s="1"/>
  <c r="Z255" i="35"/>
  <c r="AH255" i="35" s="1"/>
  <c r="BJ255" i="35" s="1"/>
  <c r="Y256" i="35"/>
  <c r="BA256" i="35" s="1"/>
  <c r="Z256" i="35"/>
  <c r="Y257" i="35"/>
  <c r="BA257" i="35" s="1"/>
  <c r="Z257" i="35"/>
  <c r="Y258" i="35"/>
  <c r="BA258" i="35" s="1"/>
  <c r="Z258" i="35"/>
  <c r="AH258" i="35" s="1"/>
  <c r="BJ258" i="35" s="1"/>
  <c r="Y259" i="35"/>
  <c r="BA259" i="35" s="1"/>
  <c r="Z259" i="35"/>
  <c r="AH259" i="35" s="1"/>
  <c r="BJ259" i="35" s="1"/>
  <c r="Y260" i="35"/>
  <c r="BA260" i="35" s="1"/>
  <c r="Z260" i="35"/>
  <c r="Y261" i="35"/>
  <c r="BA261" i="35" s="1"/>
  <c r="Z261" i="35"/>
  <c r="Y262" i="35"/>
  <c r="BA262" i="35" s="1"/>
  <c r="Z262" i="35"/>
  <c r="AH262" i="35" s="1"/>
  <c r="BJ262" i="35" s="1"/>
  <c r="Y263" i="35"/>
  <c r="BA263" i="35" s="1"/>
  <c r="Z263" i="35"/>
  <c r="AH263" i="35" s="1"/>
  <c r="BJ263" i="35" s="1"/>
  <c r="Y264" i="35"/>
  <c r="BA264" i="35" s="1"/>
  <c r="Z264" i="35"/>
  <c r="Y265" i="35"/>
  <c r="BA265" i="35" s="1"/>
  <c r="Z265" i="35"/>
  <c r="Y266" i="35"/>
  <c r="BA266" i="35" s="1"/>
  <c r="Z266" i="35"/>
  <c r="AH266" i="35" s="1"/>
  <c r="BJ266" i="35" s="1"/>
  <c r="Y267" i="35"/>
  <c r="BA267" i="35" s="1"/>
  <c r="Z267" i="35"/>
  <c r="AH267" i="35" s="1"/>
  <c r="BJ267" i="35" s="1"/>
  <c r="Y268" i="35"/>
  <c r="BA268" i="35" s="1"/>
  <c r="Z268" i="35"/>
  <c r="Y269" i="35"/>
  <c r="BA269" i="35" s="1"/>
  <c r="Z269" i="35"/>
  <c r="Y270" i="35"/>
  <c r="BA270" i="35" s="1"/>
  <c r="Z270" i="35"/>
  <c r="AH270" i="35" s="1"/>
  <c r="BJ270" i="35" s="1"/>
  <c r="Y271" i="35"/>
  <c r="BA271" i="35" s="1"/>
  <c r="Z271" i="35"/>
  <c r="AH271" i="35" s="1"/>
  <c r="BJ271" i="35" s="1"/>
  <c r="Y272" i="35"/>
  <c r="BA272" i="35" s="1"/>
  <c r="Z272" i="35"/>
  <c r="Y273" i="35"/>
  <c r="BA273" i="35" s="1"/>
  <c r="Z273" i="35"/>
  <c r="Y274" i="35"/>
  <c r="BA274" i="35" s="1"/>
  <c r="Z274" i="35"/>
  <c r="AH274" i="35" s="1"/>
  <c r="BJ274" i="35" s="1"/>
  <c r="Y275" i="35"/>
  <c r="BA275" i="35" s="1"/>
  <c r="Z275" i="35"/>
  <c r="AH275" i="35" s="1"/>
  <c r="BJ275" i="35" s="1"/>
  <c r="Y276" i="35"/>
  <c r="BA276" i="35" s="1"/>
  <c r="Z276" i="35"/>
  <c r="Y277" i="35"/>
  <c r="BA277" i="35" s="1"/>
  <c r="Z277" i="35"/>
  <c r="Y278" i="35"/>
  <c r="BA278" i="35" s="1"/>
  <c r="Z278" i="35"/>
  <c r="AH278" i="35" s="1"/>
  <c r="BJ278" i="35" s="1"/>
  <c r="Y279" i="35"/>
  <c r="BA279" i="35" s="1"/>
  <c r="Z279" i="35"/>
  <c r="AH279" i="35" s="1"/>
  <c r="BJ279" i="35" s="1"/>
  <c r="Y280" i="35"/>
  <c r="BA280" i="35" s="1"/>
  <c r="Z280" i="35"/>
  <c r="Y281" i="35"/>
  <c r="BA281" i="35" s="1"/>
  <c r="Z281" i="35"/>
  <c r="Y282" i="35"/>
  <c r="BA282" i="35" s="1"/>
  <c r="Z282" i="35"/>
  <c r="AH282" i="35" s="1"/>
  <c r="BJ282" i="35" s="1"/>
  <c r="Y283" i="35"/>
  <c r="BA283" i="35" s="1"/>
  <c r="Z283" i="35"/>
  <c r="AH283" i="35" s="1"/>
  <c r="BJ283" i="35" s="1"/>
  <c r="Y284" i="35"/>
  <c r="BA284" i="35" s="1"/>
  <c r="Z284" i="35"/>
  <c r="Y285" i="35"/>
  <c r="BA285" i="35" s="1"/>
  <c r="Z285" i="35"/>
  <c r="Y286" i="35"/>
  <c r="BA286" i="35" s="1"/>
  <c r="Z286" i="35"/>
  <c r="AH286" i="35" s="1"/>
  <c r="BJ286" i="35" s="1"/>
  <c r="Y287" i="35"/>
  <c r="BA287" i="35" s="1"/>
  <c r="Z287" i="35"/>
  <c r="AH287" i="35" s="1"/>
  <c r="BJ287" i="35" s="1"/>
  <c r="BK287" i="35" s="1"/>
  <c r="BL287" i="35" s="1"/>
  <c r="Y288" i="35"/>
  <c r="BA288" i="35" s="1"/>
  <c r="Z288" i="35"/>
  <c r="Y289" i="35"/>
  <c r="BA289" i="35" s="1"/>
  <c r="Z289" i="35"/>
  <c r="Y290" i="35"/>
  <c r="BA290" i="35" s="1"/>
  <c r="Z290" i="35"/>
  <c r="AH290" i="35" s="1"/>
  <c r="BJ290" i="35" s="1"/>
  <c r="Y291" i="35"/>
  <c r="BA291" i="35" s="1"/>
  <c r="Z291" i="35"/>
  <c r="AH291" i="35" s="1"/>
  <c r="BJ291" i="35" s="1"/>
  <c r="Y292" i="35"/>
  <c r="BA292" i="35" s="1"/>
  <c r="Z292" i="35"/>
  <c r="Y293" i="35"/>
  <c r="BA293" i="35" s="1"/>
  <c r="Z293" i="35"/>
  <c r="Y294" i="35"/>
  <c r="BA294" i="35" s="1"/>
  <c r="Z294" i="35"/>
  <c r="AH294" i="35" s="1"/>
  <c r="BJ294" i="35" s="1"/>
  <c r="Y295" i="35"/>
  <c r="BA295" i="35" s="1"/>
  <c r="Z295" i="35"/>
  <c r="AH295" i="35" s="1"/>
  <c r="BJ295" i="35" s="1"/>
  <c r="BK295" i="35" s="1"/>
  <c r="BL295" i="35" s="1"/>
  <c r="Y296" i="35"/>
  <c r="BA296" i="35" s="1"/>
  <c r="Z296" i="35"/>
  <c r="Y297" i="35"/>
  <c r="BA297" i="35" s="1"/>
  <c r="Z297" i="35"/>
  <c r="Y298" i="35"/>
  <c r="BA298" i="35" s="1"/>
  <c r="Z298" i="35"/>
  <c r="AH298" i="35" s="1"/>
  <c r="BJ298" i="35" s="1"/>
  <c r="Y299" i="35"/>
  <c r="BA299" i="35" s="1"/>
  <c r="Z299" i="35"/>
  <c r="AH299" i="35" s="1"/>
  <c r="BJ299" i="35" s="1"/>
  <c r="Y300" i="35"/>
  <c r="BA300" i="35" s="1"/>
  <c r="Z300" i="35"/>
  <c r="Y301" i="35"/>
  <c r="BA301" i="35" s="1"/>
  <c r="Z301" i="35"/>
  <c r="Y302" i="35"/>
  <c r="BA302" i="35" s="1"/>
  <c r="Z302" i="35"/>
  <c r="AH302" i="35" s="1"/>
  <c r="BJ302" i="35" s="1"/>
  <c r="Y10" i="35"/>
  <c r="BA10" i="35" s="1"/>
  <c r="AI36" i="35"/>
  <c r="AJ36" i="35" s="1"/>
  <c r="AI64" i="35"/>
  <c r="AJ64" i="35" s="1"/>
  <c r="AI24" i="35"/>
  <c r="AJ24" i="35" s="1"/>
  <c r="AI60" i="35"/>
  <c r="AJ60" i="35" s="1"/>
  <c r="AI44" i="35"/>
  <c r="AJ44" i="35" s="1"/>
  <c r="AI20" i="35"/>
  <c r="AJ20" i="35" s="1"/>
  <c r="AI56" i="35"/>
  <c r="AJ56" i="35" s="1"/>
  <c r="AI68" i="35"/>
  <c r="AJ68" i="35" s="1"/>
  <c r="AI48" i="35"/>
  <c r="AJ48" i="35" s="1"/>
  <c r="AI40" i="35"/>
  <c r="AJ40" i="35" s="1"/>
  <c r="AI28" i="35"/>
  <c r="AJ28" i="35" s="1"/>
  <c r="AI12" i="35"/>
  <c r="AJ12" i="35" s="1"/>
  <c r="AI52" i="35"/>
  <c r="AJ52" i="35" s="1"/>
  <c r="AI88" i="35"/>
  <c r="AJ88" i="35" s="1"/>
  <c r="AI16" i="35"/>
  <c r="AJ16" i="35" s="1"/>
  <c r="AI108" i="35"/>
  <c r="AJ108" i="35" s="1"/>
  <c r="AI32" i="35"/>
  <c r="AJ32" i="35" s="1"/>
  <c r="V72" i="35"/>
  <c r="W72" i="35" s="1"/>
  <c r="V110" i="35"/>
  <c r="W110" i="35" s="1"/>
  <c r="V158" i="35"/>
  <c r="W158" i="35" s="1"/>
  <c r="V192" i="35"/>
  <c r="W192" i="35" s="1"/>
  <c r="V236" i="35"/>
  <c r="W236" i="35" s="1"/>
  <c r="V167" i="35"/>
  <c r="W167" i="35" s="1"/>
  <c r="V36" i="35"/>
  <c r="W36" i="35" s="1"/>
  <c r="V271" i="35"/>
  <c r="W271" i="35" s="1"/>
  <c r="V283" i="35"/>
  <c r="W283" i="35" s="1"/>
  <c r="V109" i="35"/>
  <c r="W109" i="35" s="1"/>
  <c r="V69" i="35"/>
  <c r="W69" i="35" s="1"/>
  <c r="V190" i="35"/>
  <c r="W190" i="35" s="1"/>
  <c r="V33" i="35"/>
  <c r="W33" i="35" s="1"/>
  <c r="V76" i="35"/>
  <c r="W76" i="35" s="1"/>
  <c r="V285" i="35"/>
  <c r="W285" i="35" s="1"/>
  <c r="V121" i="35"/>
  <c r="W121" i="35" s="1"/>
  <c r="V208" i="35"/>
  <c r="W208" i="35" s="1"/>
  <c r="V198" i="35"/>
  <c r="W198" i="35" s="1"/>
  <c r="V39" i="35"/>
  <c r="W39" i="35" s="1"/>
  <c r="V67" i="35"/>
  <c r="W67" i="35" s="1"/>
  <c r="V73" i="35"/>
  <c r="W73" i="35" s="1"/>
  <c r="V120" i="35"/>
  <c r="W120" i="35" s="1"/>
  <c r="V229" i="35"/>
  <c r="W229" i="35" s="1"/>
  <c r="V64" i="35"/>
  <c r="W64" i="35" s="1"/>
  <c r="V37" i="35"/>
  <c r="W37" i="35" s="1"/>
  <c r="V62" i="35"/>
  <c r="W62" i="35" s="1"/>
  <c r="V225" i="35"/>
  <c r="W225" i="35" s="1"/>
  <c r="V220" i="35"/>
  <c r="W220" i="35" s="1"/>
  <c r="V168" i="35"/>
  <c r="W168" i="35" s="1"/>
  <c r="V139" i="35"/>
  <c r="W139" i="35" s="1"/>
  <c r="V70" i="35"/>
  <c r="W70" i="35" s="1"/>
  <c r="V149" i="35"/>
  <c r="W149" i="35" s="1"/>
  <c r="V160" i="35"/>
  <c r="W160" i="35" s="1"/>
  <c r="V184" i="35"/>
  <c r="W184" i="35" s="1"/>
  <c r="V24" i="35"/>
  <c r="W24" i="35" s="1"/>
  <c r="V226" i="35"/>
  <c r="W226" i="35" s="1"/>
  <c r="V93" i="35"/>
  <c r="W93" i="35" s="1"/>
  <c r="V170" i="35"/>
  <c r="W170" i="35" s="1"/>
  <c r="V218" i="35"/>
  <c r="W218" i="35" s="1"/>
  <c r="V267" i="35"/>
  <c r="W267" i="35" s="1"/>
  <c r="V297" i="35"/>
  <c r="W297" i="35" s="1"/>
  <c r="V223" i="35"/>
  <c r="W223" i="35" s="1"/>
  <c r="V238" i="35"/>
  <c r="W238" i="35" s="1"/>
  <c r="V277" i="35"/>
  <c r="W277" i="35" s="1"/>
  <c r="V204" i="35"/>
  <c r="W204" i="35" s="1"/>
  <c r="V227" i="35"/>
  <c r="W227" i="35" s="1"/>
  <c r="V251" i="35"/>
  <c r="W251" i="35" s="1"/>
  <c r="V58" i="35"/>
  <c r="W58" i="35" s="1"/>
  <c r="V234" i="35"/>
  <c r="W234" i="35" s="1"/>
  <c r="V261" i="35"/>
  <c r="W261" i="35" s="1"/>
  <c r="V224" i="35"/>
  <c r="W224" i="35" s="1"/>
  <c r="V264" i="35"/>
  <c r="W264" i="35" s="1"/>
  <c r="V96" i="35"/>
  <c r="W96" i="35" s="1"/>
  <c r="V115" i="35"/>
  <c r="W115" i="35" s="1"/>
  <c r="V60" i="35"/>
  <c r="W60" i="35" s="1"/>
  <c r="V146" i="35"/>
  <c r="W146" i="35" s="1"/>
  <c r="V284" i="35"/>
  <c r="W284" i="35" s="1"/>
  <c r="V270" i="35"/>
  <c r="W270" i="35" s="1"/>
  <c r="V186" i="35"/>
  <c r="W186" i="35" s="1"/>
  <c r="V240" i="35"/>
  <c r="W240" i="35" s="1"/>
  <c r="V38" i="35"/>
  <c r="W38" i="35" s="1"/>
  <c r="V259" i="35"/>
  <c r="W259" i="35" s="1"/>
  <c r="V63" i="35"/>
  <c r="W63" i="35" s="1"/>
  <c r="V91" i="35"/>
  <c r="W91" i="35" s="1"/>
  <c r="V53" i="35"/>
  <c r="W53" i="35" s="1"/>
  <c r="V78" i="35"/>
  <c r="W78" i="35" s="1"/>
  <c r="V124" i="35"/>
  <c r="W124" i="35" s="1"/>
  <c r="V221" i="35"/>
  <c r="W221" i="35" s="1"/>
  <c r="V231" i="35"/>
  <c r="W231" i="35" s="1"/>
  <c r="V51" i="35"/>
  <c r="W51" i="35" s="1"/>
  <c r="V161" i="35"/>
  <c r="W161" i="35" s="1"/>
  <c r="V129" i="35"/>
  <c r="W129" i="35" s="1"/>
  <c r="V102" i="35"/>
  <c r="W102" i="35" s="1"/>
  <c r="V182" i="35"/>
  <c r="W182" i="35" s="1"/>
  <c r="V272" i="35"/>
  <c r="W272" i="35" s="1"/>
  <c r="V237" i="35"/>
  <c r="W237" i="35" s="1"/>
  <c r="V210" i="35"/>
  <c r="W210" i="35" s="1"/>
  <c r="V30" i="35"/>
  <c r="W30" i="35" s="1"/>
  <c r="V44" i="35"/>
  <c r="W44" i="35" s="1"/>
  <c r="V103" i="35"/>
  <c r="W103" i="35" s="1"/>
  <c r="V131" i="35"/>
  <c r="W131" i="35" s="1"/>
  <c r="V256" i="35"/>
  <c r="W256" i="35" s="1"/>
  <c r="V181" i="35"/>
  <c r="W181" i="35" s="1"/>
  <c r="V165" i="35"/>
  <c r="W165" i="35" s="1"/>
  <c r="V81" i="35"/>
  <c r="W81" i="35" s="1"/>
  <c r="V197" i="35"/>
  <c r="W197" i="35" s="1"/>
  <c r="V94" i="35"/>
  <c r="W94" i="35" s="1"/>
  <c r="V276" i="35"/>
  <c r="W276" i="35" s="1"/>
  <c r="V83" i="35"/>
  <c r="W83" i="35" s="1"/>
  <c r="V233" i="35"/>
  <c r="W233" i="35" s="1"/>
  <c r="V43" i="35"/>
  <c r="W43" i="35" s="1"/>
  <c r="V200" i="35"/>
  <c r="W200" i="35" s="1"/>
  <c r="V117" i="35"/>
  <c r="W117" i="35" s="1"/>
  <c r="V189" i="35"/>
  <c r="W189" i="35" s="1"/>
  <c r="V249" i="35"/>
  <c r="W249" i="35" s="1"/>
  <c r="V235" i="35"/>
  <c r="W235" i="35" s="1"/>
  <c r="V287" i="35"/>
  <c r="W287" i="35" s="1"/>
  <c r="V114" i="35"/>
  <c r="W114" i="35" s="1"/>
  <c r="V286" i="35"/>
  <c r="W286" i="35" s="1"/>
  <c r="V80" i="35"/>
  <c r="W80" i="35" s="1"/>
  <c r="V250" i="35"/>
  <c r="W250" i="35" s="1"/>
  <c r="V77" i="35"/>
  <c r="W77" i="35" s="1"/>
  <c r="V301" i="35"/>
  <c r="W301" i="35" s="1"/>
  <c r="V155" i="35"/>
  <c r="W155" i="35" s="1"/>
  <c r="V196" i="35"/>
  <c r="W196" i="35" s="1"/>
  <c r="V105" i="35"/>
  <c r="W105" i="35" s="1"/>
  <c r="V85" i="35"/>
  <c r="W85" i="35" s="1"/>
  <c r="V216" i="35"/>
  <c r="W216" i="35" s="1"/>
  <c r="V252" i="35"/>
  <c r="W252" i="35" s="1"/>
  <c r="V98" i="35"/>
  <c r="W98" i="35" s="1"/>
  <c r="V82" i="35"/>
  <c r="W82" i="35" s="1"/>
  <c r="V255" i="35"/>
  <c r="W255" i="35" s="1"/>
  <c r="V143" i="35"/>
  <c r="W143" i="35" s="1"/>
  <c r="V289" i="35"/>
  <c r="W289" i="35" s="1"/>
  <c r="V134" i="35"/>
  <c r="W134" i="35" s="1"/>
  <c r="V169" i="35"/>
  <c r="W169" i="35" s="1"/>
  <c r="V254" i="35"/>
  <c r="W254" i="35" s="1"/>
  <c r="V164" i="35"/>
  <c r="W164" i="35" s="1"/>
  <c r="V302" i="35"/>
  <c r="W302" i="35" s="1"/>
  <c r="V243" i="35"/>
  <c r="W243" i="35" s="1"/>
  <c r="V17" i="35"/>
  <c r="W17" i="35" s="1"/>
  <c r="V13" i="35"/>
  <c r="W13" i="35" s="1"/>
  <c r="V126" i="35"/>
  <c r="W126" i="35" s="1"/>
  <c r="V278" i="35"/>
  <c r="W278" i="35" s="1"/>
  <c r="V219" i="35"/>
  <c r="W219" i="35" s="1"/>
  <c r="V248" i="35"/>
  <c r="W248" i="35" s="1"/>
  <c r="V137" i="35"/>
  <c r="W137" i="35" s="1"/>
  <c r="V66" i="35"/>
  <c r="W66" i="35" s="1"/>
  <c r="V232" i="35"/>
  <c r="W232" i="35" s="1"/>
  <c r="V142" i="35"/>
  <c r="W142" i="35" s="1"/>
  <c r="V172" i="35"/>
  <c r="W172" i="35" s="1"/>
  <c r="V46" i="35"/>
  <c r="W46" i="35" s="1"/>
  <c r="V293" i="35"/>
  <c r="W293" i="35" s="1"/>
  <c r="V290" i="35"/>
  <c r="W290" i="35" s="1"/>
  <c r="V79" i="35"/>
  <c r="W79" i="35" s="1"/>
  <c r="V280" i="35"/>
  <c r="W280" i="35" s="1"/>
  <c r="V18" i="35"/>
  <c r="W18" i="35" s="1"/>
  <c r="V47" i="35"/>
  <c r="W47" i="35" s="1"/>
  <c r="V99" i="35"/>
  <c r="W99" i="35" s="1"/>
  <c r="V20" i="35"/>
  <c r="W20" i="35" s="1"/>
  <c r="V295" i="35"/>
  <c r="W295" i="35" s="1"/>
  <c r="V258" i="35"/>
  <c r="W258" i="35" s="1"/>
  <c r="V14" i="35"/>
  <c r="W14" i="35" s="1"/>
  <c r="V41" i="35"/>
  <c r="W41" i="35" s="1"/>
  <c r="V260" i="35"/>
  <c r="W260" i="35" s="1"/>
  <c r="V211" i="35"/>
  <c r="W211" i="35" s="1"/>
  <c r="V135" i="35"/>
  <c r="W135" i="35" s="1"/>
  <c r="V50" i="35"/>
  <c r="W50" i="35" s="1"/>
  <c r="V269" i="35"/>
  <c r="W269" i="35" s="1"/>
  <c r="V128" i="35"/>
  <c r="W128" i="35" s="1"/>
  <c r="V61" i="35"/>
  <c r="W61" i="35" s="1"/>
  <c r="V56" i="35"/>
  <c r="W56" i="35" s="1"/>
  <c r="V178" i="35"/>
  <c r="W178" i="35" s="1"/>
  <c r="V127" i="35"/>
  <c r="W127" i="35" s="1"/>
  <c r="V217" i="35"/>
  <c r="W217" i="35" s="1"/>
  <c r="V300" i="35"/>
  <c r="W300" i="35" s="1"/>
  <c r="V177" i="35"/>
  <c r="W177" i="35" s="1"/>
  <c r="V201" i="35"/>
  <c r="W201" i="35" s="1"/>
  <c r="V68" i="35"/>
  <c r="W68" i="35" s="1"/>
  <c r="V147" i="35"/>
  <c r="W147" i="35" s="1"/>
  <c r="V194" i="35"/>
  <c r="W194" i="35" s="1"/>
  <c r="V48" i="35"/>
  <c r="W48" i="35" s="1"/>
  <c r="V111" i="35"/>
  <c r="W111" i="35" s="1"/>
  <c r="V54" i="35"/>
  <c r="W54" i="35" s="1"/>
  <c r="V100" i="35"/>
  <c r="W100" i="35" s="1"/>
  <c r="V140" i="35"/>
  <c r="W140" i="35" s="1"/>
  <c r="V45" i="35"/>
  <c r="W45" i="35" s="1"/>
  <c r="V209" i="35"/>
  <c r="W209" i="35" s="1"/>
  <c r="V49" i="35"/>
  <c r="W49" i="35" s="1"/>
  <c r="V239" i="35"/>
  <c r="W239" i="35" s="1"/>
  <c r="V203" i="35"/>
  <c r="W203" i="35" s="1"/>
  <c r="V151" i="35"/>
  <c r="W151" i="35" s="1"/>
  <c r="V292" i="35"/>
  <c r="W292" i="35" s="1"/>
  <c r="V35" i="35"/>
  <c r="W35" i="35" s="1"/>
  <c r="V40" i="35"/>
  <c r="W40" i="35" s="1"/>
  <c r="V27" i="35"/>
  <c r="W27" i="35" s="1"/>
  <c r="V86" i="35"/>
  <c r="W86" i="35" s="1"/>
  <c r="V92" i="35"/>
  <c r="W92" i="35" s="1"/>
  <c r="V213" i="35"/>
  <c r="W213" i="35" s="1"/>
  <c r="V183" i="35"/>
  <c r="W183" i="35" s="1"/>
  <c r="V241" i="35"/>
  <c r="W241" i="35" s="1"/>
  <c r="V113" i="35"/>
  <c r="W113" i="35" s="1"/>
  <c r="V296" i="35"/>
  <c r="W296" i="35" s="1"/>
  <c r="V28" i="35"/>
  <c r="W28" i="35" s="1"/>
  <c r="V71" i="35"/>
  <c r="W71" i="35" s="1"/>
  <c r="V179" i="35"/>
  <c r="W179" i="35" s="1"/>
  <c r="V130" i="35"/>
  <c r="W130" i="35" s="1"/>
  <c r="V101" i="35"/>
  <c r="W101" i="35" s="1"/>
  <c r="V123" i="35"/>
  <c r="W123" i="35" s="1"/>
  <c r="V19" i="35"/>
  <c r="W19" i="35" s="1"/>
  <c r="V12" i="35"/>
  <c r="W12" i="35" s="1"/>
  <c r="V95" i="35"/>
  <c r="W95" i="35" s="1"/>
  <c r="V57" i="35"/>
  <c r="W57" i="35" s="1"/>
  <c r="V52" i="35"/>
  <c r="W52" i="35" s="1"/>
  <c r="V11" i="35"/>
  <c r="W11" i="35" s="1"/>
  <c r="V133" i="35"/>
  <c r="W133" i="35" s="1"/>
  <c r="V288" i="35"/>
  <c r="W288" i="35" s="1"/>
  <c r="V215" i="35"/>
  <c r="W215" i="35" s="1"/>
  <c r="V191" i="35"/>
  <c r="W191" i="35" s="1"/>
  <c r="V205" i="35"/>
  <c r="W205" i="35" s="1"/>
  <c r="V274" i="35"/>
  <c r="W274" i="35" s="1"/>
  <c r="V281" i="35"/>
  <c r="W281" i="35" s="1"/>
  <c r="V148" i="35"/>
  <c r="W148" i="35" s="1"/>
  <c r="V265" i="35"/>
  <c r="W265" i="35" s="1"/>
  <c r="V174" i="35"/>
  <c r="W174" i="35" s="1"/>
  <c r="V206" i="35"/>
  <c r="W206" i="35" s="1"/>
  <c r="V138" i="35"/>
  <c r="W138" i="35" s="1"/>
  <c r="V171" i="35"/>
  <c r="W171" i="35" s="1"/>
  <c r="V153" i="35"/>
  <c r="W153" i="35" s="1"/>
  <c r="V112" i="35"/>
  <c r="W112" i="35" s="1"/>
  <c r="V97" i="35"/>
  <c r="W97" i="35" s="1"/>
  <c r="V176" i="35"/>
  <c r="W176" i="35" s="1"/>
  <c r="V262" i="35"/>
  <c r="W262" i="35" s="1"/>
  <c r="V26" i="35"/>
  <c r="W26" i="35" s="1"/>
  <c r="V15" i="35"/>
  <c r="W15" i="35" s="1"/>
  <c r="V119" i="35"/>
  <c r="W119" i="35" s="1"/>
  <c r="V157" i="35"/>
  <c r="W157" i="35" s="1"/>
  <c r="V268" i="35"/>
  <c r="W268" i="35" s="1"/>
  <c r="V107" i="35"/>
  <c r="W107" i="35" s="1"/>
  <c r="V21" i="35"/>
  <c r="W21" i="35" s="1"/>
  <c r="V291" i="35"/>
  <c r="W291" i="35" s="1"/>
  <c r="V42" i="35"/>
  <c r="W42" i="35" s="1"/>
  <c r="V257" i="35"/>
  <c r="W257" i="35" s="1"/>
  <c r="V141" i="35"/>
  <c r="W141" i="35" s="1"/>
  <c r="V275" i="35"/>
  <c r="W275" i="35" s="1"/>
  <c r="V299" i="35"/>
  <c r="W299" i="35" s="1"/>
  <c r="V266" i="35"/>
  <c r="W266" i="35" s="1"/>
  <c r="V152" i="35"/>
  <c r="W152" i="35" s="1"/>
  <c r="V230" i="35"/>
  <c r="W230" i="35" s="1"/>
  <c r="V175" i="35"/>
  <c r="W175" i="35" s="1"/>
  <c r="V173" i="35"/>
  <c r="W173" i="35" s="1"/>
  <c r="V222" i="35"/>
  <c r="W222" i="35" s="1"/>
  <c r="V207" i="35"/>
  <c r="W207" i="35" s="1"/>
  <c r="V125" i="35"/>
  <c r="W125" i="35" s="1"/>
  <c r="V195" i="35"/>
  <c r="W195" i="35" s="1"/>
  <c r="V88" i="35"/>
  <c r="W88" i="35" s="1"/>
  <c r="V106" i="35"/>
  <c r="W106" i="35" s="1"/>
  <c r="V185" i="35"/>
  <c r="W185" i="35" s="1"/>
  <c r="V162" i="35"/>
  <c r="W162" i="35" s="1"/>
  <c r="V163" i="35"/>
  <c r="W163" i="35" s="1"/>
  <c r="V150" i="35"/>
  <c r="W150" i="35" s="1"/>
  <c r="V188" i="35"/>
  <c r="W188" i="35" s="1"/>
  <c r="V87" i="35"/>
  <c r="W87" i="35" s="1"/>
  <c r="V55" i="35"/>
  <c r="W55" i="35" s="1"/>
  <c r="V193" i="35"/>
  <c r="W193" i="35" s="1"/>
  <c r="V298" i="35"/>
  <c r="W298" i="35" s="1"/>
  <c r="V282" i="35"/>
  <c r="W282" i="35" s="1"/>
  <c r="V166" i="35"/>
  <c r="W166" i="35" s="1"/>
  <c r="V244" i="35"/>
  <c r="W244" i="35" s="1"/>
  <c r="V156" i="35"/>
  <c r="W156" i="35" s="1"/>
  <c r="V65" i="35"/>
  <c r="W65" i="35" s="1"/>
  <c r="V22" i="35"/>
  <c r="W22" i="35" s="1"/>
  <c r="V245" i="35"/>
  <c r="W245" i="35" s="1"/>
  <c r="V279" i="35"/>
  <c r="W279" i="35" s="1"/>
  <c r="V23" i="35"/>
  <c r="W23" i="35" s="1"/>
  <c r="V16" i="35"/>
  <c r="W16" i="35" s="1"/>
  <c r="V294" i="35"/>
  <c r="W294" i="35" s="1"/>
  <c r="V84" i="35"/>
  <c r="W84" i="35" s="1"/>
  <c r="V202" i="35"/>
  <c r="W202" i="35" s="1"/>
  <c r="V104" i="35"/>
  <c r="W104" i="35" s="1"/>
  <c r="V136" i="35"/>
  <c r="W136" i="35" s="1"/>
  <c r="V159" i="35"/>
  <c r="W159" i="35" s="1"/>
  <c r="V212" i="35"/>
  <c r="W212" i="35" s="1"/>
  <c r="V228" i="35"/>
  <c r="W228" i="35" s="1"/>
  <c r="V132" i="35"/>
  <c r="W132" i="35" s="1"/>
  <c r="V180" i="35"/>
  <c r="W180" i="35" s="1"/>
  <c r="V116" i="35"/>
  <c r="W116" i="35" s="1"/>
  <c r="V144" i="35"/>
  <c r="W144" i="35" s="1"/>
  <c r="V154" i="35"/>
  <c r="W154" i="35" s="1"/>
  <c r="V74" i="35"/>
  <c r="W74" i="35" s="1"/>
  <c r="V145" i="35"/>
  <c r="W145" i="35" s="1"/>
  <c r="V59" i="35"/>
  <c r="W59" i="35" s="1"/>
  <c r="V75" i="35"/>
  <c r="W75" i="35" s="1"/>
  <c r="V199" i="35"/>
  <c r="W199" i="35" s="1"/>
  <c r="V247" i="35"/>
  <c r="W247" i="35" s="1"/>
  <c r="V246" i="35"/>
  <c r="W246" i="35" s="1"/>
  <c r="V187" i="35"/>
  <c r="W187" i="35" s="1"/>
  <c r="V253" i="35"/>
  <c r="W253" i="35" s="1"/>
  <c r="V25" i="35"/>
  <c r="W25" i="35" s="1"/>
  <c r="V242" i="35"/>
  <c r="W242" i="35" s="1"/>
  <c r="V31" i="35"/>
  <c r="W31" i="35" s="1"/>
  <c r="V122" i="35"/>
  <c r="W122" i="35" s="1"/>
  <c r="V108" i="35"/>
  <c r="W108" i="35" s="1"/>
  <c r="V89" i="35"/>
  <c r="W89" i="35" s="1"/>
  <c r="V214" i="35"/>
  <c r="W214" i="35" s="1"/>
  <c r="V34" i="35"/>
  <c r="W34" i="35" s="1"/>
  <c r="V32" i="35"/>
  <c r="W32" i="35" s="1"/>
  <c r="V90" i="35"/>
  <c r="W90" i="35" s="1"/>
  <c r="V273" i="35"/>
  <c r="W273" i="35" s="1"/>
  <c r="V29" i="35"/>
  <c r="W29" i="35" s="1"/>
  <c r="V118" i="35"/>
  <c r="W118" i="35" s="1"/>
  <c r="V263" i="35"/>
  <c r="W263" i="35" s="1"/>
  <c r="Q72" i="35"/>
  <c r="R72" i="35" s="1"/>
  <c r="Q110" i="35"/>
  <c r="R110" i="35" s="1"/>
  <c r="Q158" i="35"/>
  <c r="R158" i="35" s="1"/>
  <c r="Q192" i="35"/>
  <c r="R192" i="35" s="1"/>
  <c r="Q236" i="35"/>
  <c r="R236" i="35" s="1"/>
  <c r="Q167" i="35"/>
  <c r="R167" i="35" s="1"/>
  <c r="Q36" i="35"/>
  <c r="R36" i="35" s="1"/>
  <c r="Q271" i="35"/>
  <c r="R271" i="35" s="1"/>
  <c r="Q283" i="35"/>
  <c r="R283" i="35" s="1"/>
  <c r="Q109" i="35"/>
  <c r="R109" i="35" s="1"/>
  <c r="Q69" i="35"/>
  <c r="R69" i="35" s="1"/>
  <c r="Q190" i="35"/>
  <c r="R190" i="35" s="1"/>
  <c r="Q33" i="35"/>
  <c r="R33" i="35" s="1"/>
  <c r="Q76" i="35"/>
  <c r="R76" i="35" s="1"/>
  <c r="Q285" i="35"/>
  <c r="R285" i="35" s="1"/>
  <c r="Q121" i="35"/>
  <c r="R121" i="35" s="1"/>
  <c r="Q208" i="35"/>
  <c r="R208" i="35" s="1"/>
  <c r="Q198" i="35"/>
  <c r="R198" i="35" s="1"/>
  <c r="Q39" i="35"/>
  <c r="R39" i="35" s="1"/>
  <c r="Q67" i="35"/>
  <c r="R67" i="35" s="1"/>
  <c r="Q73" i="35"/>
  <c r="R73" i="35" s="1"/>
  <c r="Q120" i="35"/>
  <c r="R120" i="35" s="1"/>
  <c r="Q229" i="35"/>
  <c r="R229" i="35" s="1"/>
  <c r="Q64" i="35"/>
  <c r="R64" i="35" s="1"/>
  <c r="Q37" i="35"/>
  <c r="R37" i="35" s="1"/>
  <c r="Q62" i="35"/>
  <c r="R62" i="35" s="1"/>
  <c r="Q225" i="35"/>
  <c r="R225" i="35" s="1"/>
  <c r="Q220" i="35"/>
  <c r="R220" i="35" s="1"/>
  <c r="Q168" i="35"/>
  <c r="R168" i="35" s="1"/>
  <c r="Q139" i="35"/>
  <c r="R139" i="35" s="1"/>
  <c r="Q70" i="35"/>
  <c r="R70" i="35" s="1"/>
  <c r="Q149" i="35"/>
  <c r="R149" i="35" s="1"/>
  <c r="Q160" i="35"/>
  <c r="R160" i="35" s="1"/>
  <c r="Q184" i="35"/>
  <c r="R184" i="35" s="1"/>
  <c r="Q24" i="35"/>
  <c r="R24" i="35" s="1"/>
  <c r="Q226" i="35"/>
  <c r="R226" i="35" s="1"/>
  <c r="Q93" i="35"/>
  <c r="R93" i="35" s="1"/>
  <c r="Q170" i="35"/>
  <c r="R170" i="35" s="1"/>
  <c r="Q218" i="35"/>
  <c r="R218" i="35" s="1"/>
  <c r="Q267" i="35"/>
  <c r="R267" i="35" s="1"/>
  <c r="Q297" i="35"/>
  <c r="R297" i="35" s="1"/>
  <c r="Q223" i="35"/>
  <c r="R223" i="35" s="1"/>
  <c r="Q238" i="35"/>
  <c r="R238" i="35" s="1"/>
  <c r="Q277" i="35"/>
  <c r="R277" i="35" s="1"/>
  <c r="Q204" i="35"/>
  <c r="R204" i="35" s="1"/>
  <c r="Q227" i="35"/>
  <c r="R227" i="35" s="1"/>
  <c r="Q251" i="35"/>
  <c r="R251" i="35" s="1"/>
  <c r="Q58" i="35"/>
  <c r="R58" i="35" s="1"/>
  <c r="Q234" i="35"/>
  <c r="R234" i="35" s="1"/>
  <c r="Q261" i="35"/>
  <c r="R261" i="35" s="1"/>
  <c r="Q224" i="35"/>
  <c r="R224" i="35" s="1"/>
  <c r="Q264" i="35"/>
  <c r="R264" i="35" s="1"/>
  <c r="Q96" i="35"/>
  <c r="R96" i="35" s="1"/>
  <c r="Q115" i="35"/>
  <c r="R115" i="35" s="1"/>
  <c r="Q60" i="35"/>
  <c r="R60" i="35" s="1"/>
  <c r="Q146" i="35"/>
  <c r="R146" i="35" s="1"/>
  <c r="Q284" i="35"/>
  <c r="R284" i="35" s="1"/>
  <c r="Q270" i="35"/>
  <c r="R270" i="35" s="1"/>
  <c r="Q186" i="35"/>
  <c r="R186" i="35" s="1"/>
  <c r="Q240" i="35"/>
  <c r="R240" i="35" s="1"/>
  <c r="Q38" i="35"/>
  <c r="R38" i="35" s="1"/>
  <c r="Q259" i="35"/>
  <c r="R259" i="35" s="1"/>
  <c r="Q63" i="35"/>
  <c r="R63" i="35" s="1"/>
  <c r="Q91" i="35"/>
  <c r="R91" i="35" s="1"/>
  <c r="Q53" i="35"/>
  <c r="R53" i="35" s="1"/>
  <c r="Q78" i="35"/>
  <c r="R78" i="35" s="1"/>
  <c r="Q124" i="35"/>
  <c r="R124" i="35" s="1"/>
  <c r="Q221" i="35"/>
  <c r="R221" i="35" s="1"/>
  <c r="Q231" i="35"/>
  <c r="R231" i="35" s="1"/>
  <c r="Q51" i="35"/>
  <c r="R51" i="35" s="1"/>
  <c r="Q161" i="35"/>
  <c r="R161" i="35" s="1"/>
  <c r="Q129" i="35"/>
  <c r="R129" i="35" s="1"/>
  <c r="Q102" i="35"/>
  <c r="R102" i="35" s="1"/>
  <c r="Q182" i="35"/>
  <c r="R182" i="35" s="1"/>
  <c r="Q272" i="35"/>
  <c r="R272" i="35" s="1"/>
  <c r="Q237" i="35"/>
  <c r="R237" i="35" s="1"/>
  <c r="Q210" i="35"/>
  <c r="R210" i="35" s="1"/>
  <c r="Q30" i="35"/>
  <c r="R30" i="35" s="1"/>
  <c r="Q44" i="35"/>
  <c r="R44" i="35" s="1"/>
  <c r="Q103" i="35"/>
  <c r="R103" i="35" s="1"/>
  <c r="Q131" i="35"/>
  <c r="R131" i="35" s="1"/>
  <c r="Q256" i="35"/>
  <c r="R256" i="35" s="1"/>
  <c r="Q181" i="35"/>
  <c r="R181" i="35" s="1"/>
  <c r="Q165" i="35"/>
  <c r="R165" i="35" s="1"/>
  <c r="Q81" i="35"/>
  <c r="R81" i="35" s="1"/>
  <c r="Q197" i="35"/>
  <c r="R197" i="35" s="1"/>
  <c r="Q94" i="35"/>
  <c r="R94" i="35" s="1"/>
  <c r="Q276" i="35"/>
  <c r="R276" i="35" s="1"/>
  <c r="Q83" i="35"/>
  <c r="R83" i="35" s="1"/>
  <c r="Q233" i="35"/>
  <c r="R233" i="35" s="1"/>
  <c r="Q43" i="35"/>
  <c r="R43" i="35" s="1"/>
  <c r="Q200" i="35"/>
  <c r="R200" i="35" s="1"/>
  <c r="Q117" i="35"/>
  <c r="R117" i="35" s="1"/>
  <c r="Q189" i="35"/>
  <c r="R189" i="35" s="1"/>
  <c r="Q249" i="35"/>
  <c r="R249" i="35" s="1"/>
  <c r="Q235" i="35"/>
  <c r="R235" i="35" s="1"/>
  <c r="Q287" i="35"/>
  <c r="R287" i="35" s="1"/>
  <c r="Q114" i="35"/>
  <c r="R114" i="35" s="1"/>
  <c r="Q286" i="35"/>
  <c r="R286" i="35" s="1"/>
  <c r="Q80" i="35"/>
  <c r="R80" i="35" s="1"/>
  <c r="Q250" i="35"/>
  <c r="R250" i="35" s="1"/>
  <c r="Q77" i="35"/>
  <c r="R77" i="35" s="1"/>
  <c r="Q301" i="35"/>
  <c r="R301" i="35" s="1"/>
  <c r="Q155" i="35"/>
  <c r="R155" i="35" s="1"/>
  <c r="Q196" i="35"/>
  <c r="R196" i="35" s="1"/>
  <c r="Q105" i="35"/>
  <c r="R105" i="35" s="1"/>
  <c r="Q85" i="35"/>
  <c r="R85" i="35" s="1"/>
  <c r="Q216" i="35"/>
  <c r="R216" i="35" s="1"/>
  <c r="Q252" i="35"/>
  <c r="R252" i="35" s="1"/>
  <c r="Q98" i="35"/>
  <c r="R98" i="35" s="1"/>
  <c r="Q82" i="35"/>
  <c r="R82" i="35" s="1"/>
  <c r="Q255" i="35"/>
  <c r="R255" i="35" s="1"/>
  <c r="Q143" i="35"/>
  <c r="R143" i="35" s="1"/>
  <c r="Q289" i="35"/>
  <c r="R289" i="35" s="1"/>
  <c r="Q134" i="35"/>
  <c r="R134" i="35" s="1"/>
  <c r="Q169" i="35"/>
  <c r="R169" i="35" s="1"/>
  <c r="Q254" i="35"/>
  <c r="R254" i="35" s="1"/>
  <c r="Q164" i="35"/>
  <c r="R164" i="35" s="1"/>
  <c r="Q302" i="35"/>
  <c r="R302" i="35" s="1"/>
  <c r="Q243" i="35"/>
  <c r="R243" i="35" s="1"/>
  <c r="Q17" i="35"/>
  <c r="R17" i="35" s="1"/>
  <c r="Q13" i="35"/>
  <c r="R13" i="35" s="1"/>
  <c r="Q126" i="35"/>
  <c r="R126" i="35" s="1"/>
  <c r="Q278" i="35"/>
  <c r="R278" i="35" s="1"/>
  <c r="Q219" i="35"/>
  <c r="R219" i="35" s="1"/>
  <c r="Q248" i="35"/>
  <c r="R248" i="35" s="1"/>
  <c r="Q137" i="35"/>
  <c r="R137" i="35" s="1"/>
  <c r="Q66" i="35"/>
  <c r="R66" i="35" s="1"/>
  <c r="Q232" i="35"/>
  <c r="R232" i="35" s="1"/>
  <c r="Q142" i="35"/>
  <c r="R142" i="35" s="1"/>
  <c r="Q172" i="35"/>
  <c r="R172" i="35" s="1"/>
  <c r="Q46" i="35"/>
  <c r="R46" i="35" s="1"/>
  <c r="Q293" i="35"/>
  <c r="R293" i="35" s="1"/>
  <c r="Q290" i="35"/>
  <c r="R290" i="35" s="1"/>
  <c r="Q79" i="35"/>
  <c r="R79" i="35" s="1"/>
  <c r="Q280" i="35"/>
  <c r="R280" i="35" s="1"/>
  <c r="Q18" i="35"/>
  <c r="R18" i="35" s="1"/>
  <c r="Q47" i="35"/>
  <c r="R47" i="35" s="1"/>
  <c r="Q99" i="35"/>
  <c r="R99" i="35" s="1"/>
  <c r="Q20" i="35"/>
  <c r="R20" i="35" s="1"/>
  <c r="Q295" i="35"/>
  <c r="R295" i="35" s="1"/>
  <c r="Q258" i="35"/>
  <c r="R258" i="35" s="1"/>
  <c r="Q14" i="35"/>
  <c r="R14" i="35" s="1"/>
  <c r="Q41" i="35"/>
  <c r="R41" i="35" s="1"/>
  <c r="Q260" i="35"/>
  <c r="R260" i="35" s="1"/>
  <c r="Q211" i="35"/>
  <c r="R211" i="35" s="1"/>
  <c r="Q135" i="35"/>
  <c r="R135" i="35" s="1"/>
  <c r="Q50" i="35"/>
  <c r="R50" i="35" s="1"/>
  <c r="Q269" i="35"/>
  <c r="R269" i="35" s="1"/>
  <c r="Q128" i="35"/>
  <c r="R128" i="35" s="1"/>
  <c r="Q61" i="35"/>
  <c r="R61" i="35" s="1"/>
  <c r="Q56" i="35"/>
  <c r="R56" i="35" s="1"/>
  <c r="Q178" i="35"/>
  <c r="R178" i="35" s="1"/>
  <c r="Q127" i="35"/>
  <c r="R127" i="35" s="1"/>
  <c r="Q217" i="35"/>
  <c r="R217" i="35" s="1"/>
  <c r="Q300" i="35"/>
  <c r="R300" i="35" s="1"/>
  <c r="Q177" i="35"/>
  <c r="R177" i="35" s="1"/>
  <c r="Q201" i="35"/>
  <c r="R201" i="35" s="1"/>
  <c r="Q68" i="35"/>
  <c r="R68" i="35" s="1"/>
  <c r="Q147" i="35"/>
  <c r="R147" i="35" s="1"/>
  <c r="Q194" i="35"/>
  <c r="R194" i="35" s="1"/>
  <c r="Q48" i="35"/>
  <c r="R48" i="35" s="1"/>
  <c r="Q111" i="35"/>
  <c r="R111" i="35" s="1"/>
  <c r="Q54" i="35"/>
  <c r="R54" i="35" s="1"/>
  <c r="Q100" i="35"/>
  <c r="R100" i="35" s="1"/>
  <c r="Q140" i="35"/>
  <c r="R140" i="35" s="1"/>
  <c r="Q45" i="35"/>
  <c r="R45" i="35" s="1"/>
  <c r="Q209" i="35"/>
  <c r="R209" i="35" s="1"/>
  <c r="Q49" i="35"/>
  <c r="R49" i="35" s="1"/>
  <c r="Q239" i="35"/>
  <c r="R239" i="35" s="1"/>
  <c r="Q203" i="35"/>
  <c r="R203" i="35" s="1"/>
  <c r="Q151" i="35"/>
  <c r="R151" i="35" s="1"/>
  <c r="Q292" i="35"/>
  <c r="R292" i="35" s="1"/>
  <c r="Q35" i="35"/>
  <c r="R35" i="35" s="1"/>
  <c r="Q40" i="35"/>
  <c r="R40" i="35" s="1"/>
  <c r="Q27" i="35"/>
  <c r="R27" i="35" s="1"/>
  <c r="Q86" i="35"/>
  <c r="R86" i="35" s="1"/>
  <c r="Q92" i="35"/>
  <c r="R92" i="35" s="1"/>
  <c r="Q213" i="35"/>
  <c r="R213" i="35" s="1"/>
  <c r="Q183" i="35"/>
  <c r="R183" i="35" s="1"/>
  <c r="Q241" i="35"/>
  <c r="R241" i="35" s="1"/>
  <c r="Q113" i="35"/>
  <c r="R113" i="35" s="1"/>
  <c r="Q296" i="35"/>
  <c r="R296" i="35" s="1"/>
  <c r="Q28" i="35"/>
  <c r="R28" i="35" s="1"/>
  <c r="Q71" i="35"/>
  <c r="R71" i="35" s="1"/>
  <c r="Q179" i="35"/>
  <c r="R179" i="35" s="1"/>
  <c r="Q130" i="35"/>
  <c r="R130" i="35" s="1"/>
  <c r="Q101" i="35"/>
  <c r="R101" i="35" s="1"/>
  <c r="Q123" i="35"/>
  <c r="R123" i="35" s="1"/>
  <c r="Q19" i="35"/>
  <c r="R19" i="35" s="1"/>
  <c r="Q12" i="35"/>
  <c r="R12" i="35" s="1"/>
  <c r="Q95" i="35"/>
  <c r="R95" i="35" s="1"/>
  <c r="Q57" i="35"/>
  <c r="R57" i="35" s="1"/>
  <c r="Q52" i="35"/>
  <c r="R52" i="35" s="1"/>
  <c r="Q11" i="35"/>
  <c r="R11" i="35" s="1"/>
  <c r="Q133" i="35"/>
  <c r="R133" i="35" s="1"/>
  <c r="Q288" i="35"/>
  <c r="R288" i="35" s="1"/>
  <c r="Q215" i="35"/>
  <c r="R215" i="35" s="1"/>
  <c r="Q191" i="35"/>
  <c r="R191" i="35" s="1"/>
  <c r="Q205" i="35"/>
  <c r="R205" i="35" s="1"/>
  <c r="Q274" i="35"/>
  <c r="R274" i="35" s="1"/>
  <c r="Q281" i="35"/>
  <c r="R281" i="35" s="1"/>
  <c r="Q148" i="35"/>
  <c r="R148" i="35" s="1"/>
  <c r="Q265" i="35"/>
  <c r="R265" i="35" s="1"/>
  <c r="Q174" i="35"/>
  <c r="R174" i="35" s="1"/>
  <c r="Q206" i="35"/>
  <c r="R206" i="35" s="1"/>
  <c r="Q138" i="35"/>
  <c r="R138" i="35" s="1"/>
  <c r="Q171" i="35"/>
  <c r="R171" i="35" s="1"/>
  <c r="Q153" i="35"/>
  <c r="R153" i="35" s="1"/>
  <c r="Q112" i="35"/>
  <c r="R112" i="35" s="1"/>
  <c r="Q97" i="35"/>
  <c r="R97" i="35" s="1"/>
  <c r="Q176" i="35"/>
  <c r="R176" i="35" s="1"/>
  <c r="Q262" i="35"/>
  <c r="R262" i="35" s="1"/>
  <c r="Q26" i="35"/>
  <c r="R26" i="35" s="1"/>
  <c r="Q15" i="35"/>
  <c r="R15" i="35" s="1"/>
  <c r="Q119" i="35"/>
  <c r="R119" i="35" s="1"/>
  <c r="Q157" i="35"/>
  <c r="R157" i="35" s="1"/>
  <c r="Q268" i="35"/>
  <c r="R268" i="35" s="1"/>
  <c r="Q107" i="35"/>
  <c r="R107" i="35" s="1"/>
  <c r="Q21" i="35"/>
  <c r="R21" i="35" s="1"/>
  <c r="Q291" i="35"/>
  <c r="R291" i="35" s="1"/>
  <c r="Q42" i="35"/>
  <c r="R42" i="35" s="1"/>
  <c r="Q257" i="35"/>
  <c r="R257" i="35" s="1"/>
  <c r="Q141" i="35"/>
  <c r="R141" i="35" s="1"/>
  <c r="Q275" i="35"/>
  <c r="R275" i="35" s="1"/>
  <c r="Q299" i="35"/>
  <c r="R299" i="35" s="1"/>
  <c r="Q266" i="35"/>
  <c r="R266" i="35" s="1"/>
  <c r="Q152" i="35"/>
  <c r="R152" i="35" s="1"/>
  <c r="Q230" i="35"/>
  <c r="R230" i="35" s="1"/>
  <c r="Q175" i="35"/>
  <c r="R175" i="35" s="1"/>
  <c r="Q173" i="35"/>
  <c r="R173" i="35" s="1"/>
  <c r="Q222" i="35"/>
  <c r="R222" i="35" s="1"/>
  <c r="Q207" i="35"/>
  <c r="R207" i="35" s="1"/>
  <c r="Q125" i="35"/>
  <c r="R125" i="35" s="1"/>
  <c r="Q195" i="35"/>
  <c r="R195" i="35" s="1"/>
  <c r="Q88" i="35"/>
  <c r="R88" i="35" s="1"/>
  <c r="Q106" i="35"/>
  <c r="R106" i="35" s="1"/>
  <c r="Q185" i="35"/>
  <c r="R185" i="35" s="1"/>
  <c r="Q162" i="35"/>
  <c r="R162" i="35" s="1"/>
  <c r="Q163" i="35"/>
  <c r="R163" i="35" s="1"/>
  <c r="Q150" i="35"/>
  <c r="R150" i="35" s="1"/>
  <c r="Q188" i="35"/>
  <c r="R188" i="35" s="1"/>
  <c r="Q87" i="35"/>
  <c r="R87" i="35" s="1"/>
  <c r="Q55" i="35"/>
  <c r="R55" i="35" s="1"/>
  <c r="Q193" i="35"/>
  <c r="R193" i="35" s="1"/>
  <c r="Q298" i="35"/>
  <c r="R298" i="35" s="1"/>
  <c r="Q282" i="35"/>
  <c r="R282" i="35" s="1"/>
  <c r="Q166" i="35"/>
  <c r="R166" i="35" s="1"/>
  <c r="Q244" i="35"/>
  <c r="R244" i="35" s="1"/>
  <c r="Q156" i="35"/>
  <c r="R156" i="35" s="1"/>
  <c r="Q65" i="35"/>
  <c r="R65" i="35" s="1"/>
  <c r="Q22" i="35"/>
  <c r="R22" i="35" s="1"/>
  <c r="Q245" i="35"/>
  <c r="R245" i="35" s="1"/>
  <c r="Q279" i="35"/>
  <c r="R279" i="35" s="1"/>
  <c r="Q23" i="35"/>
  <c r="R23" i="35" s="1"/>
  <c r="Q16" i="35"/>
  <c r="R16" i="35" s="1"/>
  <c r="Q294" i="35"/>
  <c r="R294" i="35" s="1"/>
  <c r="Q84" i="35"/>
  <c r="R84" i="35" s="1"/>
  <c r="Q202" i="35"/>
  <c r="R202" i="35" s="1"/>
  <c r="Q104" i="35"/>
  <c r="R104" i="35" s="1"/>
  <c r="Q136" i="35"/>
  <c r="R136" i="35" s="1"/>
  <c r="Q159" i="35"/>
  <c r="R159" i="35" s="1"/>
  <c r="Q212" i="35"/>
  <c r="R212" i="35" s="1"/>
  <c r="Q228" i="35"/>
  <c r="R228" i="35" s="1"/>
  <c r="Q132" i="35"/>
  <c r="R132" i="35" s="1"/>
  <c r="Q180" i="35"/>
  <c r="R180" i="35" s="1"/>
  <c r="Q116" i="35"/>
  <c r="R116" i="35" s="1"/>
  <c r="Q144" i="35"/>
  <c r="R144" i="35" s="1"/>
  <c r="Q154" i="35"/>
  <c r="R154" i="35" s="1"/>
  <c r="Q74" i="35"/>
  <c r="R74" i="35" s="1"/>
  <c r="Q145" i="35"/>
  <c r="R145" i="35" s="1"/>
  <c r="Q59" i="35"/>
  <c r="R59" i="35" s="1"/>
  <c r="Q75" i="35"/>
  <c r="R75" i="35" s="1"/>
  <c r="Q199" i="35"/>
  <c r="R199" i="35" s="1"/>
  <c r="Q247" i="35"/>
  <c r="R247" i="35" s="1"/>
  <c r="Q246" i="35"/>
  <c r="R246" i="35" s="1"/>
  <c r="Q187" i="35"/>
  <c r="R187" i="35" s="1"/>
  <c r="Q253" i="35"/>
  <c r="R253" i="35" s="1"/>
  <c r="Q25" i="35"/>
  <c r="R25" i="35" s="1"/>
  <c r="Q242" i="35"/>
  <c r="R242" i="35" s="1"/>
  <c r="Q31" i="35"/>
  <c r="R31" i="35" s="1"/>
  <c r="Q122" i="35"/>
  <c r="R122" i="35" s="1"/>
  <c r="Q108" i="35"/>
  <c r="R108" i="35" s="1"/>
  <c r="Q89" i="35"/>
  <c r="R89" i="35" s="1"/>
  <c r="Q214" i="35"/>
  <c r="R214" i="35" s="1"/>
  <c r="Q34" i="35"/>
  <c r="R34" i="35" s="1"/>
  <c r="Q32" i="35"/>
  <c r="R32" i="35" s="1"/>
  <c r="Q90" i="35"/>
  <c r="R90" i="35" s="1"/>
  <c r="Q273" i="35"/>
  <c r="R273" i="35" s="1"/>
  <c r="Q29" i="35"/>
  <c r="R29" i="35" s="1"/>
  <c r="Q118" i="35"/>
  <c r="R118" i="35" s="1"/>
  <c r="Q263" i="35"/>
  <c r="R263" i="35" s="1"/>
  <c r="L72" i="35"/>
  <c r="M72" i="35" s="1"/>
  <c r="L110" i="35"/>
  <c r="M110" i="35" s="1"/>
  <c r="L158" i="35"/>
  <c r="M158" i="35" s="1"/>
  <c r="L192" i="35"/>
  <c r="M192" i="35" s="1"/>
  <c r="L236" i="35"/>
  <c r="M236" i="35" s="1"/>
  <c r="L167" i="35"/>
  <c r="M167" i="35" s="1"/>
  <c r="L36" i="35"/>
  <c r="M36" i="35" s="1"/>
  <c r="L271" i="35"/>
  <c r="M271" i="35" s="1"/>
  <c r="L283" i="35"/>
  <c r="M283" i="35" s="1"/>
  <c r="L109" i="35"/>
  <c r="M109" i="35" s="1"/>
  <c r="L69" i="35"/>
  <c r="M69" i="35" s="1"/>
  <c r="L190" i="35"/>
  <c r="M190" i="35" s="1"/>
  <c r="L33" i="35"/>
  <c r="M33" i="35" s="1"/>
  <c r="L76" i="35"/>
  <c r="M76" i="35" s="1"/>
  <c r="L285" i="35"/>
  <c r="M285" i="35" s="1"/>
  <c r="L121" i="35"/>
  <c r="M121" i="35" s="1"/>
  <c r="L208" i="35"/>
  <c r="M208" i="35" s="1"/>
  <c r="L198" i="35"/>
  <c r="M198" i="35" s="1"/>
  <c r="L39" i="35"/>
  <c r="M39" i="35" s="1"/>
  <c r="L67" i="35"/>
  <c r="M67" i="35" s="1"/>
  <c r="L73" i="35"/>
  <c r="M73" i="35" s="1"/>
  <c r="L120" i="35"/>
  <c r="M120" i="35" s="1"/>
  <c r="L229" i="35"/>
  <c r="M229" i="35" s="1"/>
  <c r="L64" i="35"/>
  <c r="M64" i="35" s="1"/>
  <c r="L37" i="35"/>
  <c r="M37" i="35" s="1"/>
  <c r="L62" i="35"/>
  <c r="M62" i="35" s="1"/>
  <c r="L225" i="35"/>
  <c r="M225" i="35" s="1"/>
  <c r="L220" i="35"/>
  <c r="M220" i="35" s="1"/>
  <c r="L168" i="35"/>
  <c r="M168" i="35" s="1"/>
  <c r="L139" i="35"/>
  <c r="M139" i="35" s="1"/>
  <c r="L70" i="35"/>
  <c r="M70" i="35" s="1"/>
  <c r="L149" i="35"/>
  <c r="M149" i="35" s="1"/>
  <c r="L160" i="35"/>
  <c r="M160" i="35" s="1"/>
  <c r="L184" i="35"/>
  <c r="M184" i="35" s="1"/>
  <c r="L24" i="35"/>
  <c r="M24" i="35" s="1"/>
  <c r="L226" i="35"/>
  <c r="M226" i="35" s="1"/>
  <c r="L93" i="35"/>
  <c r="M93" i="35" s="1"/>
  <c r="L170" i="35"/>
  <c r="M170" i="35" s="1"/>
  <c r="L218" i="35"/>
  <c r="M218" i="35" s="1"/>
  <c r="L267" i="35"/>
  <c r="M267" i="35" s="1"/>
  <c r="L297" i="35"/>
  <c r="M297" i="35" s="1"/>
  <c r="L223" i="35"/>
  <c r="M223" i="35" s="1"/>
  <c r="L238" i="35"/>
  <c r="M238" i="35" s="1"/>
  <c r="L277" i="35"/>
  <c r="M277" i="35" s="1"/>
  <c r="L204" i="35"/>
  <c r="M204" i="35" s="1"/>
  <c r="L227" i="35"/>
  <c r="M227" i="35" s="1"/>
  <c r="L251" i="35"/>
  <c r="M251" i="35" s="1"/>
  <c r="L58" i="35"/>
  <c r="M58" i="35" s="1"/>
  <c r="L234" i="35"/>
  <c r="M234" i="35" s="1"/>
  <c r="L261" i="35"/>
  <c r="M261" i="35" s="1"/>
  <c r="L224" i="35"/>
  <c r="M224" i="35" s="1"/>
  <c r="L264" i="35"/>
  <c r="M264" i="35" s="1"/>
  <c r="L96" i="35"/>
  <c r="M96" i="35" s="1"/>
  <c r="L115" i="35"/>
  <c r="M115" i="35" s="1"/>
  <c r="L60" i="35"/>
  <c r="M60" i="35" s="1"/>
  <c r="L146" i="35"/>
  <c r="M146" i="35" s="1"/>
  <c r="L284" i="35"/>
  <c r="M284" i="35" s="1"/>
  <c r="L270" i="35"/>
  <c r="M270" i="35" s="1"/>
  <c r="L186" i="35"/>
  <c r="M186" i="35" s="1"/>
  <c r="L240" i="35"/>
  <c r="M240" i="35" s="1"/>
  <c r="L38" i="35"/>
  <c r="M38" i="35" s="1"/>
  <c r="L259" i="35"/>
  <c r="M259" i="35" s="1"/>
  <c r="L63" i="35"/>
  <c r="M63" i="35" s="1"/>
  <c r="L91" i="35"/>
  <c r="M91" i="35" s="1"/>
  <c r="L53" i="35"/>
  <c r="M53" i="35" s="1"/>
  <c r="L78" i="35"/>
  <c r="M78" i="35" s="1"/>
  <c r="L124" i="35"/>
  <c r="M124" i="35" s="1"/>
  <c r="L221" i="35"/>
  <c r="M221" i="35" s="1"/>
  <c r="L231" i="35"/>
  <c r="M231" i="35" s="1"/>
  <c r="L51" i="35"/>
  <c r="M51" i="35" s="1"/>
  <c r="L161" i="35"/>
  <c r="M161" i="35" s="1"/>
  <c r="L129" i="35"/>
  <c r="M129" i="35" s="1"/>
  <c r="L102" i="35"/>
  <c r="M102" i="35" s="1"/>
  <c r="L182" i="35"/>
  <c r="M182" i="35" s="1"/>
  <c r="L272" i="35"/>
  <c r="M272" i="35" s="1"/>
  <c r="L237" i="35"/>
  <c r="M237" i="35" s="1"/>
  <c r="L210" i="35"/>
  <c r="M210" i="35" s="1"/>
  <c r="L30" i="35"/>
  <c r="M30" i="35" s="1"/>
  <c r="L44" i="35"/>
  <c r="M44" i="35" s="1"/>
  <c r="L103" i="35"/>
  <c r="M103" i="35" s="1"/>
  <c r="L131" i="35"/>
  <c r="M131" i="35" s="1"/>
  <c r="L256" i="35"/>
  <c r="M256" i="35" s="1"/>
  <c r="L181" i="35"/>
  <c r="M181" i="35" s="1"/>
  <c r="L165" i="35"/>
  <c r="M165" i="35" s="1"/>
  <c r="L81" i="35"/>
  <c r="M81" i="35" s="1"/>
  <c r="L197" i="35"/>
  <c r="M197" i="35" s="1"/>
  <c r="L94" i="35"/>
  <c r="M94" i="35" s="1"/>
  <c r="L276" i="35"/>
  <c r="M276" i="35" s="1"/>
  <c r="L83" i="35"/>
  <c r="M83" i="35" s="1"/>
  <c r="L233" i="35"/>
  <c r="M233" i="35" s="1"/>
  <c r="L43" i="35"/>
  <c r="M43" i="35" s="1"/>
  <c r="L200" i="35"/>
  <c r="M200" i="35" s="1"/>
  <c r="L117" i="35"/>
  <c r="M117" i="35" s="1"/>
  <c r="L189" i="35"/>
  <c r="M189" i="35" s="1"/>
  <c r="L249" i="35"/>
  <c r="M249" i="35" s="1"/>
  <c r="L235" i="35"/>
  <c r="M235" i="35" s="1"/>
  <c r="L287" i="35"/>
  <c r="M287" i="35" s="1"/>
  <c r="L114" i="35"/>
  <c r="M114" i="35" s="1"/>
  <c r="L286" i="35"/>
  <c r="M286" i="35" s="1"/>
  <c r="L80" i="35"/>
  <c r="M80" i="35" s="1"/>
  <c r="L250" i="35"/>
  <c r="M250" i="35" s="1"/>
  <c r="L77" i="35"/>
  <c r="M77" i="35" s="1"/>
  <c r="L301" i="35"/>
  <c r="M301" i="35" s="1"/>
  <c r="L155" i="35"/>
  <c r="M155" i="35" s="1"/>
  <c r="L196" i="35"/>
  <c r="M196" i="35" s="1"/>
  <c r="L105" i="35"/>
  <c r="M105" i="35" s="1"/>
  <c r="L85" i="35"/>
  <c r="M85" i="35" s="1"/>
  <c r="L216" i="35"/>
  <c r="M216" i="35" s="1"/>
  <c r="L252" i="35"/>
  <c r="M252" i="35" s="1"/>
  <c r="L98" i="35"/>
  <c r="M98" i="35" s="1"/>
  <c r="L82" i="35"/>
  <c r="M82" i="35" s="1"/>
  <c r="L255" i="35"/>
  <c r="M255" i="35" s="1"/>
  <c r="L143" i="35"/>
  <c r="M143" i="35" s="1"/>
  <c r="L289" i="35"/>
  <c r="M289" i="35" s="1"/>
  <c r="L134" i="35"/>
  <c r="M134" i="35" s="1"/>
  <c r="L169" i="35"/>
  <c r="M169" i="35" s="1"/>
  <c r="L254" i="35"/>
  <c r="M254" i="35" s="1"/>
  <c r="L164" i="35"/>
  <c r="M164" i="35" s="1"/>
  <c r="L302" i="35"/>
  <c r="M302" i="35" s="1"/>
  <c r="L243" i="35"/>
  <c r="M243" i="35" s="1"/>
  <c r="L17" i="35"/>
  <c r="M17" i="35" s="1"/>
  <c r="L13" i="35"/>
  <c r="M13" i="35" s="1"/>
  <c r="L126" i="35"/>
  <c r="M126" i="35" s="1"/>
  <c r="L278" i="35"/>
  <c r="M278" i="35" s="1"/>
  <c r="L219" i="35"/>
  <c r="M219" i="35" s="1"/>
  <c r="L248" i="35"/>
  <c r="M248" i="35" s="1"/>
  <c r="L137" i="35"/>
  <c r="M137" i="35" s="1"/>
  <c r="L66" i="35"/>
  <c r="M66" i="35" s="1"/>
  <c r="L232" i="35"/>
  <c r="M232" i="35" s="1"/>
  <c r="L142" i="35"/>
  <c r="M142" i="35" s="1"/>
  <c r="L172" i="35"/>
  <c r="M172" i="35" s="1"/>
  <c r="L46" i="35"/>
  <c r="M46" i="35" s="1"/>
  <c r="L293" i="35"/>
  <c r="M293" i="35" s="1"/>
  <c r="L290" i="35"/>
  <c r="M290" i="35" s="1"/>
  <c r="L79" i="35"/>
  <c r="M79" i="35" s="1"/>
  <c r="L280" i="35"/>
  <c r="M280" i="35" s="1"/>
  <c r="L18" i="35"/>
  <c r="M18" i="35" s="1"/>
  <c r="L47" i="35"/>
  <c r="M47" i="35" s="1"/>
  <c r="L99" i="35"/>
  <c r="M99" i="35" s="1"/>
  <c r="L20" i="35"/>
  <c r="M20" i="35" s="1"/>
  <c r="L295" i="35"/>
  <c r="M295" i="35" s="1"/>
  <c r="L258" i="35"/>
  <c r="M258" i="35" s="1"/>
  <c r="L14" i="35"/>
  <c r="M14" i="35" s="1"/>
  <c r="L41" i="35"/>
  <c r="M41" i="35" s="1"/>
  <c r="L260" i="35"/>
  <c r="M260" i="35" s="1"/>
  <c r="L211" i="35"/>
  <c r="M211" i="35" s="1"/>
  <c r="L135" i="35"/>
  <c r="M135" i="35" s="1"/>
  <c r="L50" i="35"/>
  <c r="M50" i="35" s="1"/>
  <c r="L269" i="35"/>
  <c r="M269" i="35" s="1"/>
  <c r="L128" i="35"/>
  <c r="M128" i="35" s="1"/>
  <c r="L61" i="35"/>
  <c r="M61" i="35" s="1"/>
  <c r="L56" i="35"/>
  <c r="M56" i="35" s="1"/>
  <c r="L178" i="35"/>
  <c r="M178" i="35" s="1"/>
  <c r="L127" i="35"/>
  <c r="M127" i="35" s="1"/>
  <c r="L217" i="35"/>
  <c r="M217" i="35" s="1"/>
  <c r="L300" i="35"/>
  <c r="M300" i="35" s="1"/>
  <c r="L177" i="35"/>
  <c r="M177" i="35" s="1"/>
  <c r="L201" i="35"/>
  <c r="M201" i="35" s="1"/>
  <c r="L68" i="35"/>
  <c r="M68" i="35" s="1"/>
  <c r="L147" i="35"/>
  <c r="M147" i="35" s="1"/>
  <c r="L194" i="35"/>
  <c r="M194" i="35" s="1"/>
  <c r="L48" i="35"/>
  <c r="M48" i="35" s="1"/>
  <c r="L111" i="35"/>
  <c r="M111" i="35" s="1"/>
  <c r="L54" i="35"/>
  <c r="M54" i="35" s="1"/>
  <c r="L100" i="35"/>
  <c r="M100" i="35" s="1"/>
  <c r="L140" i="35"/>
  <c r="M140" i="35" s="1"/>
  <c r="L45" i="35"/>
  <c r="M45" i="35" s="1"/>
  <c r="L209" i="35"/>
  <c r="M209" i="35" s="1"/>
  <c r="L49" i="35"/>
  <c r="M49" i="35" s="1"/>
  <c r="L239" i="35"/>
  <c r="M239" i="35" s="1"/>
  <c r="L203" i="35"/>
  <c r="M203" i="35" s="1"/>
  <c r="L151" i="35"/>
  <c r="M151" i="35" s="1"/>
  <c r="L292" i="35"/>
  <c r="M292" i="35" s="1"/>
  <c r="L35" i="35"/>
  <c r="M35" i="35" s="1"/>
  <c r="L40" i="35"/>
  <c r="M40" i="35" s="1"/>
  <c r="L27" i="35"/>
  <c r="M27" i="35" s="1"/>
  <c r="L86" i="35"/>
  <c r="M86" i="35" s="1"/>
  <c r="L92" i="35"/>
  <c r="M92" i="35" s="1"/>
  <c r="L213" i="35"/>
  <c r="M213" i="35" s="1"/>
  <c r="L183" i="35"/>
  <c r="M183" i="35" s="1"/>
  <c r="L241" i="35"/>
  <c r="M241" i="35" s="1"/>
  <c r="L113" i="35"/>
  <c r="M113" i="35" s="1"/>
  <c r="L296" i="35"/>
  <c r="M296" i="35" s="1"/>
  <c r="L28" i="35"/>
  <c r="M28" i="35" s="1"/>
  <c r="L71" i="35"/>
  <c r="M71" i="35" s="1"/>
  <c r="L179" i="35"/>
  <c r="M179" i="35" s="1"/>
  <c r="L130" i="35"/>
  <c r="M130" i="35" s="1"/>
  <c r="L101" i="35"/>
  <c r="M101" i="35" s="1"/>
  <c r="L123" i="35"/>
  <c r="M123" i="35" s="1"/>
  <c r="L19" i="35"/>
  <c r="M19" i="35" s="1"/>
  <c r="L12" i="35"/>
  <c r="M12" i="35" s="1"/>
  <c r="L95" i="35"/>
  <c r="M95" i="35" s="1"/>
  <c r="L57" i="35"/>
  <c r="M57" i="35" s="1"/>
  <c r="L52" i="35"/>
  <c r="M52" i="35" s="1"/>
  <c r="L11" i="35"/>
  <c r="M11" i="35" s="1"/>
  <c r="L133" i="35"/>
  <c r="M133" i="35" s="1"/>
  <c r="L288" i="35"/>
  <c r="M288" i="35" s="1"/>
  <c r="L215" i="35"/>
  <c r="M215" i="35" s="1"/>
  <c r="L191" i="35"/>
  <c r="M191" i="35" s="1"/>
  <c r="L205" i="35"/>
  <c r="M205" i="35" s="1"/>
  <c r="L274" i="35"/>
  <c r="M274" i="35" s="1"/>
  <c r="L281" i="35"/>
  <c r="M281" i="35" s="1"/>
  <c r="L148" i="35"/>
  <c r="M148" i="35" s="1"/>
  <c r="L265" i="35"/>
  <c r="M265" i="35" s="1"/>
  <c r="L174" i="35"/>
  <c r="M174" i="35" s="1"/>
  <c r="L206" i="35"/>
  <c r="M206" i="35" s="1"/>
  <c r="L138" i="35"/>
  <c r="M138" i="35" s="1"/>
  <c r="L171" i="35"/>
  <c r="M171" i="35" s="1"/>
  <c r="L153" i="35"/>
  <c r="M153" i="35" s="1"/>
  <c r="L112" i="35"/>
  <c r="M112" i="35" s="1"/>
  <c r="L97" i="35"/>
  <c r="M97" i="35" s="1"/>
  <c r="L176" i="35"/>
  <c r="M176" i="35" s="1"/>
  <c r="L262" i="35"/>
  <c r="M262" i="35" s="1"/>
  <c r="L26" i="35"/>
  <c r="M26" i="35" s="1"/>
  <c r="L15" i="35"/>
  <c r="M15" i="35" s="1"/>
  <c r="L119" i="35"/>
  <c r="M119" i="35" s="1"/>
  <c r="L157" i="35"/>
  <c r="M157" i="35" s="1"/>
  <c r="L268" i="35"/>
  <c r="M268" i="35" s="1"/>
  <c r="L107" i="35"/>
  <c r="M107" i="35" s="1"/>
  <c r="L21" i="35"/>
  <c r="M21" i="35" s="1"/>
  <c r="L291" i="35"/>
  <c r="M291" i="35" s="1"/>
  <c r="L42" i="35"/>
  <c r="M42" i="35" s="1"/>
  <c r="L257" i="35"/>
  <c r="M257" i="35" s="1"/>
  <c r="L141" i="35"/>
  <c r="M141" i="35" s="1"/>
  <c r="L275" i="35"/>
  <c r="M275" i="35" s="1"/>
  <c r="L299" i="35"/>
  <c r="M299" i="35" s="1"/>
  <c r="L266" i="35"/>
  <c r="M266" i="35" s="1"/>
  <c r="L152" i="35"/>
  <c r="M152" i="35" s="1"/>
  <c r="L230" i="35"/>
  <c r="M230" i="35" s="1"/>
  <c r="L175" i="35"/>
  <c r="M175" i="35" s="1"/>
  <c r="L173" i="35"/>
  <c r="M173" i="35" s="1"/>
  <c r="L222" i="35"/>
  <c r="M222" i="35" s="1"/>
  <c r="L207" i="35"/>
  <c r="M207" i="35" s="1"/>
  <c r="L125" i="35"/>
  <c r="M125" i="35" s="1"/>
  <c r="L195" i="35"/>
  <c r="M195" i="35" s="1"/>
  <c r="L88" i="35"/>
  <c r="M88" i="35" s="1"/>
  <c r="L106" i="35"/>
  <c r="M106" i="35" s="1"/>
  <c r="L185" i="35"/>
  <c r="M185" i="35" s="1"/>
  <c r="L162" i="35"/>
  <c r="M162" i="35" s="1"/>
  <c r="L163" i="35"/>
  <c r="M163" i="35" s="1"/>
  <c r="L150" i="35"/>
  <c r="M150" i="35" s="1"/>
  <c r="L188" i="35"/>
  <c r="M188" i="35" s="1"/>
  <c r="L87" i="35"/>
  <c r="M87" i="35" s="1"/>
  <c r="L55" i="35"/>
  <c r="M55" i="35" s="1"/>
  <c r="L193" i="35"/>
  <c r="M193" i="35" s="1"/>
  <c r="L298" i="35"/>
  <c r="M298" i="35" s="1"/>
  <c r="L282" i="35"/>
  <c r="M282" i="35" s="1"/>
  <c r="L166" i="35"/>
  <c r="M166" i="35" s="1"/>
  <c r="L244" i="35"/>
  <c r="M244" i="35" s="1"/>
  <c r="L156" i="35"/>
  <c r="M156" i="35" s="1"/>
  <c r="L65" i="35"/>
  <c r="M65" i="35" s="1"/>
  <c r="L22" i="35"/>
  <c r="M22" i="35" s="1"/>
  <c r="L245" i="35"/>
  <c r="M245" i="35" s="1"/>
  <c r="L279" i="35"/>
  <c r="M279" i="35" s="1"/>
  <c r="L23" i="35"/>
  <c r="M23" i="35" s="1"/>
  <c r="L16" i="35"/>
  <c r="M16" i="35" s="1"/>
  <c r="L294" i="35"/>
  <c r="M294" i="35" s="1"/>
  <c r="L84" i="35"/>
  <c r="M84" i="35" s="1"/>
  <c r="L202" i="35"/>
  <c r="M202" i="35" s="1"/>
  <c r="L104" i="35"/>
  <c r="M104" i="35" s="1"/>
  <c r="L136" i="35"/>
  <c r="M136" i="35" s="1"/>
  <c r="L159" i="35"/>
  <c r="M159" i="35" s="1"/>
  <c r="L212" i="35"/>
  <c r="M212" i="35" s="1"/>
  <c r="L228" i="35"/>
  <c r="M228" i="35" s="1"/>
  <c r="L132" i="35"/>
  <c r="M132" i="35" s="1"/>
  <c r="L180" i="35"/>
  <c r="M180" i="35" s="1"/>
  <c r="L116" i="35"/>
  <c r="M116" i="35" s="1"/>
  <c r="L144" i="35"/>
  <c r="M144" i="35" s="1"/>
  <c r="L154" i="35"/>
  <c r="M154" i="35" s="1"/>
  <c r="L74" i="35"/>
  <c r="M74" i="35" s="1"/>
  <c r="L145" i="35"/>
  <c r="M145" i="35" s="1"/>
  <c r="L59" i="35"/>
  <c r="M59" i="35" s="1"/>
  <c r="L75" i="35"/>
  <c r="M75" i="35" s="1"/>
  <c r="L199" i="35"/>
  <c r="M199" i="35" s="1"/>
  <c r="L247" i="35"/>
  <c r="M247" i="35" s="1"/>
  <c r="L246" i="35"/>
  <c r="M246" i="35" s="1"/>
  <c r="L187" i="35"/>
  <c r="M187" i="35" s="1"/>
  <c r="L253" i="35"/>
  <c r="M253" i="35" s="1"/>
  <c r="L25" i="35"/>
  <c r="M25" i="35" s="1"/>
  <c r="L242" i="35"/>
  <c r="M242" i="35" s="1"/>
  <c r="L31" i="35"/>
  <c r="M31" i="35" s="1"/>
  <c r="L122" i="35"/>
  <c r="M122" i="35" s="1"/>
  <c r="L108" i="35"/>
  <c r="M108" i="35" s="1"/>
  <c r="L89" i="35"/>
  <c r="M89" i="35" s="1"/>
  <c r="L214" i="35"/>
  <c r="M214" i="35" s="1"/>
  <c r="L34" i="35"/>
  <c r="M34" i="35" s="1"/>
  <c r="L32" i="35"/>
  <c r="M32" i="35" s="1"/>
  <c r="L90" i="35"/>
  <c r="M90" i="35" s="1"/>
  <c r="L273" i="35"/>
  <c r="M273" i="35" s="1"/>
  <c r="L29" i="35"/>
  <c r="M29" i="35" s="1"/>
  <c r="L118" i="35"/>
  <c r="M118" i="35" s="1"/>
  <c r="L263" i="35"/>
  <c r="M263" i="35" s="1"/>
  <c r="G72" i="35"/>
  <c r="H72" i="35" s="1"/>
  <c r="G110" i="35"/>
  <c r="H110" i="35" s="1"/>
  <c r="G158" i="35"/>
  <c r="H158" i="35" s="1"/>
  <c r="G192" i="35"/>
  <c r="H192" i="35" s="1"/>
  <c r="G236" i="35"/>
  <c r="H236" i="35" s="1"/>
  <c r="G167" i="35"/>
  <c r="H167" i="35" s="1"/>
  <c r="G36" i="35"/>
  <c r="H36" i="35" s="1"/>
  <c r="G271" i="35"/>
  <c r="H271" i="35" s="1"/>
  <c r="G283" i="35"/>
  <c r="H283" i="35" s="1"/>
  <c r="G109" i="35"/>
  <c r="H109" i="35" s="1"/>
  <c r="G69" i="35"/>
  <c r="H69" i="35" s="1"/>
  <c r="G190" i="35"/>
  <c r="H190" i="35" s="1"/>
  <c r="G33" i="35"/>
  <c r="H33" i="35" s="1"/>
  <c r="G76" i="35"/>
  <c r="H76" i="35" s="1"/>
  <c r="G285" i="35"/>
  <c r="H285" i="35" s="1"/>
  <c r="G121" i="35"/>
  <c r="H121" i="35" s="1"/>
  <c r="G208" i="35"/>
  <c r="H208" i="35" s="1"/>
  <c r="G198" i="35"/>
  <c r="H198" i="35" s="1"/>
  <c r="G39" i="35"/>
  <c r="H39" i="35" s="1"/>
  <c r="G67" i="35"/>
  <c r="H67" i="35" s="1"/>
  <c r="G73" i="35"/>
  <c r="H73" i="35" s="1"/>
  <c r="G120" i="35"/>
  <c r="H120" i="35" s="1"/>
  <c r="G229" i="35"/>
  <c r="H229" i="35" s="1"/>
  <c r="G64" i="35"/>
  <c r="H64" i="35" s="1"/>
  <c r="G37" i="35"/>
  <c r="H37" i="35" s="1"/>
  <c r="G62" i="35"/>
  <c r="H62" i="35" s="1"/>
  <c r="G225" i="35"/>
  <c r="H225" i="35" s="1"/>
  <c r="G220" i="35"/>
  <c r="H220" i="35" s="1"/>
  <c r="G168" i="35"/>
  <c r="H168" i="35" s="1"/>
  <c r="G139" i="35"/>
  <c r="H139" i="35" s="1"/>
  <c r="G70" i="35"/>
  <c r="H70" i="35" s="1"/>
  <c r="G149" i="35"/>
  <c r="H149" i="35" s="1"/>
  <c r="G160" i="35"/>
  <c r="H160" i="35" s="1"/>
  <c r="G184" i="35"/>
  <c r="H184" i="35" s="1"/>
  <c r="G24" i="35"/>
  <c r="H24" i="35" s="1"/>
  <c r="G226" i="35"/>
  <c r="H226" i="35" s="1"/>
  <c r="G93" i="35"/>
  <c r="H93" i="35" s="1"/>
  <c r="G170" i="35"/>
  <c r="H170" i="35" s="1"/>
  <c r="G218" i="35"/>
  <c r="H218" i="35" s="1"/>
  <c r="G267" i="35"/>
  <c r="H267" i="35" s="1"/>
  <c r="G297" i="35"/>
  <c r="H297" i="35" s="1"/>
  <c r="G223" i="35"/>
  <c r="H223" i="35" s="1"/>
  <c r="G238" i="35"/>
  <c r="H238" i="35" s="1"/>
  <c r="G277" i="35"/>
  <c r="H277" i="35" s="1"/>
  <c r="G204" i="35"/>
  <c r="H204" i="35" s="1"/>
  <c r="G227" i="35"/>
  <c r="H227" i="35" s="1"/>
  <c r="G251" i="35"/>
  <c r="H251" i="35" s="1"/>
  <c r="G58" i="35"/>
  <c r="H58" i="35" s="1"/>
  <c r="G234" i="35"/>
  <c r="H234" i="35" s="1"/>
  <c r="G261" i="35"/>
  <c r="H261" i="35" s="1"/>
  <c r="G224" i="35"/>
  <c r="H224" i="35" s="1"/>
  <c r="G264" i="35"/>
  <c r="H264" i="35" s="1"/>
  <c r="G96" i="35"/>
  <c r="H96" i="35" s="1"/>
  <c r="G115" i="35"/>
  <c r="H115" i="35" s="1"/>
  <c r="G60" i="35"/>
  <c r="H60" i="35" s="1"/>
  <c r="G146" i="35"/>
  <c r="H146" i="35" s="1"/>
  <c r="G284" i="35"/>
  <c r="H284" i="35" s="1"/>
  <c r="G270" i="35"/>
  <c r="H270" i="35" s="1"/>
  <c r="G186" i="35"/>
  <c r="H186" i="35" s="1"/>
  <c r="G240" i="35"/>
  <c r="H240" i="35" s="1"/>
  <c r="G38" i="35"/>
  <c r="H38" i="35" s="1"/>
  <c r="G259" i="35"/>
  <c r="H259" i="35" s="1"/>
  <c r="G63" i="35"/>
  <c r="H63" i="35" s="1"/>
  <c r="G91" i="35"/>
  <c r="H91" i="35" s="1"/>
  <c r="G53" i="35"/>
  <c r="H53" i="35" s="1"/>
  <c r="G78" i="35"/>
  <c r="H78" i="35" s="1"/>
  <c r="G124" i="35"/>
  <c r="H124" i="35" s="1"/>
  <c r="G221" i="35"/>
  <c r="H221" i="35" s="1"/>
  <c r="G231" i="35"/>
  <c r="H231" i="35" s="1"/>
  <c r="G51" i="35"/>
  <c r="H51" i="35" s="1"/>
  <c r="G161" i="35"/>
  <c r="H161" i="35" s="1"/>
  <c r="G129" i="35"/>
  <c r="H129" i="35" s="1"/>
  <c r="G102" i="35"/>
  <c r="H102" i="35" s="1"/>
  <c r="G182" i="35"/>
  <c r="H182" i="35" s="1"/>
  <c r="G272" i="35"/>
  <c r="H272" i="35" s="1"/>
  <c r="G237" i="35"/>
  <c r="H237" i="35" s="1"/>
  <c r="G210" i="35"/>
  <c r="H210" i="35" s="1"/>
  <c r="G30" i="35"/>
  <c r="H30" i="35" s="1"/>
  <c r="G44" i="35"/>
  <c r="H44" i="35" s="1"/>
  <c r="G103" i="35"/>
  <c r="H103" i="35" s="1"/>
  <c r="G131" i="35"/>
  <c r="H131" i="35" s="1"/>
  <c r="G256" i="35"/>
  <c r="H256" i="35" s="1"/>
  <c r="G181" i="35"/>
  <c r="H181" i="35" s="1"/>
  <c r="G165" i="35"/>
  <c r="H165" i="35" s="1"/>
  <c r="G81" i="35"/>
  <c r="H81" i="35" s="1"/>
  <c r="G197" i="35"/>
  <c r="H197" i="35" s="1"/>
  <c r="G94" i="35"/>
  <c r="H94" i="35" s="1"/>
  <c r="G276" i="35"/>
  <c r="H276" i="35" s="1"/>
  <c r="G83" i="35"/>
  <c r="H83" i="35" s="1"/>
  <c r="G233" i="35"/>
  <c r="H233" i="35" s="1"/>
  <c r="G43" i="35"/>
  <c r="H43" i="35" s="1"/>
  <c r="G200" i="35"/>
  <c r="H200" i="35" s="1"/>
  <c r="G117" i="35"/>
  <c r="H117" i="35" s="1"/>
  <c r="G189" i="35"/>
  <c r="H189" i="35" s="1"/>
  <c r="G249" i="35"/>
  <c r="H249" i="35" s="1"/>
  <c r="G235" i="35"/>
  <c r="H235" i="35" s="1"/>
  <c r="G287" i="35"/>
  <c r="H287" i="35" s="1"/>
  <c r="G114" i="35"/>
  <c r="H114" i="35" s="1"/>
  <c r="G286" i="35"/>
  <c r="H286" i="35" s="1"/>
  <c r="G80" i="35"/>
  <c r="H80" i="35" s="1"/>
  <c r="G250" i="35"/>
  <c r="H250" i="35" s="1"/>
  <c r="G77" i="35"/>
  <c r="H77" i="35" s="1"/>
  <c r="G301" i="35"/>
  <c r="H301" i="35" s="1"/>
  <c r="G155" i="35"/>
  <c r="H155" i="35" s="1"/>
  <c r="G196" i="35"/>
  <c r="H196" i="35" s="1"/>
  <c r="G105" i="35"/>
  <c r="H105" i="35" s="1"/>
  <c r="G85" i="35"/>
  <c r="H85" i="35" s="1"/>
  <c r="G216" i="35"/>
  <c r="H216" i="35" s="1"/>
  <c r="G252" i="35"/>
  <c r="H252" i="35" s="1"/>
  <c r="G98" i="35"/>
  <c r="H98" i="35" s="1"/>
  <c r="G82" i="35"/>
  <c r="H82" i="35" s="1"/>
  <c r="G255" i="35"/>
  <c r="H255" i="35" s="1"/>
  <c r="G143" i="35"/>
  <c r="H143" i="35" s="1"/>
  <c r="G289" i="35"/>
  <c r="H289" i="35" s="1"/>
  <c r="G134" i="35"/>
  <c r="H134" i="35" s="1"/>
  <c r="G169" i="35"/>
  <c r="H169" i="35" s="1"/>
  <c r="G254" i="35"/>
  <c r="H254" i="35" s="1"/>
  <c r="G164" i="35"/>
  <c r="H164" i="35" s="1"/>
  <c r="G302" i="35"/>
  <c r="H302" i="35" s="1"/>
  <c r="G243" i="35"/>
  <c r="H243" i="35" s="1"/>
  <c r="G17" i="35"/>
  <c r="H17" i="35" s="1"/>
  <c r="G13" i="35"/>
  <c r="H13" i="35" s="1"/>
  <c r="G126" i="35"/>
  <c r="H126" i="35" s="1"/>
  <c r="G278" i="35"/>
  <c r="H278" i="35" s="1"/>
  <c r="G219" i="35"/>
  <c r="H219" i="35" s="1"/>
  <c r="G248" i="35"/>
  <c r="H248" i="35" s="1"/>
  <c r="G137" i="35"/>
  <c r="H137" i="35" s="1"/>
  <c r="G66" i="35"/>
  <c r="H66" i="35" s="1"/>
  <c r="G232" i="35"/>
  <c r="H232" i="35" s="1"/>
  <c r="G142" i="35"/>
  <c r="H142" i="35" s="1"/>
  <c r="G172" i="35"/>
  <c r="H172" i="35" s="1"/>
  <c r="G46" i="35"/>
  <c r="H46" i="35" s="1"/>
  <c r="G293" i="35"/>
  <c r="H293" i="35" s="1"/>
  <c r="G290" i="35"/>
  <c r="H290" i="35" s="1"/>
  <c r="G79" i="35"/>
  <c r="H79" i="35" s="1"/>
  <c r="G280" i="35"/>
  <c r="H280" i="35" s="1"/>
  <c r="G18" i="35"/>
  <c r="H18" i="35" s="1"/>
  <c r="G47" i="35"/>
  <c r="H47" i="35" s="1"/>
  <c r="G99" i="35"/>
  <c r="H99" i="35" s="1"/>
  <c r="G20" i="35"/>
  <c r="H20" i="35" s="1"/>
  <c r="G295" i="35"/>
  <c r="H295" i="35" s="1"/>
  <c r="G258" i="35"/>
  <c r="H258" i="35" s="1"/>
  <c r="G14" i="35"/>
  <c r="H14" i="35" s="1"/>
  <c r="G41" i="35"/>
  <c r="H41" i="35" s="1"/>
  <c r="G260" i="35"/>
  <c r="H260" i="35" s="1"/>
  <c r="G211" i="35"/>
  <c r="H211" i="35" s="1"/>
  <c r="G135" i="35"/>
  <c r="H135" i="35" s="1"/>
  <c r="G50" i="35"/>
  <c r="H50" i="35" s="1"/>
  <c r="G269" i="35"/>
  <c r="H269" i="35" s="1"/>
  <c r="G128" i="35"/>
  <c r="H128" i="35" s="1"/>
  <c r="G61" i="35"/>
  <c r="H61" i="35" s="1"/>
  <c r="G56" i="35"/>
  <c r="H56" i="35" s="1"/>
  <c r="G178" i="35"/>
  <c r="H178" i="35" s="1"/>
  <c r="G127" i="35"/>
  <c r="H127" i="35" s="1"/>
  <c r="G217" i="35"/>
  <c r="H217" i="35" s="1"/>
  <c r="G300" i="35"/>
  <c r="H300" i="35" s="1"/>
  <c r="G177" i="35"/>
  <c r="H177" i="35" s="1"/>
  <c r="G201" i="35"/>
  <c r="H201" i="35" s="1"/>
  <c r="G68" i="35"/>
  <c r="H68" i="35" s="1"/>
  <c r="G147" i="35"/>
  <c r="H147" i="35" s="1"/>
  <c r="G194" i="35"/>
  <c r="H194" i="35" s="1"/>
  <c r="G48" i="35"/>
  <c r="H48" i="35" s="1"/>
  <c r="G111" i="35"/>
  <c r="H111" i="35" s="1"/>
  <c r="G54" i="35"/>
  <c r="H54" i="35" s="1"/>
  <c r="G100" i="35"/>
  <c r="H100" i="35" s="1"/>
  <c r="G140" i="35"/>
  <c r="H140" i="35" s="1"/>
  <c r="G45" i="35"/>
  <c r="H45" i="35" s="1"/>
  <c r="G209" i="35"/>
  <c r="H209" i="35" s="1"/>
  <c r="G49" i="35"/>
  <c r="H49" i="35" s="1"/>
  <c r="G239" i="35"/>
  <c r="H239" i="35" s="1"/>
  <c r="G203" i="35"/>
  <c r="H203" i="35" s="1"/>
  <c r="G151" i="35"/>
  <c r="H151" i="35" s="1"/>
  <c r="G292" i="35"/>
  <c r="H292" i="35" s="1"/>
  <c r="G35" i="35"/>
  <c r="H35" i="35" s="1"/>
  <c r="G40" i="35"/>
  <c r="H40" i="35" s="1"/>
  <c r="G27" i="35"/>
  <c r="H27" i="35" s="1"/>
  <c r="G86" i="35"/>
  <c r="H86" i="35" s="1"/>
  <c r="G92" i="35"/>
  <c r="H92" i="35" s="1"/>
  <c r="G213" i="35"/>
  <c r="H213" i="35" s="1"/>
  <c r="G183" i="35"/>
  <c r="H183" i="35" s="1"/>
  <c r="G241" i="35"/>
  <c r="H241" i="35" s="1"/>
  <c r="G113" i="35"/>
  <c r="H113" i="35" s="1"/>
  <c r="G296" i="35"/>
  <c r="H296" i="35" s="1"/>
  <c r="G28" i="35"/>
  <c r="H28" i="35" s="1"/>
  <c r="G71" i="35"/>
  <c r="H71" i="35" s="1"/>
  <c r="G179" i="35"/>
  <c r="H179" i="35" s="1"/>
  <c r="G130" i="35"/>
  <c r="H130" i="35" s="1"/>
  <c r="G101" i="35"/>
  <c r="H101" i="35" s="1"/>
  <c r="G123" i="35"/>
  <c r="H123" i="35" s="1"/>
  <c r="G19" i="35"/>
  <c r="H19" i="35" s="1"/>
  <c r="G12" i="35"/>
  <c r="H12" i="35" s="1"/>
  <c r="G95" i="35"/>
  <c r="H95" i="35" s="1"/>
  <c r="G57" i="35"/>
  <c r="H57" i="35" s="1"/>
  <c r="G52" i="35"/>
  <c r="H52" i="35" s="1"/>
  <c r="G11" i="35"/>
  <c r="H11" i="35" s="1"/>
  <c r="G133" i="35"/>
  <c r="H133" i="35" s="1"/>
  <c r="G288" i="35"/>
  <c r="H288" i="35" s="1"/>
  <c r="G215" i="35"/>
  <c r="H215" i="35" s="1"/>
  <c r="G191" i="35"/>
  <c r="H191" i="35" s="1"/>
  <c r="G205" i="35"/>
  <c r="H205" i="35" s="1"/>
  <c r="G274" i="35"/>
  <c r="H274" i="35" s="1"/>
  <c r="G281" i="35"/>
  <c r="H281" i="35" s="1"/>
  <c r="G148" i="35"/>
  <c r="H148" i="35" s="1"/>
  <c r="G265" i="35"/>
  <c r="H265" i="35" s="1"/>
  <c r="G174" i="35"/>
  <c r="H174" i="35" s="1"/>
  <c r="G206" i="35"/>
  <c r="H206" i="35" s="1"/>
  <c r="G138" i="35"/>
  <c r="H138" i="35" s="1"/>
  <c r="G171" i="35"/>
  <c r="H171" i="35" s="1"/>
  <c r="G153" i="35"/>
  <c r="H153" i="35" s="1"/>
  <c r="G112" i="35"/>
  <c r="H112" i="35" s="1"/>
  <c r="G97" i="35"/>
  <c r="H97" i="35" s="1"/>
  <c r="G176" i="35"/>
  <c r="H176" i="35" s="1"/>
  <c r="G262" i="35"/>
  <c r="H262" i="35" s="1"/>
  <c r="G26" i="35"/>
  <c r="H26" i="35" s="1"/>
  <c r="G15" i="35"/>
  <c r="H15" i="35" s="1"/>
  <c r="G119" i="35"/>
  <c r="H119" i="35" s="1"/>
  <c r="G157" i="35"/>
  <c r="H157" i="35" s="1"/>
  <c r="G268" i="35"/>
  <c r="H268" i="35" s="1"/>
  <c r="G107" i="35"/>
  <c r="H107" i="35" s="1"/>
  <c r="G21" i="35"/>
  <c r="H21" i="35" s="1"/>
  <c r="G291" i="35"/>
  <c r="H291" i="35" s="1"/>
  <c r="G42" i="35"/>
  <c r="H42" i="35" s="1"/>
  <c r="G257" i="35"/>
  <c r="H257" i="35" s="1"/>
  <c r="G141" i="35"/>
  <c r="H141" i="35" s="1"/>
  <c r="G275" i="35"/>
  <c r="H275" i="35" s="1"/>
  <c r="G299" i="35"/>
  <c r="H299" i="35" s="1"/>
  <c r="G266" i="35"/>
  <c r="H266" i="35" s="1"/>
  <c r="G152" i="35"/>
  <c r="H152" i="35" s="1"/>
  <c r="G230" i="35"/>
  <c r="H230" i="35" s="1"/>
  <c r="G175" i="35"/>
  <c r="H175" i="35" s="1"/>
  <c r="G173" i="35"/>
  <c r="H173" i="35" s="1"/>
  <c r="G222" i="35"/>
  <c r="H222" i="35" s="1"/>
  <c r="G207" i="35"/>
  <c r="H207" i="35" s="1"/>
  <c r="G125" i="35"/>
  <c r="H125" i="35" s="1"/>
  <c r="G195" i="35"/>
  <c r="H195" i="35" s="1"/>
  <c r="G88" i="35"/>
  <c r="H88" i="35" s="1"/>
  <c r="G106" i="35"/>
  <c r="H106" i="35" s="1"/>
  <c r="G185" i="35"/>
  <c r="H185" i="35" s="1"/>
  <c r="G162" i="35"/>
  <c r="H162" i="35" s="1"/>
  <c r="G163" i="35"/>
  <c r="H163" i="35" s="1"/>
  <c r="G150" i="35"/>
  <c r="H150" i="35" s="1"/>
  <c r="G188" i="35"/>
  <c r="H188" i="35" s="1"/>
  <c r="G87" i="35"/>
  <c r="H87" i="35" s="1"/>
  <c r="G55" i="35"/>
  <c r="H55" i="35" s="1"/>
  <c r="G193" i="35"/>
  <c r="H193" i="35" s="1"/>
  <c r="G298" i="35"/>
  <c r="H298" i="35" s="1"/>
  <c r="G282" i="35"/>
  <c r="H282" i="35" s="1"/>
  <c r="G166" i="35"/>
  <c r="H166" i="35" s="1"/>
  <c r="G244" i="35"/>
  <c r="H244" i="35" s="1"/>
  <c r="G156" i="35"/>
  <c r="H156" i="35" s="1"/>
  <c r="G65" i="35"/>
  <c r="H65" i="35" s="1"/>
  <c r="G22" i="35"/>
  <c r="H22" i="35" s="1"/>
  <c r="G245" i="35"/>
  <c r="H245" i="35" s="1"/>
  <c r="G279" i="35"/>
  <c r="H279" i="35" s="1"/>
  <c r="G23" i="35"/>
  <c r="H23" i="35" s="1"/>
  <c r="G16" i="35"/>
  <c r="H16" i="35" s="1"/>
  <c r="G294" i="35"/>
  <c r="H294" i="35" s="1"/>
  <c r="G84" i="35"/>
  <c r="H84" i="35" s="1"/>
  <c r="G202" i="35"/>
  <c r="H202" i="35" s="1"/>
  <c r="G104" i="35"/>
  <c r="H104" i="35" s="1"/>
  <c r="G136" i="35"/>
  <c r="H136" i="35" s="1"/>
  <c r="G159" i="35"/>
  <c r="H159" i="35" s="1"/>
  <c r="G212" i="35"/>
  <c r="H212" i="35" s="1"/>
  <c r="G228" i="35"/>
  <c r="H228" i="35" s="1"/>
  <c r="G132" i="35"/>
  <c r="H132" i="35" s="1"/>
  <c r="G180" i="35"/>
  <c r="H180" i="35" s="1"/>
  <c r="G116" i="35"/>
  <c r="H116" i="35" s="1"/>
  <c r="G144" i="35"/>
  <c r="H144" i="35" s="1"/>
  <c r="G154" i="35"/>
  <c r="H154" i="35" s="1"/>
  <c r="G74" i="35"/>
  <c r="H74" i="35" s="1"/>
  <c r="G145" i="35"/>
  <c r="H145" i="35" s="1"/>
  <c r="G59" i="35"/>
  <c r="H59" i="35" s="1"/>
  <c r="G75" i="35"/>
  <c r="H75" i="35" s="1"/>
  <c r="G199" i="35"/>
  <c r="H199" i="35" s="1"/>
  <c r="G247" i="35"/>
  <c r="H247" i="35" s="1"/>
  <c r="G246" i="35"/>
  <c r="H246" i="35" s="1"/>
  <c r="G187" i="35"/>
  <c r="H187" i="35" s="1"/>
  <c r="G253" i="35"/>
  <c r="H253" i="35" s="1"/>
  <c r="G25" i="35"/>
  <c r="H25" i="35" s="1"/>
  <c r="G242" i="35"/>
  <c r="H242" i="35" s="1"/>
  <c r="G31" i="35"/>
  <c r="H31" i="35" s="1"/>
  <c r="G122" i="35"/>
  <c r="H122" i="35" s="1"/>
  <c r="G108" i="35"/>
  <c r="H108" i="35" s="1"/>
  <c r="G89" i="35"/>
  <c r="H89" i="35" s="1"/>
  <c r="G214" i="35"/>
  <c r="H214" i="35" s="1"/>
  <c r="G34" i="35"/>
  <c r="H34" i="35" s="1"/>
  <c r="G32" i="35"/>
  <c r="H32" i="35" s="1"/>
  <c r="G90" i="35"/>
  <c r="H90" i="35" s="1"/>
  <c r="G273" i="35"/>
  <c r="H273" i="35" s="1"/>
  <c r="G29" i="35"/>
  <c r="H29" i="35" s="1"/>
  <c r="G118" i="35"/>
  <c r="H118" i="35" s="1"/>
  <c r="G263" i="35"/>
  <c r="H263" i="35" s="1"/>
  <c r="G10" i="35"/>
  <c r="H10" i="35" s="1"/>
  <c r="AR10" i="35" l="1"/>
  <c r="AW10" i="35"/>
  <c r="AI100" i="35"/>
  <c r="AJ100" i="35" s="1"/>
  <c r="AS125" i="35"/>
  <c r="AT125" i="35" s="1"/>
  <c r="AX262" i="35"/>
  <c r="AY262" i="35" s="1"/>
  <c r="AS212" i="35"/>
  <c r="AT212" i="35" s="1"/>
  <c r="AS192" i="35"/>
  <c r="AT192" i="35" s="1"/>
  <c r="AN299" i="35"/>
  <c r="AO299" i="35" s="1"/>
  <c r="AN271" i="35"/>
  <c r="AO271" i="35" s="1"/>
  <c r="AN267" i="35"/>
  <c r="AO267" i="35" s="1"/>
  <c r="AN263" i="35"/>
  <c r="AO263" i="35" s="1"/>
  <c r="AN231" i="35"/>
  <c r="AO231" i="35" s="1"/>
  <c r="AN207" i="35"/>
  <c r="AO207" i="35" s="1"/>
  <c r="AN203" i="35"/>
  <c r="AO203" i="35" s="1"/>
  <c r="AN187" i="35"/>
  <c r="AO187" i="35" s="1"/>
  <c r="AN253" i="35"/>
  <c r="AO253" i="35" s="1"/>
  <c r="AN217" i="35"/>
  <c r="AO217" i="35" s="1"/>
  <c r="AS276" i="35"/>
  <c r="AT276" i="35" s="1"/>
  <c r="AX263" i="35"/>
  <c r="AY263" i="35" s="1"/>
  <c r="AI104" i="35"/>
  <c r="AJ104" i="35" s="1"/>
  <c r="AI116" i="35"/>
  <c r="AJ116" i="35" s="1"/>
  <c r="AI96" i="35"/>
  <c r="AJ96" i="35" s="1"/>
  <c r="AI160" i="35"/>
  <c r="AJ160" i="35" s="1"/>
  <c r="AI112" i="35"/>
  <c r="AJ112" i="35" s="1"/>
  <c r="AI120" i="35"/>
  <c r="AJ120" i="35" s="1"/>
  <c r="AI84" i="35"/>
  <c r="AJ84" i="35" s="1"/>
  <c r="AI92" i="35"/>
  <c r="AJ92" i="35" s="1"/>
  <c r="AI80" i="35"/>
  <c r="AJ80" i="35" s="1"/>
  <c r="AI76" i="35"/>
  <c r="AJ76" i="35" s="1"/>
  <c r="AI156" i="35"/>
  <c r="AJ156" i="35" s="1"/>
  <c r="AI140" i="35"/>
  <c r="AJ140" i="35" s="1"/>
  <c r="AI72" i="35"/>
  <c r="AJ72" i="35" s="1"/>
  <c r="AI131" i="35"/>
  <c r="AJ131" i="35" s="1"/>
  <c r="AX289" i="35"/>
  <c r="AY289" i="35" s="1"/>
  <c r="AX285" i="35"/>
  <c r="AY285" i="35" s="1"/>
  <c r="AX225" i="35"/>
  <c r="AY225" i="35" s="1"/>
  <c r="AX221" i="35"/>
  <c r="AY221" i="35" s="1"/>
  <c r="AI95" i="35"/>
  <c r="AJ95" i="35" s="1"/>
  <c r="AI99" i="35"/>
  <c r="AJ99" i="35" s="1"/>
  <c r="AI47" i="35"/>
  <c r="AJ47" i="35" s="1"/>
  <c r="BK290" i="35"/>
  <c r="BL290" i="35" s="1"/>
  <c r="BK218" i="35"/>
  <c r="BL218" i="35" s="1"/>
  <c r="AI123" i="35"/>
  <c r="AJ123" i="35" s="1"/>
  <c r="AI67" i="35"/>
  <c r="AJ67" i="35" s="1"/>
  <c r="AI23" i="35"/>
  <c r="AJ23" i="35" s="1"/>
  <c r="AI71" i="35"/>
  <c r="AJ71" i="35" s="1"/>
  <c r="AI111" i="35"/>
  <c r="AJ111" i="35" s="1"/>
  <c r="AI155" i="35"/>
  <c r="AJ155" i="35" s="1"/>
  <c r="AI63" i="35"/>
  <c r="AJ63" i="35" s="1"/>
  <c r="AI39" i="35"/>
  <c r="AJ39" i="35" s="1"/>
  <c r="AN272" i="35"/>
  <c r="AO272" i="35" s="1"/>
  <c r="AX186" i="35"/>
  <c r="AY186" i="35" s="1"/>
  <c r="AI175" i="35"/>
  <c r="AJ175" i="35" s="1"/>
  <c r="AI19" i="35"/>
  <c r="AJ19" i="35" s="1"/>
  <c r="BK234" i="35"/>
  <c r="BL234" i="35" s="1"/>
  <c r="BK226" i="35"/>
  <c r="BL226" i="35" s="1"/>
  <c r="AI15" i="35"/>
  <c r="AJ15" i="35" s="1"/>
  <c r="AI91" i="35"/>
  <c r="AJ91" i="35" s="1"/>
  <c r="AI31" i="35"/>
  <c r="AJ31" i="35" s="1"/>
  <c r="AI191" i="35"/>
  <c r="AJ191" i="35" s="1"/>
  <c r="AS292" i="35"/>
  <c r="AT292" i="35" s="1"/>
  <c r="AS272" i="35"/>
  <c r="AT272" i="35" s="1"/>
  <c r="AS200" i="35"/>
  <c r="AT200" i="35" s="1"/>
  <c r="BK242" i="35"/>
  <c r="BL242" i="35" s="1"/>
  <c r="BK202" i="35"/>
  <c r="BL202" i="35" s="1"/>
  <c r="AI75" i="35"/>
  <c r="AJ75" i="35" s="1"/>
  <c r="AI55" i="35"/>
  <c r="AJ55" i="35" s="1"/>
  <c r="AI11" i="35"/>
  <c r="AJ11" i="35" s="1"/>
  <c r="AI43" i="35"/>
  <c r="AJ43" i="35" s="1"/>
  <c r="AX209" i="35"/>
  <c r="AY209" i="35" s="1"/>
  <c r="AX205" i="35"/>
  <c r="AY205" i="35" s="1"/>
  <c r="AX193" i="35"/>
  <c r="AY193" i="35" s="1"/>
  <c r="AX189" i="35"/>
  <c r="AY189" i="35" s="1"/>
  <c r="AI35" i="35"/>
  <c r="AJ35" i="35" s="1"/>
  <c r="AI107" i="35"/>
  <c r="AJ107" i="35" s="1"/>
  <c r="AI51" i="35"/>
  <c r="AJ51" i="35" s="1"/>
  <c r="BK298" i="35"/>
  <c r="BL298" i="35" s="1"/>
  <c r="BK210" i="35"/>
  <c r="BL210" i="35" s="1"/>
  <c r="BK194" i="35"/>
  <c r="BL194" i="35" s="1"/>
  <c r="AX10" i="35"/>
  <c r="AY10" i="35" s="1"/>
  <c r="AI79" i="35"/>
  <c r="AJ79" i="35" s="1"/>
  <c r="AI59" i="35"/>
  <c r="AJ59" i="35" s="1"/>
  <c r="AI87" i="35"/>
  <c r="AJ87" i="35" s="1"/>
  <c r="AI27" i="35"/>
  <c r="AJ27" i="35" s="1"/>
  <c r="AI83" i="35"/>
  <c r="AJ83" i="35" s="1"/>
  <c r="AX260" i="35"/>
  <c r="AY260" i="35" s="1"/>
  <c r="AX244" i="35"/>
  <c r="AY244" i="35" s="1"/>
  <c r="AX228" i="35"/>
  <c r="AY228" i="35" s="1"/>
  <c r="AX212" i="35"/>
  <c r="AY212" i="35" s="1"/>
  <c r="AX196" i="35"/>
  <c r="AY196" i="35" s="1"/>
  <c r="AX184" i="35"/>
  <c r="AY184" i="35" s="1"/>
  <c r="AX176" i="35"/>
  <c r="AY176" i="35" s="1"/>
  <c r="AX168" i="35"/>
  <c r="AY168" i="35" s="1"/>
  <c r="AX164" i="35"/>
  <c r="AY164" i="35" s="1"/>
  <c r="AX160" i="35"/>
  <c r="AY160" i="35" s="1"/>
  <c r="AX152" i="35"/>
  <c r="AY152" i="35" s="1"/>
  <c r="AX132" i="35"/>
  <c r="AY132" i="35" s="1"/>
  <c r="AX128" i="35"/>
  <c r="AY128" i="35" s="1"/>
  <c r="AX108" i="35"/>
  <c r="AY108" i="35" s="1"/>
  <c r="AX104" i="35"/>
  <c r="AY104" i="35" s="1"/>
  <c r="AX100" i="35"/>
  <c r="AY100" i="35" s="1"/>
  <c r="AX92" i="35"/>
  <c r="AY92" i="35" s="1"/>
  <c r="AX88" i="35"/>
  <c r="AY88" i="35" s="1"/>
  <c r="AX68" i="35"/>
  <c r="AY68" i="35" s="1"/>
  <c r="AX56" i="35"/>
  <c r="AY56" i="35" s="1"/>
  <c r="AX52" i="35"/>
  <c r="AY52" i="35" s="1"/>
  <c r="AX48" i="35"/>
  <c r="AY48" i="35" s="1"/>
  <c r="AX44" i="35"/>
  <c r="AY44" i="35" s="1"/>
  <c r="AX40" i="35"/>
  <c r="AY40" i="35" s="1"/>
  <c r="AX28" i="35"/>
  <c r="AY28" i="35" s="1"/>
  <c r="AX24" i="35"/>
  <c r="AY24" i="35" s="1"/>
  <c r="AX20" i="35"/>
  <c r="AY20" i="35" s="1"/>
  <c r="AI207" i="35"/>
  <c r="AJ207" i="35" s="1"/>
  <c r="AN143" i="35"/>
  <c r="AO143" i="35" s="1"/>
  <c r="AN139" i="35"/>
  <c r="AO139" i="35" s="1"/>
  <c r="AN99" i="35"/>
  <c r="AO99" i="35" s="1"/>
  <c r="AI206" i="35"/>
  <c r="AJ206" i="35" s="1"/>
  <c r="AI214" i="35"/>
  <c r="AJ214" i="35" s="1"/>
  <c r="J11" i="3"/>
  <c r="AI159" i="35"/>
  <c r="AJ159" i="35" s="1"/>
  <c r="AI147" i="35"/>
  <c r="AJ147" i="35" s="1"/>
  <c r="AI135" i="35"/>
  <c r="AJ135" i="35" s="1"/>
  <c r="AI168" i="35"/>
  <c r="AJ168" i="35" s="1"/>
  <c r="AI180" i="35"/>
  <c r="AJ180" i="35" s="1"/>
  <c r="AI132" i="35"/>
  <c r="AJ132" i="35" s="1"/>
  <c r="AI119" i="35"/>
  <c r="AJ119" i="35" s="1"/>
  <c r="AI143" i="35"/>
  <c r="AJ143" i="35" s="1"/>
  <c r="AI124" i="35"/>
  <c r="AJ124" i="35" s="1"/>
  <c r="AI139" i="35"/>
  <c r="AJ139" i="35" s="1"/>
  <c r="AI136" i="35"/>
  <c r="AJ136" i="35" s="1"/>
  <c r="AI188" i="35"/>
  <c r="AJ188" i="35" s="1"/>
  <c r="AI128" i="35"/>
  <c r="AJ128" i="35" s="1"/>
  <c r="AI195" i="35"/>
  <c r="AJ195" i="35" s="1"/>
  <c r="AI148" i="35"/>
  <c r="AJ148" i="35" s="1"/>
  <c r="AI179" i="35"/>
  <c r="AJ179" i="35" s="1"/>
  <c r="AI115" i="35"/>
  <c r="AJ115" i="35" s="1"/>
  <c r="AS294" i="35"/>
  <c r="AT294" i="35" s="1"/>
  <c r="AS206" i="35"/>
  <c r="AT206" i="35" s="1"/>
  <c r="AS198" i="35"/>
  <c r="AT198" i="35" s="1"/>
  <c r="AS194" i="35"/>
  <c r="AT194" i="35" s="1"/>
  <c r="BK302" i="35"/>
  <c r="BL302" i="35" s="1"/>
  <c r="BK294" i="35"/>
  <c r="BL294" i="35" s="1"/>
  <c r="BK286" i="35"/>
  <c r="BL286" i="35" s="1"/>
  <c r="BK238" i="35"/>
  <c r="BL238" i="35" s="1"/>
  <c r="BK230" i="35"/>
  <c r="BL230" i="35" s="1"/>
  <c r="BK222" i="35"/>
  <c r="BL222" i="35" s="1"/>
  <c r="BK214" i="35"/>
  <c r="BL214" i="35" s="1"/>
  <c r="BK206" i="35"/>
  <c r="BL206" i="35" s="1"/>
  <c r="BK198" i="35"/>
  <c r="BL198" i="35" s="1"/>
  <c r="BK47" i="35"/>
  <c r="BL47" i="35" s="1"/>
  <c r="BK39" i="35"/>
  <c r="BL39" i="35" s="1"/>
  <c r="BK31" i="35"/>
  <c r="BL31" i="35" s="1"/>
  <c r="BK23" i="35"/>
  <c r="BL23" i="35" s="1"/>
  <c r="AS287" i="35"/>
  <c r="AT287" i="35" s="1"/>
  <c r="AS283" i="35"/>
  <c r="AT283" i="35" s="1"/>
  <c r="AS279" i="35"/>
  <c r="AT279" i="35" s="1"/>
  <c r="AS267" i="35"/>
  <c r="AT267" i="35" s="1"/>
  <c r="AX273" i="35"/>
  <c r="AY273" i="35" s="1"/>
  <c r="AX138" i="35"/>
  <c r="AY138" i="35" s="1"/>
  <c r="AX122" i="35"/>
  <c r="AY122" i="35" s="1"/>
  <c r="AX114" i="35"/>
  <c r="AY114" i="35" s="1"/>
  <c r="AX110" i="35"/>
  <c r="AY110" i="35" s="1"/>
  <c r="AX102" i="35"/>
  <c r="AY102" i="35" s="1"/>
  <c r="AX90" i="35"/>
  <c r="AY90" i="35" s="1"/>
  <c r="AX78" i="35"/>
  <c r="AY78" i="35" s="1"/>
  <c r="AX70" i="35"/>
  <c r="AY70" i="35" s="1"/>
  <c r="AX58" i="35"/>
  <c r="AY58" i="35" s="1"/>
  <c r="AX42" i="35"/>
  <c r="AY42" i="35" s="1"/>
  <c r="AX34" i="35"/>
  <c r="AY34" i="35" s="1"/>
  <c r="AX30" i="35"/>
  <c r="AY30" i="35" s="1"/>
  <c r="AX18" i="35"/>
  <c r="AY18" i="35" s="1"/>
  <c r="AX14" i="35"/>
  <c r="AY14" i="35" s="1"/>
  <c r="AS138" i="35"/>
  <c r="AT138" i="35" s="1"/>
  <c r="AN183" i="35"/>
  <c r="AO183" i="35" s="1"/>
  <c r="AN159" i="35"/>
  <c r="AO159" i="35" s="1"/>
  <c r="AI187" i="35"/>
  <c r="AJ187" i="35" s="1"/>
  <c r="AI163" i="35"/>
  <c r="AJ163" i="35" s="1"/>
  <c r="AI127" i="35"/>
  <c r="AJ127" i="35" s="1"/>
  <c r="AI172" i="35"/>
  <c r="AJ172" i="35" s="1"/>
  <c r="AI103" i="35"/>
  <c r="AJ103" i="35" s="1"/>
  <c r="AX257" i="35"/>
  <c r="AY257" i="35" s="1"/>
  <c r="AI171" i="35"/>
  <c r="AJ171" i="35" s="1"/>
  <c r="AI164" i="35"/>
  <c r="AJ164" i="35" s="1"/>
  <c r="AN154" i="35"/>
  <c r="AO154" i="35" s="1"/>
  <c r="AN114" i="35"/>
  <c r="AO114" i="35" s="1"/>
  <c r="AN106" i="35"/>
  <c r="AO106" i="35" s="1"/>
  <c r="AN102" i="35"/>
  <c r="AO102" i="35" s="1"/>
  <c r="AN98" i="35"/>
  <c r="AO98" i="35" s="1"/>
  <c r="AN86" i="35"/>
  <c r="AO86" i="35" s="1"/>
  <c r="AN82" i="35"/>
  <c r="AO82" i="35" s="1"/>
  <c r="AN74" i="35"/>
  <c r="AO74" i="35" s="1"/>
  <c r="AN70" i="35"/>
  <c r="AO70" i="35" s="1"/>
  <c r="AN66" i="35"/>
  <c r="AO66" i="35" s="1"/>
  <c r="AS23" i="35"/>
  <c r="AT23" i="35" s="1"/>
  <c r="AX292" i="35"/>
  <c r="AY292" i="35" s="1"/>
  <c r="AX281" i="35"/>
  <c r="AY281" i="35" s="1"/>
  <c r="AN145" i="35"/>
  <c r="AO145" i="35" s="1"/>
  <c r="AN81" i="35"/>
  <c r="AO81" i="35" s="1"/>
  <c r="AN77" i="35"/>
  <c r="AO77" i="35" s="1"/>
  <c r="AN73" i="35"/>
  <c r="AO73" i="35" s="1"/>
  <c r="AN61" i="35"/>
  <c r="AO61" i="35" s="1"/>
  <c r="AN57" i="35"/>
  <c r="AO57" i="35" s="1"/>
  <c r="AX279" i="35"/>
  <c r="AY279" i="35" s="1"/>
  <c r="AI218" i="35"/>
  <c r="AJ218" i="35" s="1"/>
  <c r="AN274" i="35"/>
  <c r="AO274" i="35" s="1"/>
  <c r="AN258" i="35"/>
  <c r="AO258" i="35" s="1"/>
  <c r="AN152" i="35"/>
  <c r="AO152" i="35" s="1"/>
  <c r="AN116" i="35"/>
  <c r="AO116" i="35" s="1"/>
  <c r="AN108" i="35"/>
  <c r="AO108" i="35" s="1"/>
  <c r="AN104" i="35"/>
  <c r="AO104" i="35" s="1"/>
  <c r="AN100" i="35"/>
  <c r="AO100" i="35" s="1"/>
  <c r="AN96" i="35"/>
  <c r="AO96" i="35" s="1"/>
  <c r="AI230" i="35"/>
  <c r="AJ230" i="35" s="1"/>
  <c r="AN170" i="35"/>
  <c r="AO170" i="35" s="1"/>
  <c r="AN166" i="35"/>
  <c r="AO166" i="35" s="1"/>
  <c r="AX230" i="35"/>
  <c r="AY230" i="35" s="1"/>
  <c r="AN95" i="35"/>
  <c r="AO95" i="35" s="1"/>
  <c r="AN87" i="35"/>
  <c r="AO87" i="35" s="1"/>
  <c r="AN43" i="35"/>
  <c r="AO43" i="35" s="1"/>
  <c r="AN35" i="35"/>
  <c r="AO35" i="35" s="1"/>
  <c r="AI194" i="35"/>
  <c r="AJ194" i="35" s="1"/>
  <c r="AI235" i="35"/>
  <c r="AJ235" i="35" s="1"/>
  <c r="AI167" i="35"/>
  <c r="AJ167" i="35" s="1"/>
  <c r="AN14" i="35"/>
  <c r="AO14" i="35" s="1"/>
  <c r="AS274" i="35"/>
  <c r="AT274" i="35" s="1"/>
  <c r="AS242" i="35"/>
  <c r="AT242" i="35" s="1"/>
  <c r="AS222" i="35"/>
  <c r="AT222" i="35" s="1"/>
  <c r="AI202" i="35"/>
  <c r="AJ202" i="35" s="1"/>
  <c r="AN232" i="35"/>
  <c r="AO232" i="35" s="1"/>
  <c r="AN228" i="35"/>
  <c r="AO228" i="35" s="1"/>
  <c r="AN216" i="35"/>
  <c r="AO216" i="35" s="1"/>
  <c r="AN212" i="35"/>
  <c r="AO212" i="35" s="1"/>
  <c r="AN196" i="35"/>
  <c r="AO196" i="35" s="1"/>
  <c r="AN192" i="35"/>
  <c r="AO192" i="35" s="1"/>
  <c r="AN185" i="35"/>
  <c r="AO185" i="35" s="1"/>
  <c r="AS187" i="35"/>
  <c r="AT187" i="35" s="1"/>
  <c r="AX276" i="35"/>
  <c r="AY276" i="35" s="1"/>
  <c r="AS26" i="35"/>
  <c r="AT26" i="35" s="1"/>
  <c r="AS14" i="35"/>
  <c r="AT14" i="35" s="1"/>
  <c r="AX299" i="35"/>
  <c r="AY299" i="35" s="1"/>
  <c r="N39" i="3"/>
  <c r="O39" i="3"/>
  <c r="N15" i="3"/>
  <c r="O15" i="3"/>
  <c r="N293" i="3"/>
  <c r="O293" i="3"/>
  <c r="N229" i="3"/>
  <c r="O229" i="3"/>
  <c r="N205" i="3"/>
  <c r="O205" i="3"/>
  <c r="N157" i="3"/>
  <c r="O157" i="3"/>
  <c r="N28" i="3"/>
  <c r="O28" i="3"/>
  <c r="N146" i="3"/>
  <c r="O146" i="3"/>
  <c r="N65" i="3"/>
  <c r="O65" i="3"/>
  <c r="N33" i="3"/>
  <c r="O33" i="3"/>
  <c r="N301" i="3"/>
  <c r="O301" i="3"/>
  <c r="N295" i="3"/>
  <c r="O295" i="3"/>
  <c r="N294" i="3"/>
  <c r="O294" i="3"/>
  <c r="N300" i="3"/>
  <c r="O300" i="3"/>
  <c r="N296" i="3"/>
  <c r="O296" i="3"/>
  <c r="N302" i="3"/>
  <c r="O302" i="3"/>
  <c r="N299" i="3"/>
  <c r="O299" i="3"/>
  <c r="N298" i="3"/>
  <c r="O298" i="3"/>
  <c r="N297" i="3"/>
  <c r="O297" i="3"/>
  <c r="N288" i="3"/>
  <c r="O288" i="3"/>
  <c r="N264" i="3"/>
  <c r="O264" i="3"/>
  <c r="N256" i="3"/>
  <c r="O256" i="3"/>
  <c r="N232" i="3"/>
  <c r="O232" i="3"/>
  <c r="N279" i="3"/>
  <c r="O279" i="3"/>
  <c r="N263" i="3"/>
  <c r="O263" i="3"/>
  <c r="N247" i="3"/>
  <c r="O247" i="3"/>
  <c r="N239" i="3"/>
  <c r="O239" i="3"/>
  <c r="N278" i="3"/>
  <c r="O278" i="3"/>
  <c r="N270" i="3"/>
  <c r="O270" i="3"/>
  <c r="N246" i="3"/>
  <c r="O246" i="3"/>
  <c r="N230" i="3"/>
  <c r="O230" i="3"/>
  <c r="N285" i="3"/>
  <c r="O285" i="3"/>
  <c r="N261" i="3"/>
  <c r="O261" i="3"/>
  <c r="N237" i="3"/>
  <c r="O237" i="3"/>
  <c r="N292" i="3"/>
  <c r="O292" i="3"/>
  <c r="N284" i="3"/>
  <c r="O284" i="3"/>
  <c r="N276" i="3"/>
  <c r="O276" i="3"/>
  <c r="N268" i="3"/>
  <c r="O268" i="3"/>
  <c r="N260" i="3"/>
  <c r="O260" i="3"/>
  <c r="N252" i="3"/>
  <c r="O252" i="3"/>
  <c r="N244" i="3"/>
  <c r="O244" i="3"/>
  <c r="N236" i="3"/>
  <c r="O236" i="3"/>
  <c r="N291" i="3"/>
  <c r="O291" i="3"/>
  <c r="N283" i="3"/>
  <c r="O283" i="3"/>
  <c r="N275" i="3"/>
  <c r="O275" i="3"/>
  <c r="N267" i="3"/>
  <c r="O267" i="3"/>
  <c r="N259" i="3"/>
  <c r="O259" i="3"/>
  <c r="N251" i="3"/>
  <c r="O251" i="3"/>
  <c r="N243" i="3"/>
  <c r="O243" i="3"/>
  <c r="N235" i="3"/>
  <c r="O235" i="3"/>
  <c r="N290" i="3"/>
  <c r="O290" i="3"/>
  <c r="N282" i="3"/>
  <c r="O282" i="3"/>
  <c r="N274" i="3"/>
  <c r="O274" i="3"/>
  <c r="N266" i="3"/>
  <c r="O266" i="3"/>
  <c r="N258" i="3"/>
  <c r="O258" i="3"/>
  <c r="N250" i="3"/>
  <c r="O250" i="3"/>
  <c r="N242" i="3"/>
  <c r="O242" i="3"/>
  <c r="N234" i="3"/>
  <c r="O234" i="3"/>
  <c r="N280" i="3"/>
  <c r="O280" i="3"/>
  <c r="N272" i="3"/>
  <c r="O272" i="3"/>
  <c r="N248" i="3"/>
  <c r="O248" i="3"/>
  <c r="N240" i="3"/>
  <c r="O240" i="3"/>
  <c r="N287" i="3"/>
  <c r="O287" i="3"/>
  <c r="N271" i="3"/>
  <c r="O271" i="3"/>
  <c r="N255" i="3"/>
  <c r="O255" i="3"/>
  <c r="N231" i="3"/>
  <c r="O231" i="3"/>
  <c r="N286" i="3"/>
  <c r="O286" i="3"/>
  <c r="N262" i="3"/>
  <c r="O262" i="3"/>
  <c r="N254" i="3"/>
  <c r="O254" i="3"/>
  <c r="N238" i="3"/>
  <c r="O238" i="3"/>
  <c r="N277" i="3"/>
  <c r="O277" i="3"/>
  <c r="N269" i="3"/>
  <c r="O269" i="3"/>
  <c r="N253" i="3"/>
  <c r="O253" i="3"/>
  <c r="N245" i="3"/>
  <c r="O245" i="3"/>
  <c r="N289" i="3"/>
  <c r="O289" i="3"/>
  <c r="N281" i="3"/>
  <c r="O281" i="3"/>
  <c r="N273" i="3"/>
  <c r="O273" i="3"/>
  <c r="N265" i="3"/>
  <c r="O265" i="3"/>
  <c r="N257" i="3"/>
  <c r="O257" i="3"/>
  <c r="N249" i="3"/>
  <c r="O249" i="3"/>
  <c r="N241" i="3"/>
  <c r="O241" i="3"/>
  <c r="N233" i="3"/>
  <c r="O233" i="3"/>
  <c r="N216" i="3"/>
  <c r="O216" i="3"/>
  <c r="N223" i="3"/>
  <c r="O223" i="3"/>
  <c r="N222" i="3"/>
  <c r="O222" i="3"/>
  <c r="N214" i="3"/>
  <c r="O214" i="3"/>
  <c r="N206" i="3"/>
  <c r="O206" i="3"/>
  <c r="N221" i="3"/>
  <c r="O221" i="3"/>
  <c r="N213" i="3"/>
  <c r="O213" i="3"/>
  <c r="N208" i="3"/>
  <c r="O208" i="3"/>
  <c r="N207" i="3"/>
  <c r="O207" i="3"/>
  <c r="N228" i="3"/>
  <c r="O228" i="3"/>
  <c r="N220" i="3"/>
  <c r="O220" i="3"/>
  <c r="N212" i="3"/>
  <c r="O212" i="3"/>
  <c r="N227" i="3"/>
  <c r="O227" i="3"/>
  <c r="N219" i="3"/>
  <c r="O219" i="3"/>
  <c r="N211" i="3"/>
  <c r="O211" i="3"/>
  <c r="N226" i="3"/>
  <c r="O226" i="3"/>
  <c r="N218" i="3"/>
  <c r="O218" i="3"/>
  <c r="N210" i="3"/>
  <c r="O210" i="3"/>
  <c r="N224" i="3"/>
  <c r="O224" i="3"/>
  <c r="N215" i="3"/>
  <c r="O215" i="3"/>
  <c r="N225" i="3"/>
  <c r="O225" i="3"/>
  <c r="N217" i="3"/>
  <c r="O217" i="3"/>
  <c r="N209" i="3"/>
  <c r="O209" i="3"/>
  <c r="N194" i="3"/>
  <c r="O194" i="3"/>
  <c r="N170" i="3"/>
  <c r="O170" i="3"/>
  <c r="N193" i="3"/>
  <c r="O193" i="3"/>
  <c r="N177" i="3"/>
  <c r="O177" i="3"/>
  <c r="N161" i="3"/>
  <c r="O161" i="3"/>
  <c r="N200" i="3"/>
  <c r="O200" i="3"/>
  <c r="N192" i="3"/>
  <c r="O192" i="3"/>
  <c r="N184" i="3"/>
  <c r="O184" i="3"/>
  <c r="N176" i="3"/>
  <c r="O176" i="3"/>
  <c r="N168" i="3"/>
  <c r="O168" i="3"/>
  <c r="N160" i="3"/>
  <c r="O160" i="3"/>
  <c r="N202" i="3"/>
  <c r="O202" i="3"/>
  <c r="N186" i="3"/>
  <c r="O186" i="3"/>
  <c r="N178" i="3"/>
  <c r="O178" i="3"/>
  <c r="N201" i="3"/>
  <c r="O201" i="3"/>
  <c r="N185" i="3"/>
  <c r="O185" i="3"/>
  <c r="N169" i="3"/>
  <c r="O169" i="3"/>
  <c r="N199" i="3"/>
  <c r="O199" i="3"/>
  <c r="N191" i="3"/>
  <c r="O191" i="3"/>
  <c r="N183" i="3"/>
  <c r="O183" i="3"/>
  <c r="N175" i="3"/>
  <c r="O175" i="3"/>
  <c r="N167" i="3"/>
  <c r="O167" i="3"/>
  <c r="N159" i="3"/>
  <c r="O159" i="3"/>
  <c r="N162" i="3"/>
  <c r="O162" i="3"/>
  <c r="N198" i="3"/>
  <c r="O198" i="3"/>
  <c r="N190" i="3"/>
  <c r="O190" i="3"/>
  <c r="N182" i="3"/>
  <c r="O182" i="3"/>
  <c r="N174" i="3"/>
  <c r="O174" i="3"/>
  <c r="N166" i="3"/>
  <c r="O166" i="3"/>
  <c r="N158" i="3"/>
  <c r="O158" i="3"/>
  <c r="N197" i="3"/>
  <c r="O197" i="3"/>
  <c r="N189" i="3"/>
  <c r="O189" i="3"/>
  <c r="N181" i="3"/>
  <c r="O181" i="3"/>
  <c r="N173" i="3"/>
  <c r="O173" i="3"/>
  <c r="N165" i="3"/>
  <c r="O165" i="3"/>
  <c r="N204" i="3"/>
  <c r="O204" i="3"/>
  <c r="N196" i="3"/>
  <c r="O196" i="3"/>
  <c r="N188" i="3"/>
  <c r="O188" i="3"/>
  <c r="N180" i="3"/>
  <c r="O180" i="3"/>
  <c r="N172" i="3"/>
  <c r="O172" i="3"/>
  <c r="N164" i="3"/>
  <c r="O164" i="3"/>
  <c r="N203" i="3"/>
  <c r="O203" i="3"/>
  <c r="N195" i="3"/>
  <c r="O195" i="3"/>
  <c r="N187" i="3"/>
  <c r="O187" i="3"/>
  <c r="N179" i="3"/>
  <c r="O179" i="3"/>
  <c r="N171" i="3"/>
  <c r="O171" i="3"/>
  <c r="N163" i="3"/>
  <c r="O163" i="3"/>
  <c r="N154" i="3"/>
  <c r="O154" i="3"/>
  <c r="N153" i="3"/>
  <c r="O153" i="3"/>
  <c r="N152" i="3"/>
  <c r="O152" i="3"/>
  <c r="N151" i="3"/>
  <c r="O151" i="3"/>
  <c r="N150" i="3"/>
  <c r="O150" i="3"/>
  <c r="N149" i="3"/>
  <c r="O149" i="3"/>
  <c r="N156" i="3"/>
  <c r="O156" i="3"/>
  <c r="N148" i="3"/>
  <c r="O148" i="3"/>
  <c r="N155" i="3"/>
  <c r="O155" i="3"/>
  <c r="N147" i="3"/>
  <c r="O147" i="3"/>
  <c r="N145" i="3"/>
  <c r="O145" i="3"/>
  <c r="N137" i="3"/>
  <c r="O137" i="3"/>
  <c r="N129" i="3"/>
  <c r="O129" i="3"/>
  <c r="N121" i="3"/>
  <c r="O121" i="3"/>
  <c r="N113" i="3"/>
  <c r="O113" i="3"/>
  <c r="N105" i="3"/>
  <c r="O105" i="3"/>
  <c r="N97" i="3"/>
  <c r="O97" i="3"/>
  <c r="N89" i="3"/>
  <c r="O89" i="3"/>
  <c r="N81" i="3"/>
  <c r="O81" i="3"/>
  <c r="N73" i="3"/>
  <c r="O73" i="3"/>
  <c r="N90" i="3"/>
  <c r="O90" i="3"/>
  <c r="N144" i="3"/>
  <c r="O144" i="3"/>
  <c r="N136" i="3"/>
  <c r="O136" i="3"/>
  <c r="N128" i="3"/>
  <c r="O128" i="3"/>
  <c r="N120" i="3"/>
  <c r="O120" i="3"/>
  <c r="N112" i="3"/>
  <c r="O112" i="3"/>
  <c r="N104" i="3"/>
  <c r="O104" i="3"/>
  <c r="N96" i="3"/>
  <c r="O96" i="3"/>
  <c r="N88" i="3"/>
  <c r="O88" i="3"/>
  <c r="N80" i="3"/>
  <c r="O80" i="3"/>
  <c r="N72" i="3"/>
  <c r="O72" i="3"/>
  <c r="N138" i="3"/>
  <c r="O138" i="3"/>
  <c r="N122" i="3"/>
  <c r="O122" i="3"/>
  <c r="N98" i="3"/>
  <c r="O98" i="3"/>
  <c r="N82" i="3"/>
  <c r="O82" i="3"/>
  <c r="N143" i="3"/>
  <c r="O143" i="3"/>
  <c r="N135" i="3"/>
  <c r="O135" i="3"/>
  <c r="N127" i="3"/>
  <c r="O127" i="3"/>
  <c r="N119" i="3"/>
  <c r="O119" i="3"/>
  <c r="N111" i="3"/>
  <c r="O111" i="3"/>
  <c r="N103" i="3"/>
  <c r="O103" i="3"/>
  <c r="N95" i="3"/>
  <c r="O95" i="3"/>
  <c r="N87" i="3"/>
  <c r="O87" i="3"/>
  <c r="N79" i="3"/>
  <c r="O79" i="3"/>
  <c r="N71" i="3"/>
  <c r="O71" i="3"/>
  <c r="N142" i="3"/>
  <c r="O142" i="3"/>
  <c r="N134" i="3"/>
  <c r="O134" i="3"/>
  <c r="N126" i="3"/>
  <c r="O126" i="3"/>
  <c r="N118" i="3"/>
  <c r="O118" i="3"/>
  <c r="N110" i="3"/>
  <c r="O110" i="3"/>
  <c r="N102" i="3"/>
  <c r="O102" i="3"/>
  <c r="N94" i="3"/>
  <c r="O94" i="3"/>
  <c r="N86" i="3"/>
  <c r="O86" i="3"/>
  <c r="N78" i="3"/>
  <c r="O78" i="3"/>
  <c r="N70" i="3"/>
  <c r="O70" i="3"/>
  <c r="N141" i="3"/>
  <c r="O141" i="3"/>
  <c r="N133" i="3"/>
  <c r="O133" i="3"/>
  <c r="N125" i="3"/>
  <c r="O125" i="3"/>
  <c r="N117" i="3"/>
  <c r="O117" i="3"/>
  <c r="N109" i="3"/>
  <c r="O109" i="3"/>
  <c r="N101" i="3"/>
  <c r="O101" i="3"/>
  <c r="N93" i="3"/>
  <c r="O93" i="3"/>
  <c r="N85" i="3"/>
  <c r="O85" i="3"/>
  <c r="N77" i="3"/>
  <c r="O77" i="3"/>
  <c r="N69" i="3"/>
  <c r="O69" i="3"/>
  <c r="N66" i="3"/>
  <c r="O66" i="3"/>
  <c r="N140" i="3"/>
  <c r="O140" i="3"/>
  <c r="N132" i="3"/>
  <c r="O132" i="3"/>
  <c r="N124" i="3"/>
  <c r="O124" i="3"/>
  <c r="N116" i="3"/>
  <c r="O116" i="3"/>
  <c r="N108" i="3"/>
  <c r="O108" i="3"/>
  <c r="N100" i="3"/>
  <c r="O100" i="3"/>
  <c r="N92" i="3"/>
  <c r="O92" i="3"/>
  <c r="N84" i="3"/>
  <c r="O84" i="3"/>
  <c r="N76" i="3"/>
  <c r="O76" i="3"/>
  <c r="N68" i="3"/>
  <c r="O68" i="3"/>
  <c r="N130" i="3"/>
  <c r="O130" i="3"/>
  <c r="N114" i="3"/>
  <c r="O114" i="3"/>
  <c r="N106" i="3"/>
  <c r="O106" i="3"/>
  <c r="N74" i="3"/>
  <c r="O74" i="3"/>
  <c r="N139" i="3"/>
  <c r="O139" i="3"/>
  <c r="N131" i="3"/>
  <c r="O131" i="3"/>
  <c r="N123" i="3"/>
  <c r="O123" i="3"/>
  <c r="N115" i="3"/>
  <c r="O115" i="3"/>
  <c r="N107" i="3"/>
  <c r="O107" i="3"/>
  <c r="N99" i="3"/>
  <c r="O99" i="3"/>
  <c r="N91" i="3"/>
  <c r="O91" i="3"/>
  <c r="N83" i="3"/>
  <c r="O83" i="3"/>
  <c r="N75" i="3"/>
  <c r="O75" i="3"/>
  <c r="N67" i="3"/>
  <c r="O67" i="3"/>
  <c r="N54" i="3"/>
  <c r="O54" i="3"/>
  <c r="N61" i="3"/>
  <c r="O61" i="3"/>
  <c r="N53" i="3"/>
  <c r="O53" i="3"/>
  <c r="N45" i="3"/>
  <c r="O45" i="3"/>
  <c r="N57" i="3"/>
  <c r="O57" i="3"/>
  <c r="N49" i="3"/>
  <c r="O49" i="3"/>
  <c r="N41" i="3"/>
  <c r="O41" i="3"/>
  <c r="N64" i="3"/>
  <c r="O64" i="3"/>
  <c r="N56" i="3"/>
  <c r="O56" i="3"/>
  <c r="N48" i="3"/>
  <c r="O48" i="3"/>
  <c r="N40" i="3"/>
  <c r="O40" i="3"/>
  <c r="N63" i="3"/>
  <c r="O63" i="3"/>
  <c r="N55" i="3"/>
  <c r="O55" i="3"/>
  <c r="N47" i="3"/>
  <c r="O47" i="3"/>
  <c r="N62" i="3"/>
  <c r="O62" i="3"/>
  <c r="N60" i="3"/>
  <c r="O60" i="3"/>
  <c r="N52" i="3"/>
  <c r="O52" i="3"/>
  <c r="N44" i="3"/>
  <c r="O44" i="3"/>
  <c r="N58" i="3"/>
  <c r="O58" i="3"/>
  <c r="N50" i="3"/>
  <c r="O50" i="3"/>
  <c r="N42" i="3"/>
  <c r="O42" i="3"/>
  <c r="N46" i="3"/>
  <c r="O46" i="3"/>
  <c r="N59" i="3"/>
  <c r="O59" i="3"/>
  <c r="N51" i="3"/>
  <c r="O51" i="3"/>
  <c r="N43" i="3"/>
  <c r="O43" i="3"/>
  <c r="N34" i="3"/>
  <c r="O34" i="3"/>
  <c r="N38" i="3"/>
  <c r="O38" i="3"/>
  <c r="N37" i="3"/>
  <c r="O37" i="3"/>
  <c r="N36" i="3"/>
  <c r="O36" i="3"/>
  <c r="N35" i="3"/>
  <c r="O35" i="3"/>
  <c r="N31" i="3"/>
  <c r="O31" i="3"/>
  <c r="N32" i="3"/>
  <c r="O32" i="3"/>
  <c r="N30" i="3"/>
  <c r="O30" i="3"/>
  <c r="N29" i="3"/>
  <c r="O29" i="3"/>
  <c r="N18" i="3"/>
  <c r="O18" i="3"/>
  <c r="N24" i="3"/>
  <c r="O24" i="3"/>
  <c r="N16" i="3"/>
  <c r="O16" i="3"/>
  <c r="N25" i="3"/>
  <c r="O25" i="3"/>
  <c r="N23" i="3"/>
  <c r="O23" i="3"/>
  <c r="N26" i="3"/>
  <c r="O26" i="3"/>
  <c r="N17" i="3"/>
  <c r="O17" i="3"/>
  <c r="N22" i="3"/>
  <c r="O22" i="3"/>
  <c r="N21" i="3"/>
  <c r="O21" i="3"/>
  <c r="N20" i="3"/>
  <c r="O20" i="3"/>
  <c r="N27" i="3"/>
  <c r="O27" i="3"/>
  <c r="N19" i="3"/>
  <c r="O19" i="3"/>
  <c r="N14" i="3"/>
  <c r="O14" i="3"/>
  <c r="N13" i="3"/>
  <c r="O13" i="3"/>
  <c r="N12" i="3"/>
  <c r="O12" i="3"/>
  <c r="AN42" i="35"/>
  <c r="AO42" i="35" s="1"/>
  <c r="AX76" i="35"/>
  <c r="AY76" i="35" s="1"/>
  <c r="AI231" i="35"/>
  <c r="AJ231" i="35" s="1"/>
  <c r="AI227" i="35"/>
  <c r="AJ227" i="35" s="1"/>
  <c r="AN45" i="35"/>
  <c r="AO45" i="35" s="1"/>
  <c r="AS270" i="35"/>
  <c r="AT270" i="35" s="1"/>
  <c r="AS183" i="35"/>
  <c r="AT183" i="35" s="1"/>
  <c r="AX265" i="35"/>
  <c r="AY265" i="35" s="1"/>
  <c r="AX261" i="35"/>
  <c r="AY261" i="35" s="1"/>
  <c r="AX253" i="35"/>
  <c r="AY253" i="35" s="1"/>
  <c r="AX249" i="35"/>
  <c r="AY249" i="35" s="1"/>
  <c r="AX245" i="35"/>
  <c r="AY245" i="35" s="1"/>
  <c r="AX241" i="35"/>
  <c r="AY241" i="35" s="1"/>
  <c r="AX237" i="35"/>
  <c r="AY237" i="35" s="1"/>
  <c r="AX233" i="35"/>
  <c r="AY233" i="35" s="1"/>
  <c r="AN33" i="35"/>
  <c r="AO33" i="35" s="1"/>
  <c r="AS229" i="35"/>
  <c r="AT229" i="35" s="1"/>
  <c r="AS225" i="35"/>
  <c r="AT225" i="35" s="1"/>
  <c r="AS118" i="35"/>
  <c r="AT118" i="35" s="1"/>
  <c r="AS114" i="35"/>
  <c r="AT114" i="35" s="1"/>
  <c r="AX295" i="35"/>
  <c r="AY295" i="35" s="1"/>
  <c r="AX87" i="35"/>
  <c r="AY87" i="35" s="1"/>
  <c r="AX83" i="35"/>
  <c r="AY83" i="35" s="1"/>
  <c r="AI291" i="35"/>
  <c r="AJ291" i="35" s="1"/>
  <c r="AI243" i="35"/>
  <c r="AJ243" i="35" s="1"/>
  <c r="AN40" i="35"/>
  <c r="AO40" i="35" s="1"/>
  <c r="AN20" i="35"/>
  <c r="AO20" i="35" s="1"/>
  <c r="AX275" i="35"/>
  <c r="AY275" i="35" s="1"/>
  <c r="AX47" i="35"/>
  <c r="AY47" i="35" s="1"/>
  <c r="AI271" i="35"/>
  <c r="AJ271" i="35" s="1"/>
  <c r="AX290" i="35"/>
  <c r="AY290" i="35" s="1"/>
  <c r="AX239" i="35"/>
  <c r="AY239" i="35" s="1"/>
  <c r="AX235" i="35"/>
  <c r="AY235" i="35" s="1"/>
  <c r="AX231" i="35"/>
  <c r="AY231" i="35" s="1"/>
  <c r="AX141" i="35"/>
  <c r="AY141" i="35" s="1"/>
  <c r="AI295" i="35"/>
  <c r="AJ295" i="35" s="1"/>
  <c r="AI254" i="35"/>
  <c r="AJ254" i="35" s="1"/>
  <c r="AI259" i="35"/>
  <c r="AJ259" i="35" s="1"/>
  <c r="AN123" i="35"/>
  <c r="AO123" i="35" s="1"/>
  <c r="AN71" i="35"/>
  <c r="AO71" i="35" s="1"/>
  <c r="AN31" i="35"/>
  <c r="AO31" i="35" s="1"/>
  <c r="AS236" i="35"/>
  <c r="AT236" i="35" s="1"/>
  <c r="AS228" i="35"/>
  <c r="AT228" i="35" s="1"/>
  <c r="AX278" i="35"/>
  <c r="AY278" i="35" s="1"/>
  <c r="AX274" i="35"/>
  <c r="AY274" i="35" s="1"/>
  <c r="AX219" i="35"/>
  <c r="AY219" i="35" s="1"/>
  <c r="AX215" i="35"/>
  <c r="AY215" i="35" s="1"/>
  <c r="AX105" i="35"/>
  <c r="AY105" i="35" s="1"/>
  <c r="AX54" i="35"/>
  <c r="AY54" i="35" s="1"/>
  <c r="AX140" i="35"/>
  <c r="AY140" i="35" s="1"/>
  <c r="AX73" i="35"/>
  <c r="AY73" i="35" s="1"/>
  <c r="AI263" i="35"/>
  <c r="AJ263" i="35" s="1"/>
  <c r="AI262" i="35"/>
  <c r="AJ262" i="35" s="1"/>
  <c r="AI255" i="35"/>
  <c r="AJ255" i="35" s="1"/>
  <c r="AN300" i="35"/>
  <c r="AO300" i="35" s="1"/>
  <c r="AN296" i="35"/>
  <c r="AO296" i="35" s="1"/>
  <c r="AN292" i="35"/>
  <c r="AO292" i="35" s="1"/>
  <c r="AN260" i="35"/>
  <c r="AO260" i="35" s="1"/>
  <c r="AX301" i="35"/>
  <c r="AY301" i="35" s="1"/>
  <c r="AX297" i="35"/>
  <c r="AY297" i="35" s="1"/>
  <c r="AX214" i="35"/>
  <c r="AY214" i="35" s="1"/>
  <c r="AX210" i="35"/>
  <c r="AY210" i="35" s="1"/>
  <c r="AX45" i="35"/>
  <c r="AY45" i="35" s="1"/>
  <c r="AN242" i="35"/>
  <c r="AO242" i="35" s="1"/>
  <c r="AN214" i="35"/>
  <c r="AO214" i="35" s="1"/>
  <c r="AN198" i="35"/>
  <c r="AO198" i="35" s="1"/>
  <c r="AN140" i="35"/>
  <c r="AO140" i="35" s="1"/>
  <c r="AN136" i="35"/>
  <c r="AO136" i="35" s="1"/>
  <c r="AN132" i="35"/>
  <c r="AO132" i="35" s="1"/>
  <c r="AN112" i="35"/>
  <c r="AO112" i="35" s="1"/>
  <c r="AN68" i="35"/>
  <c r="AO68" i="35" s="1"/>
  <c r="AN60" i="35"/>
  <c r="AO60" i="35" s="1"/>
  <c r="AN52" i="35"/>
  <c r="AO52" i="35" s="1"/>
  <c r="AN34" i="35"/>
  <c r="AO34" i="35" s="1"/>
  <c r="AN23" i="35"/>
  <c r="AO23" i="35" s="1"/>
  <c r="AS284" i="35"/>
  <c r="AT284" i="35" s="1"/>
  <c r="AS273" i="35"/>
  <c r="AT273" i="35" s="1"/>
  <c r="AS269" i="35"/>
  <c r="AT269" i="35" s="1"/>
  <c r="AS257" i="35"/>
  <c r="AT257" i="35" s="1"/>
  <c r="AS250" i="35"/>
  <c r="AT250" i="35" s="1"/>
  <c r="AS246" i="35"/>
  <c r="AT246" i="35" s="1"/>
  <c r="AS230" i="35"/>
  <c r="AT230" i="35" s="1"/>
  <c r="AS226" i="35"/>
  <c r="AT226" i="35" s="1"/>
  <c r="AS210" i="35"/>
  <c r="AT210" i="35" s="1"/>
  <c r="AS202" i="35"/>
  <c r="AT202" i="35" s="1"/>
  <c r="AS190" i="35"/>
  <c r="AT190" i="35" s="1"/>
  <c r="AS175" i="35"/>
  <c r="AT175" i="35" s="1"/>
  <c r="AS15" i="35"/>
  <c r="AT15" i="35" s="1"/>
  <c r="AS11" i="35"/>
  <c r="AT11" i="35" s="1"/>
  <c r="AX293" i="35"/>
  <c r="AY293" i="35" s="1"/>
  <c r="AX266" i="35"/>
  <c r="AY266" i="35" s="1"/>
  <c r="AX255" i="35"/>
  <c r="AY255" i="35" s="1"/>
  <c r="AX251" i="35"/>
  <c r="AY251" i="35" s="1"/>
  <c r="AX229" i="35"/>
  <c r="AY229" i="35" s="1"/>
  <c r="AX188" i="35"/>
  <c r="AY188" i="35" s="1"/>
  <c r="AI290" i="35"/>
  <c r="AJ290" i="35" s="1"/>
  <c r="AX258" i="35"/>
  <c r="AY258" i="35" s="1"/>
  <c r="AX217" i="35"/>
  <c r="AY217" i="35" s="1"/>
  <c r="AX172" i="35"/>
  <c r="AY172" i="35" s="1"/>
  <c r="AI215" i="35"/>
  <c r="AJ215" i="35" s="1"/>
  <c r="AI250" i="35"/>
  <c r="AJ250" i="35" s="1"/>
  <c r="AI210" i="35"/>
  <c r="AJ210" i="35" s="1"/>
  <c r="AN155" i="35"/>
  <c r="AO155" i="35" s="1"/>
  <c r="AN147" i="35"/>
  <c r="AO147" i="35" s="1"/>
  <c r="AN119" i="35"/>
  <c r="AO119" i="35" s="1"/>
  <c r="AN111" i="35"/>
  <c r="AO111" i="35" s="1"/>
  <c r="AN26" i="35"/>
  <c r="AO26" i="35" s="1"/>
  <c r="AN18" i="35"/>
  <c r="AO18" i="35" s="1"/>
  <c r="AS186" i="35"/>
  <c r="AT186" i="35" s="1"/>
  <c r="AS182" i="35"/>
  <c r="AT182" i="35" s="1"/>
  <c r="AS170" i="35"/>
  <c r="AT170" i="35" s="1"/>
  <c r="AS110" i="35"/>
  <c r="AT110" i="35" s="1"/>
  <c r="AS18" i="35"/>
  <c r="AT18" i="35" s="1"/>
  <c r="AX277" i="35"/>
  <c r="AY277" i="35" s="1"/>
  <c r="AX213" i="35"/>
  <c r="AY213" i="35" s="1"/>
  <c r="AX187" i="35"/>
  <c r="AY187" i="35" s="1"/>
  <c r="AX66" i="35"/>
  <c r="AY66" i="35" s="1"/>
  <c r="AI279" i="35"/>
  <c r="AJ279" i="35" s="1"/>
  <c r="AI258" i="35"/>
  <c r="AJ258" i="35" s="1"/>
  <c r="AI219" i="35"/>
  <c r="AJ219" i="35" s="1"/>
  <c r="AN288" i="35"/>
  <c r="AO288" i="35" s="1"/>
  <c r="AN280" i="35"/>
  <c r="AO280" i="35" s="1"/>
  <c r="AN276" i="35"/>
  <c r="AO276" i="35" s="1"/>
  <c r="AN244" i="35"/>
  <c r="AO244" i="35" s="1"/>
  <c r="AN224" i="35"/>
  <c r="AO224" i="35" s="1"/>
  <c r="AX291" i="35"/>
  <c r="AY291" i="35" s="1"/>
  <c r="AX269" i="35"/>
  <c r="AY269" i="35" s="1"/>
  <c r="AX242" i="35"/>
  <c r="AY242" i="35" s="1"/>
  <c r="AX227" i="35"/>
  <c r="AY227" i="35" s="1"/>
  <c r="AX201" i="35"/>
  <c r="AY201" i="35" s="1"/>
  <c r="AX171" i="35"/>
  <c r="AY171" i="35" s="1"/>
  <c r="AX80" i="35"/>
  <c r="AY80" i="35" s="1"/>
  <c r="AX46" i="35"/>
  <c r="AY46" i="35" s="1"/>
  <c r="BK299" i="35"/>
  <c r="BL299" i="35" s="1"/>
  <c r="BK291" i="35"/>
  <c r="BL291" i="35" s="1"/>
  <c r="BK235" i="35"/>
  <c r="BL235" i="35" s="1"/>
  <c r="BK195" i="35"/>
  <c r="BL195" i="35" s="1"/>
  <c r="BK92" i="35"/>
  <c r="BL92" i="35" s="1"/>
  <c r="BK76" i="35"/>
  <c r="BL76" i="35" s="1"/>
  <c r="BK68" i="35"/>
  <c r="BL68" i="35" s="1"/>
  <c r="BK60" i="35"/>
  <c r="BL60" i="35" s="1"/>
  <c r="BK52" i="35"/>
  <c r="BL52" i="35" s="1"/>
  <c r="BK44" i="35"/>
  <c r="BL44" i="35" s="1"/>
  <c r="BK36" i="35"/>
  <c r="BL36" i="35" s="1"/>
  <c r="BK28" i="35"/>
  <c r="BL28" i="35" s="1"/>
  <c r="BK20" i="35"/>
  <c r="BL20" i="35" s="1"/>
  <c r="AX302" i="35"/>
  <c r="AY302" i="35" s="1"/>
  <c r="AX298" i="35"/>
  <c r="AY298" i="35" s="1"/>
  <c r="AX234" i="35"/>
  <c r="AY234" i="35" s="1"/>
  <c r="AX197" i="35"/>
  <c r="AY197" i="35" s="1"/>
  <c r="AX98" i="35"/>
  <c r="AY98" i="35" s="1"/>
  <c r="AX72" i="35"/>
  <c r="AY72" i="35" s="1"/>
  <c r="AI242" i="35"/>
  <c r="AJ242" i="35" s="1"/>
  <c r="AI298" i="35"/>
  <c r="AJ298" i="35" s="1"/>
  <c r="AI222" i="35"/>
  <c r="AJ222" i="35" s="1"/>
  <c r="AI267" i="35"/>
  <c r="AJ267" i="35" s="1"/>
  <c r="AN130" i="35"/>
  <c r="AO130" i="35" s="1"/>
  <c r="AS286" i="35"/>
  <c r="AT286" i="35" s="1"/>
  <c r="AS282" i="35"/>
  <c r="AT282" i="35" s="1"/>
  <c r="AS239" i="35"/>
  <c r="AT239" i="35" s="1"/>
  <c r="AS235" i="35"/>
  <c r="AT235" i="35" s="1"/>
  <c r="AS204" i="35"/>
  <c r="AT204" i="35" s="1"/>
  <c r="AS177" i="35"/>
  <c r="AT177" i="35" s="1"/>
  <c r="AX226" i="35"/>
  <c r="AY226" i="35" s="1"/>
  <c r="AX211" i="35"/>
  <c r="AY211" i="35" s="1"/>
  <c r="AN298" i="35"/>
  <c r="AO298" i="35" s="1"/>
  <c r="AN294" i="35"/>
  <c r="AO294" i="35" s="1"/>
  <c r="AN286" i="35"/>
  <c r="AO286" i="35" s="1"/>
  <c r="AN141" i="35"/>
  <c r="AO141" i="35" s="1"/>
  <c r="AN69" i="35"/>
  <c r="AO69" i="35" s="1"/>
  <c r="AN46" i="35"/>
  <c r="AO46" i="35" s="1"/>
  <c r="AS296" i="35"/>
  <c r="AT296" i="35" s="1"/>
  <c r="AS289" i="35"/>
  <c r="AT289" i="35" s="1"/>
  <c r="AS266" i="35"/>
  <c r="AT266" i="35" s="1"/>
  <c r="AS262" i="35"/>
  <c r="AT262" i="35" s="1"/>
  <c r="AS203" i="35"/>
  <c r="AT203" i="35" s="1"/>
  <c r="AS168" i="35"/>
  <c r="AT168" i="35" s="1"/>
  <c r="AS164" i="35"/>
  <c r="AT164" i="35" s="1"/>
  <c r="AS132" i="35"/>
  <c r="AT132" i="35" s="1"/>
  <c r="AS128" i="35"/>
  <c r="AT128" i="35" s="1"/>
  <c r="AS124" i="35"/>
  <c r="AT124" i="35" s="1"/>
  <c r="AS88" i="35"/>
  <c r="AT88" i="35" s="1"/>
  <c r="AS84" i="35"/>
  <c r="AT84" i="35" s="1"/>
  <c r="AS72" i="35"/>
  <c r="AT72" i="35" s="1"/>
  <c r="AS68" i="35"/>
  <c r="AT68" i="35" s="1"/>
  <c r="AS64" i="35"/>
  <c r="AT64" i="35" s="1"/>
  <c r="AS60" i="35"/>
  <c r="AT60" i="35" s="1"/>
  <c r="AS56" i="35"/>
  <c r="AT56" i="35" s="1"/>
  <c r="AS52" i="35"/>
  <c r="AT52" i="35" s="1"/>
  <c r="AS48" i="35"/>
  <c r="AT48" i="35" s="1"/>
  <c r="AS44" i="35"/>
  <c r="AT44" i="35" s="1"/>
  <c r="AS24" i="35"/>
  <c r="AT24" i="35" s="1"/>
  <c r="AS20" i="35"/>
  <c r="AT20" i="35" s="1"/>
  <c r="AX286" i="35"/>
  <c r="AY286" i="35" s="1"/>
  <c r="AX282" i="35"/>
  <c r="AY282" i="35" s="1"/>
  <c r="AX271" i="35"/>
  <c r="AY271" i="35" s="1"/>
  <c r="AX267" i="35"/>
  <c r="AY267" i="35" s="1"/>
  <c r="AX222" i="35"/>
  <c r="AY222" i="35" s="1"/>
  <c r="AX218" i="35"/>
  <c r="AY218" i="35" s="1"/>
  <c r="AX207" i="35"/>
  <c r="AY207" i="35" s="1"/>
  <c r="AX203" i="35"/>
  <c r="AY203" i="35" s="1"/>
  <c r="AX182" i="35"/>
  <c r="AY182" i="35" s="1"/>
  <c r="AX170" i="35"/>
  <c r="AY170" i="35" s="1"/>
  <c r="AX154" i="35"/>
  <c r="AY154" i="35" s="1"/>
  <c r="AX135" i="35"/>
  <c r="AY135" i="35" s="1"/>
  <c r="AX131" i="35"/>
  <c r="AY131" i="35" s="1"/>
  <c r="AX112" i="35"/>
  <c r="AY112" i="35" s="1"/>
  <c r="AX97" i="35"/>
  <c r="AY97" i="35" s="1"/>
  <c r="AX93" i="35"/>
  <c r="AY93" i="35" s="1"/>
  <c r="AX82" i="35"/>
  <c r="AY82" i="35" s="1"/>
  <c r="AX75" i="35"/>
  <c r="AY75" i="35" s="1"/>
  <c r="AX71" i="35"/>
  <c r="AY71" i="35" s="1"/>
  <c r="AX60" i="35"/>
  <c r="AY60" i="35" s="1"/>
  <c r="AI246" i="35"/>
  <c r="AJ246" i="35" s="1"/>
  <c r="AI144" i="35"/>
  <c r="AJ144" i="35" s="1"/>
  <c r="AI152" i="35"/>
  <c r="AJ152" i="35" s="1"/>
  <c r="AI176" i="35"/>
  <c r="AJ176" i="35" s="1"/>
  <c r="AI183" i="35"/>
  <c r="AJ183" i="35" s="1"/>
  <c r="AI151" i="35"/>
  <c r="AJ151" i="35" s="1"/>
  <c r="AI278" i="35"/>
  <c r="AJ278" i="35" s="1"/>
  <c r="AI226" i="35"/>
  <c r="AJ226" i="35" s="1"/>
  <c r="AI190" i="35"/>
  <c r="AJ190" i="35" s="1"/>
  <c r="BB301" i="35"/>
  <c r="BC301" i="35" s="1"/>
  <c r="BD301" i="35" s="1"/>
  <c r="AH301" i="35"/>
  <c r="BB297" i="35"/>
  <c r="BC297" i="35" s="1"/>
  <c r="BD297" i="35" s="1"/>
  <c r="AH297" i="35"/>
  <c r="BB293" i="35"/>
  <c r="BC293" i="35" s="1"/>
  <c r="BD293" i="35" s="1"/>
  <c r="AH293" i="35"/>
  <c r="BB289" i="35"/>
  <c r="BC289" i="35" s="1"/>
  <c r="BD289" i="35" s="1"/>
  <c r="AH289" i="35"/>
  <c r="BB285" i="35"/>
  <c r="BC285" i="35" s="1"/>
  <c r="BD285" i="35" s="1"/>
  <c r="AH285" i="35"/>
  <c r="BB281" i="35"/>
  <c r="BC281" i="35" s="1"/>
  <c r="BD281" i="35" s="1"/>
  <c r="AH281" i="35"/>
  <c r="BB277" i="35"/>
  <c r="BC277" i="35" s="1"/>
  <c r="BD277" i="35" s="1"/>
  <c r="AH277" i="35"/>
  <c r="BB273" i="35"/>
  <c r="BC273" i="35" s="1"/>
  <c r="BD273" i="35" s="1"/>
  <c r="AH273" i="35"/>
  <c r="BB269" i="35"/>
  <c r="BC269" i="35" s="1"/>
  <c r="BD269" i="35" s="1"/>
  <c r="AH269" i="35"/>
  <c r="BB265" i="35"/>
  <c r="BC265" i="35" s="1"/>
  <c r="BD265" i="35" s="1"/>
  <c r="AH265" i="35"/>
  <c r="BB261" i="35"/>
  <c r="BC261" i="35" s="1"/>
  <c r="BD261" i="35" s="1"/>
  <c r="AH261" i="35"/>
  <c r="BB257" i="35"/>
  <c r="BC257" i="35" s="1"/>
  <c r="BD257" i="35" s="1"/>
  <c r="AH257" i="35"/>
  <c r="BB253" i="35"/>
  <c r="BC253" i="35" s="1"/>
  <c r="BD253" i="35" s="1"/>
  <c r="AH253" i="35"/>
  <c r="BB249" i="35"/>
  <c r="BC249" i="35" s="1"/>
  <c r="BD249" i="35" s="1"/>
  <c r="AH249" i="35"/>
  <c r="BB245" i="35"/>
  <c r="BC245" i="35" s="1"/>
  <c r="BD245" i="35" s="1"/>
  <c r="AH245" i="35"/>
  <c r="BB241" i="35"/>
  <c r="BC241" i="35" s="1"/>
  <c r="BD241" i="35" s="1"/>
  <c r="AH241" i="35"/>
  <c r="BB237" i="35"/>
  <c r="BC237" i="35" s="1"/>
  <c r="BD237" i="35" s="1"/>
  <c r="AH237" i="35"/>
  <c r="BB233" i="35"/>
  <c r="BC233" i="35" s="1"/>
  <c r="BD233" i="35" s="1"/>
  <c r="AH233" i="35"/>
  <c r="BB229" i="35"/>
  <c r="BC229" i="35" s="1"/>
  <c r="BD229" i="35" s="1"/>
  <c r="AH229" i="35"/>
  <c r="BB225" i="35"/>
  <c r="BC225" i="35" s="1"/>
  <c r="BD225" i="35" s="1"/>
  <c r="AH225" i="35"/>
  <c r="BB221" i="35"/>
  <c r="BC221" i="35" s="1"/>
  <c r="BD221" i="35" s="1"/>
  <c r="AH221" i="35"/>
  <c r="BB217" i="35"/>
  <c r="BC217" i="35" s="1"/>
  <c r="BD217" i="35" s="1"/>
  <c r="AH217" i="35"/>
  <c r="BB213" i="35"/>
  <c r="BC213" i="35" s="1"/>
  <c r="BD213" i="35" s="1"/>
  <c r="AH213" i="35"/>
  <c r="BB209" i="35"/>
  <c r="BC209" i="35" s="1"/>
  <c r="BD209" i="35" s="1"/>
  <c r="AH209" i="35"/>
  <c r="BB205" i="35"/>
  <c r="BC205" i="35" s="1"/>
  <c r="BD205" i="35" s="1"/>
  <c r="AH205" i="35"/>
  <c r="BB201" i="35"/>
  <c r="BC201" i="35" s="1"/>
  <c r="BD201" i="35" s="1"/>
  <c r="AH201" i="35"/>
  <c r="BB197" i="35"/>
  <c r="BC197" i="35" s="1"/>
  <c r="BD197" i="35" s="1"/>
  <c r="AH197" i="35"/>
  <c r="BB193" i="35"/>
  <c r="BC193" i="35" s="1"/>
  <c r="BD193" i="35" s="1"/>
  <c r="AH193" i="35"/>
  <c r="BB189" i="35"/>
  <c r="BC189" i="35" s="1"/>
  <c r="BD189" i="35" s="1"/>
  <c r="AH189" i="35"/>
  <c r="BB186" i="35"/>
  <c r="BC186" i="35" s="1"/>
  <c r="BD186" i="35" s="1"/>
  <c r="AH186" i="35"/>
  <c r="BB182" i="35"/>
  <c r="BC182" i="35" s="1"/>
  <c r="BD182" i="35" s="1"/>
  <c r="AH182" i="35"/>
  <c r="BB178" i="35"/>
  <c r="BC178" i="35" s="1"/>
  <c r="BD178" i="35" s="1"/>
  <c r="AH178" i="35"/>
  <c r="BB174" i="35"/>
  <c r="BC174" i="35" s="1"/>
  <c r="BD174" i="35" s="1"/>
  <c r="AH174" i="35"/>
  <c r="BB170" i="35"/>
  <c r="BC170" i="35" s="1"/>
  <c r="BD170" i="35" s="1"/>
  <c r="AH170" i="35"/>
  <c r="BB166" i="35"/>
  <c r="BC166" i="35" s="1"/>
  <c r="BD166" i="35" s="1"/>
  <c r="AH166" i="35"/>
  <c r="BB162" i="35"/>
  <c r="BC162" i="35" s="1"/>
  <c r="BD162" i="35" s="1"/>
  <c r="AH162" i="35"/>
  <c r="BB158" i="35"/>
  <c r="BC158" i="35" s="1"/>
  <c r="BD158" i="35" s="1"/>
  <c r="AH158" i="35"/>
  <c r="BB154" i="35"/>
  <c r="BC154" i="35" s="1"/>
  <c r="BD154" i="35" s="1"/>
  <c r="AH154" i="35"/>
  <c r="BB150" i="35"/>
  <c r="BC150" i="35" s="1"/>
  <c r="BD150" i="35" s="1"/>
  <c r="AH150" i="35"/>
  <c r="BB146" i="35"/>
  <c r="BC146" i="35" s="1"/>
  <c r="BD146" i="35" s="1"/>
  <c r="AH146" i="35"/>
  <c r="BB142" i="35"/>
  <c r="BC142" i="35" s="1"/>
  <c r="BD142" i="35" s="1"/>
  <c r="AH142" i="35"/>
  <c r="BB138" i="35"/>
  <c r="BC138" i="35" s="1"/>
  <c r="BD138" i="35" s="1"/>
  <c r="AH138" i="35"/>
  <c r="BB134" i="35"/>
  <c r="BC134" i="35" s="1"/>
  <c r="BD134" i="35" s="1"/>
  <c r="AH134" i="35"/>
  <c r="BB130" i="35"/>
  <c r="BC130" i="35" s="1"/>
  <c r="BD130" i="35" s="1"/>
  <c r="AH130" i="35"/>
  <c r="BB126" i="35"/>
  <c r="BC126" i="35" s="1"/>
  <c r="BD126" i="35" s="1"/>
  <c r="AH126" i="35"/>
  <c r="BB122" i="35"/>
  <c r="BC122" i="35" s="1"/>
  <c r="BD122" i="35" s="1"/>
  <c r="AH122" i="35"/>
  <c r="BB118" i="35"/>
  <c r="BC118" i="35" s="1"/>
  <c r="BD118" i="35" s="1"/>
  <c r="AH118" i="35"/>
  <c r="BB114" i="35"/>
  <c r="BC114" i="35" s="1"/>
  <c r="BD114" i="35" s="1"/>
  <c r="AH114" i="35"/>
  <c r="BB110" i="35"/>
  <c r="BC110" i="35" s="1"/>
  <c r="BD110" i="35" s="1"/>
  <c r="AH110" i="35"/>
  <c r="BB106" i="35"/>
  <c r="BC106" i="35" s="1"/>
  <c r="BD106" i="35" s="1"/>
  <c r="AH106" i="35"/>
  <c r="BB102" i="35"/>
  <c r="BC102" i="35" s="1"/>
  <c r="BD102" i="35" s="1"/>
  <c r="AH102" i="35"/>
  <c r="BB98" i="35"/>
  <c r="BC98" i="35" s="1"/>
  <c r="BD98" i="35" s="1"/>
  <c r="AH98" i="35"/>
  <c r="BB94" i="35"/>
  <c r="BC94" i="35" s="1"/>
  <c r="BD94" i="35" s="1"/>
  <c r="AH94" i="35"/>
  <c r="BB90" i="35"/>
  <c r="BC90" i="35" s="1"/>
  <c r="BD90" i="35" s="1"/>
  <c r="AH90" i="35"/>
  <c r="BB86" i="35"/>
  <c r="BC86" i="35" s="1"/>
  <c r="BD86" i="35" s="1"/>
  <c r="AH86" i="35"/>
  <c r="BB82" i="35"/>
  <c r="BC82" i="35" s="1"/>
  <c r="BD82" i="35" s="1"/>
  <c r="AH82" i="35"/>
  <c r="BB78" i="35"/>
  <c r="BC78" i="35" s="1"/>
  <c r="BD78" i="35" s="1"/>
  <c r="AH78" i="35"/>
  <c r="BB74" i="35"/>
  <c r="BC74" i="35" s="1"/>
  <c r="BD74" i="35" s="1"/>
  <c r="AH74" i="35"/>
  <c r="BB70" i="35"/>
  <c r="BC70" i="35" s="1"/>
  <c r="BD70" i="35" s="1"/>
  <c r="AH70" i="35"/>
  <c r="BB66" i="35"/>
  <c r="BC66" i="35" s="1"/>
  <c r="BD66" i="35" s="1"/>
  <c r="AH66" i="35"/>
  <c r="BB62" i="35"/>
  <c r="BC62" i="35" s="1"/>
  <c r="BD62" i="35" s="1"/>
  <c r="AH62" i="35"/>
  <c r="BB58" i="35"/>
  <c r="BC58" i="35" s="1"/>
  <c r="BD58" i="35" s="1"/>
  <c r="AH58" i="35"/>
  <c r="BB54" i="35"/>
  <c r="BC54" i="35" s="1"/>
  <c r="BD54" i="35" s="1"/>
  <c r="AH54" i="35"/>
  <c r="BB50" i="35"/>
  <c r="BC50" i="35" s="1"/>
  <c r="BD50" i="35" s="1"/>
  <c r="AH50" i="35"/>
  <c r="BB46" i="35"/>
  <c r="BC46" i="35" s="1"/>
  <c r="BD46" i="35" s="1"/>
  <c r="AH46" i="35"/>
  <c r="BB42" i="35"/>
  <c r="BC42" i="35" s="1"/>
  <c r="BD42" i="35" s="1"/>
  <c r="AH42" i="35"/>
  <c r="BB38" i="35"/>
  <c r="BC38" i="35" s="1"/>
  <c r="BD38" i="35" s="1"/>
  <c r="AH38" i="35"/>
  <c r="BB34" i="35"/>
  <c r="BC34" i="35" s="1"/>
  <c r="BD34" i="35" s="1"/>
  <c r="AH34" i="35"/>
  <c r="BB30" i="35"/>
  <c r="BC30" i="35" s="1"/>
  <c r="BD30" i="35" s="1"/>
  <c r="AH30" i="35"/>
  <c r="BB26" i="35"/>
  <c r="BC26" i="35" s="1"/>
  <c r="BD26" i="35" s="1"/>
  <c r="AH26" i="35"/>
  <c r="BB22" i="35"/>
  <c r="BC22" i="35" s="1"/>
  <c r="BD22" i="35" s="1"/>
  <c r="AH22" i="35"/>
  <c r="BB18" i="35"/>
  <c r="BC18" i="35" s="1"/>
  <c r="BD18" i="35" s="1"/>
  <c r="AH18" i="35"/>
  <c r="BB14" i="35"/>
  <c r="BC14" i="35" s="1"/>
  <c r="BD14" i="35" s="1"/>
  <c r="AH14" i="35"/>
  <c r="AN301" i="35"/>
  <c r="AO301" i="35" s="1"/>
  <c r="AN290" i="35"/>
  <c r="AO290" i="35" s="1"/>
  <c r="AN278" i="35"/>
  <c r="AO278" i="35" s="1"/>
  <c r="AN256" i="35"/>
  <c r="AO256" i="35" s="1"/>
  <c r="AN252" i="35"/>
  <c r="AO252" i="35" s="1"/>
  <c r="AN241" i="35"/>
  <c r="AO241" i="35" s="1"/>
  <c r="AN230" i="35"/>
  <c r="AO230" i="35" s="1"/>
  <c r="AN226" i="35"/>
  <c r="AO226" i="35" s="1"/>
  <c r="AN222" i="35"/>
  <c r="AO222" i="35" s="1"/>
  <c r="AN218" i="35"/>
  <c r="AO218" i="35" s="1"/>
  <c r="AN191" i="35"/>
  <c r="AO191" i="35" s="1"/>
  <c r="AN188" i="35"/>
  <c r="AO188" i="35" s="1"/>
  <c r="AN181" i="35"/>
  <c r="AO181" i="35" s="1"/>
  <c r="AN62" i="35"/>
  <c r="AO62" i="35" s="1"/>
  <c r="AN50" i="35"/>
  <c r="AO50" i="35" s="1"/>
  <c r="AI247" i="35"/>
  <c r="AJ247" i="35" s="1"/>
  <c r="AI266" i="35"/>
  <c r="AJ266" i="35" s="1"/>
  <c r="AI203" i="35"/>
  <c r="AJ203" i="35" s="1"/>
  <c r="AI286" i="35"/>
  <c r="AJ286" i="35" s="1"/>
  <c r="AI238" i="35"/>
  <c r="AJ238" i="35" s="1"/>
  <c r="AN293" i="35"/>
  <c r="AO293" i="35" s="1"/>
  <c r="AN285" i="35"/>
  <c r="AO285" i="35" s="1"/>
  <c r="AN270" i="35"/>
  <c r="AO270" i="35" s="1"/>
  <c r="AN262" i="35"/>
  <c r="AO262" i="35" s="1"/>
  <c r="AN255" i="35"/>
  <c r="AO255" i="35" s="1"/>
  <c r="AN172" i="35"/>
  <c r="AO172" i="35" s="1"/>
  <c r="AN122" i="35"/>
  <c r="AO122" i="35" s="1"/>
  <c r="AN118" i="35"/>
  <c r="AO118" i="35" s="1"/>
  <c r="AN92" i="35"/>
  <c r="AO92" i="35" s="1"/>
  <c r="AS278" i="35"/>
  <c r="AT278" i="35" s="1"/>
  <c r="AI199" i="35"/>
  <c r="AJ199" i="35" s="1"/>
  <c r="AI299" i="35"/>
  <c r="AJ299" i="35" s="1"/>
  <c r="AI239" i="35"/>
  <c r="AJ239" i="35" s="1"/>
  <c r="AI211" i="35"/>
  <c r="AJ211" i="35" s="1"/>
  <c r="AI270" i="35"/>
  <c r="AJ270" i="35" s="1"/>
  <c r="AI223" i="35"/>
  <c r="AJ223" i="35" s="1"/>
  <c r="AI184" i="35"/>
  <c r="AJ184" i="35" s="1"/>
  <c r="AI198" i="35"/>
  <c r="AJ198" i="35" s="1"/>
  <c r="BB300" i="35"/>
  <c r="BC300" i="35" s="1"/>
  <c r="BD300" i="35" s="1"/>
  <c r="AH300" i="35"/>
  <c r="BB296" i="35"/>
  <c r="BC296" i="35" s="1"/>
  <c r="BD296" i="35" s="1"/>
  <c r="AH296" i="35"/>
  <c r="BB292" i="35"/>
  <c r="BC292" i="35" s="1"/>
  <c r="BD292" i="35" s="1"/>
  <c r="AH292" i="35"/>
  <c r="BB288" i="35"/>
  <c r="BC288" i="35" s="1"/>
  <c r="BD288" i="35" s="1"/>
  <c r="AH288" i="35"/>
  <c r="BB284" i="35"/>
  <c r="BC284" i="35" s="1"/>
  <c r="BD284" i="35" s="1"/>
  <c r="AH284" i="35"/>
  <c r="BB280" i="35"/>
  <c r="BC280" i="35" s="1"/>
  <c r="BD280" i="35" s="1"/>
  <c r="AH280" i="35"/>
  <c r="BB276" i="35"/>
  <c r="BC276" i="35" s="1"/>
  <c r="BD276" i="35" s="1"/>
  <c r="AH276" i="35"/>
  <c r="BB272" i="35"/>
  <c r="BC272" i="35" s="1"/>
  <c r="BD272" i="35" s="1"/>
  <c r="AH272" i="35"/>
  <c r="BB268" i="35"/>
  <c r="BC268" i="35" s="1"/>
  <c r="BD268" i="35" s="1"/>
  <c r="AH268" i="35"/>
  <c r="BB264" i="35"/>
  <c r="BC264" i="35" s="1"/>
  <c r="BD264" i="35" s="1"/>
  <c r="AH264" i="35"/>
  <c r="BB260" i="35"/>
  <c r="BC260" i="35" s="1"/>
  <c r="BD260" i="35" s="1"/>
  <c r="AH260" i="35"/>
  <c r="BB256" i="35"/>
  <c r="BC256" i="35" s="1"/>
  <c r="BD256" i="35" s="1"/>
  <c r="AH256" i="35"/>
  <c r="BB252" i="35"/>
  <c r="BC252" i="35" s="1"/>
  <c r="BD252" i="35" s="1"/>
  <c r="AH252" i="35"/>
  <c r="BB248" i="35"/>
  <c r="BC248" i="35" s="1"/>
  <c r="BD248" i="35" s="1"/>
  <c r="AH248" i="35"/>
  <c r="BB244" i="35"/>
  <c r="BC244" i="35" s="1"/>
  <c r="BD244" i="35" s="1"/>
  <c r="AH244" i="35"/>
  <c r="BB240" i="35"/>
  <c r="BC240" i="35" s="1"/>
  <c r="BD240" i="35" s="1"/>
  <c r="AH240" i="35"/>
  <c r="BB236" i="35"/>
  <c r="BC236" i="35" s="1"/>
  <c r="BD236" i="35" s="1"/>
  <c r="AH236" i="35"/>
  <c r="BB232" i="35"/>
  <c r="BC232" i="35" s="1"/>
  <c r="BD232" i="35" s="1"/>
  <c r="AH232" i="35"/>
  <c r="BB228" i="35"/>
  <c r="BC228" i="35" s="1"/>
  <c r="BD228" i="35" s="1"/>
  <c r="AH228" i="35"/>
  <c r="BB224" i="35"/>
  <c r="BC224" i="35" s="1"/>
  <c r="BD224" i="35" s="1"/>
  <c r="AH224" i="35"/>
  <c r="BB220" i="35"/>
  <c r="BC220" i="35" s="1"/>
  <c r="BD220" i="35" s="1"/>
  <c r="AH220" i="35"/>
  <c r="BB216" i="35"/>
  <c r="BC216" i="35" s="1"/>
  <c r="BD216" i="35" s="1"/>
  <c r="AH216" i="35"/>
  <c r="BB212" i="35"/>
  <c r="BC212" i="35" s="1"/>
  <c r="BD212" i="35" s="1"/>
  <c r="AH212" i="35"/>
  <c r="BB208" i="35"/>
  <c r="BC208" i="35" s="1"/>
  <c r="BD208" i="35" s="1"/>
  <c r="AH208" i="35"/>
  <c r="BB204" i="35"/>
  <c r="BC204" i="35" s="1"/>
  <c r="BD204" i="35" s="1"/>
  <c r="AH204" i="35"/>
  <c r="BB200" i="35"/>
  <c r="BC200" i="35" s="1"/>
  <c r="BD200" i="35" s="1"/>
  <c r="AH200" i="35"/>
  <c r="BB196" i="35"/>
  <c r="BC196" i="35" s="1"/>
  <c r="BD196" i="35" s="1"/>
  <c r="AH196" i="35"/>
  <c r="BB192" i="35"/>
  <c r="BC192" i="35" s="1"/>
  <c r="BD192" i="35" s="1"/>
  <c r="AH192" i="35"/>
  <c r="BB185" i="35"/>
  <c r="BC185" i="35" s="1"/>
  <c r="BD185" i="35" s="1"/>
  <c r="AH185" i="35"/>
  <c r="BB181" i="35"/>
  <c r="BC181" i="35" s="1"/>
  <c r="BD181" i="35" s="1"/>
  <c r="AH181" i="35"/>
  <c r="BB177" i="35"/>
  <c r="BC177" i="35" s="1"/>
  <c r="BD177" i="35" s="1"/>
  <c r="AH177" i="35"/>
  <c r="BB173" i="35"/>
  <c r="BC173" i="35" s="1"/>
  <c r="BD173" i="35" s="1"/>
  <c r="AH173" i="35"/>
  <c r="BB169" i="35"/>
  <c r="BC169" i="35" s="1"/>
  <c r="BD169" i="35" s="1"/>
  <c r="AH169" i="35"/>
  <c r="BB165" i="35"/>
  <c r="BC165" i="35" s="1"/>
  <c r="BD165" i="35" s="1"/>
  <c r="AH165" i="35"/>
  <c r="BB161" i="35"/>
  <c r="BC161" i="35" s="1"/>
  <c r="BD161" i="35" s="1"/>
  <c r="AH161" i="35"/>
  <c r="BB157" i="35"/>
  <c r="BC157" i="35" s="1"/>
  <c r="BD157" i="35" s="1"/>
  <c r="AH157" i="35"/>
  <c r="BB153" i="35"/>
  <c r="BC153" i="35" s="1"/>
  <c r="BD153" i="35" s="1"/>
  <c r="AH153" i="35"/>
  <c r="BB149" i="35"/>
  <c r="BC149" i="35" s="1"/>
  <c r="BD149" i="35" s="1"/>
  <c r="AH149" i="35"/>
  <c r="BB145" i="35"/>
  <c r="BC145" i="35" s="1"/>
  <c r="BD145" i="35" s="1"/>
  <c r="AH145" i="35"/>
  <c r="BB141" i="35"/>
  <c r="BC141" i="35" s="1"/>
  <c r="BD141" i="35" s="1"/>
  <c r="AH141" i="35"/>
  <c r="BB137" i="35"/>
  <c r="BC137" i="35" s="1"/>
  <c r="BD137" i="35" s="1"/>
  <c r="AH137" i="35"/>
  <c r="BB133" i="35"/>
  <c r="BC133" i="35" s="1"/>
  <c r="BD133" i="35" s="1"/>
  <c r="AH133" i="35"/>
  <c r="BB129" i="35"/>
  <c r="BC129" i="35" s="1"/>
  <c r="BD129" i="35" s="1"/>
  <c r="AH129" i="35"/>
  <c r="BB125" i="35"/>
  <c r="BC125" i="35" s="1"/>
  <c r="BD125" i="35" s="1"/>
  <c r="AH125" i="35"/>
  <c r="BB121" i="35"/>
  <c r="BC121" i="35" s="1"/>
  <c r="BD121" i="35" s="1"/>
  <c r="AH121" i="35"/>
  <c r="BB117" i="35"/>
  <c r="BC117" i="35" s="1"/>
  <c r="BD117" i="35" s="1"/>
  <c r="AH117" i="35"/>
  <c r="BB113" i="35"/>
  <c r="BC113" i="35" s="1"/>
  <c r="BD113" i="35" s="1"/>
  <c r="AH113" i="35"/>
  <c r="BB109" i="35"/>
  <c r="BC109" i="35" s="1"/>
  <c r="BD109" i="35" s="1"/>
  <c r="AH109" i="35"/>
  <c r="BB105" i="35"/>
  <c r="BC105" i="35" s="1"/>
  <c r="BD105" i="35" s="1"/>
  <c r="AH105" i="35"/>
  <c r="BB101" i="35"/>
  <c r="BC101" i="35" s="1"/>
  <c r="BD101" i="35" s="1"/>
  <c r="AH101" i="35"/>
  <c r="BB97" i="35"/>
  <c r="BC97" i="35" s="1"/>
  <c r="BD97" i="35" s="1"/>
  <c r="AH97" i="35"/>
  <c r="BB93" i="35"/>
  <c r="BC93" i="35" s="1"/>
  <c r="BD93" i="35" s="1"/>
  <c r="AH93" i="35"/>
  <c r="BB89" i="35"/>
  <c r="BC89" i="35" s="1"/>
  <c r="BD89" i="35" s="1"/>
  <c r="AH89" i="35"/>
  <c r="BB85" i="35"/>
  <c r="BC85" i="35" s="1"/>
  <c r="BD85" i="35" s="1"/>
  <c r="AH85" i="35"/>
  <c r="BB81" i="35"/>
  <c r="BC81" i="35" s="1"/>
  <c r="BD81" i="35" s="1"/>
  <c r="AH81" i="35"/>
  <c r="BB77" i="35"/>
  <c r="BC77" i="35" s="1"/>
  <c r="BD77" i="35" s="1"/>
  <c r="AH77" i="35"/>
  <c r="BB73" i="35"/>
  <c r="BC73" i="35" s="1"/>
  <c r="BD73" i="35" s="1"/>
  <c r="AH73" i="35"/>
  <c r="BB69" i="35"/>
  <c r="BC69" i="35" s="1"/>
  <c r="BD69" i="35" s="1"/>
  <c r="AH69" i="35"/>
  <c r="BB65" i="35"/>
  <c r="BC65" i="35" s="1"/>
  <c r="BD65" i="35" s="1"/>
  <c r="AH65" i="35"/>
  <c r="BB61" i="35"/>
  <c r="BC61" i="35" s="1"/>
  <c r="BD61" i="35" s="1"/>
  <c r="AH61" i="35"/>
  <c r="BB57" i="35"/>
  <c r="BC57" i="35" s="1"/>
  <c r="BD57" i="35" s="1"/>
  <c r="AH57" i="35"/>
  <c r="BB53" i="35"/>
  <c r="BC53" i="35" s="1"/>
  <c r="BD53" i="35" s="1"/>
  <c r="AH53" i="35"/>
  <c r="BB49" i="35"/>
  <c r="BC49" i="35" s="1"/>
  <c r="BD49" i="35" s="1"/>
  <c r="AH49" i="35"/>
  <c r="BB45" i="35"/>
  <c r="BC45" i="35" s="1"/>
  <c r="BD45" i="35" s="1"/>
  <c r="AH45" i="35"/>
  <c r="BB41" i="35"/>
  <c r="BC41" i="35" s="1"/>
  <c r="BD41" i="35" s="1"/>
  <c r="AH41" i="35"/>
  <c r="BB37" i="35"/>
  <c r="BC37" i="35" s="1"/>
  <c r="BD37" i="35" s="1"/>
  <c r="AH37" i="35"/>
  <c r="BB33" i="35"/>
  <c r="BC33" i="35" s="1"/>
  <c r="BD33" i="35" s="1"/>
  <c r="AH33" i="35"/>
  <c r="BB29" i="35"/>
  <c r="BC29" i="35" s="1"/>
  <c r="BD29" i="35" s="1"/>
  <c r="AH29" i="35"/>
  <c r="BB25" i="35"/>
  <c r="BC25" i="35" s="1"/>
  <c r="BD25" i="35" s="1"/>
  <c r="AH25" i="35"/>
  <c r="BB21" i="35"/>
  <c r="BC21" i="35" s="1"/>
  <c r="BD21" i="35" s="1"/>
  <c r="AH21" i="35"/>
  <c r="BB17" i="35"/>
  <c r="BC17" i="35" s="1"/>
  <c r="BD17" i="35" s="1"/>
  <c r="AH17" i="35"/>
  <c r="BB13" i="35"/>
  <c r="BC13" i="35" s="1"/>
  <c r="BD13" i="35" s="1"/>
  <c r="AH13" i="35"/>
  <c r="AI294" i="35"/>
  <c r="AJ294" i="35" s="1"/>
  <c r="AI275" i="35"/>
  <c r="AJ275" i="35" s="1"/>
  <c r="AI274" i="35"/>
  <c r="AJ274" i="35" s="1"/>
  <c r="AI287" i="35"/>
  <c r="AJ287" i="35" s="1"/>
  <c r="AI234" i="35"/>
  <c r="AJ234" i="35" s="1"/>
  <c r="AI283" i="35"/>
  <c r="AJ283" i="35" s="1"/>
  <c r="AN269" i="35"/>
  <c r="AO269" i="35" s="1"/>
  <c r="AN265" i="35"/>
  <c r="AO265" i="35" s="1"/>
  <c r="AN240" i="35"/>
  <c r="AO240" i="35" s="1"/>
  <c r="AN236" i="35"/>
  <c r="AO236" i="35" s="1"/>
  <c r="AN194" i="35"/>
  <c r="AO194" i="35" s="1"/>
  <c r="AN91" i="35"/>
  <c r="AO91" i="35" s="1"/>
  <c r="AN27" i="35"/>
  <c r="AO27" i="35" s="1"/>
  <c r="AS300" i="35"/>
  <c r="AT300" i="35" s="1"/>
  <c r="AN239" i="35"/>
  <c r="AO239" i="35" s="1"/>
  <c r="AN193" i="35"/>
  <c r="AO193" i="35" s="1"/>
  <c r="AN19" i="35"/>
  <c r="AO19" i="35" s="1"/>
  <c r="AI282" i="35"/>
  <c r="AJ282" i="35" s="1"/>
  <c r="AI302" i="35"/>
  <c r="AJ302" i="35" s="1"/>
  <c r="AI251" i="35"/>
  <c r="AJ251" i="35" s="1"/>
  <c r="AN128" i="35"/>
  <c r="AO128" i="35" s="1"/>
  <c r="AN124" i="35"/>
  <c r="AO124" i="35" s="1"/>
  <c r="AN56" i="35"/>
  <c r="AO56" i="35" s="1"/>
  <c r="AN283" i="35"/>
  <c r="AO283" i="35" s="1"/>
  <c r="AN279" i="35"/>
  <c r="AO279" i="35" s="1"/>
  <c r="AN268" i="35"/>
  <c r="AO268" i="35" s="1"/>
  <c r="AN264" i="35"/>
  <c r="AO264" i="35" s="1"/>
  <c r="AN238" i="35"/>
  <c r="AO238" i="35" s="1"/>
  <c r="AN234" i="35"/>
  <c r="AO234" i="35" s="1"/>
  <c r="AN208" i="35"/>
  <c r="AO208" i="35" s="1"/>
  <c r="AN200" i="35"/>
  <c r="AO200" i="35" s="1"/>
  <c r="AN174" i="35"/>
  <c r="AO174" i="35" s="1"/>
  <c r="AN162" i="35"/>
  <c r="AO162" i="35" s="1"/>
  <c r="AN151" i="35"/>
  <c r="AO151" i="35" s="1"/>
  <c r="AN109" i="35"/>
  <c r="AO109" i="35" s="1"/>
  <c r="AN101" i="35"/>
  <c r="AO101" i="35" s="1"/>
  <c r="AN78" i="35"/>
  <c r="AO78" i="35" s="1"/>
  <c r="AN51" i="35"/>
  <c r="AO51" i="35" s="1"/>
  <c r="AS260" i="35"/>
  <c r="AT260" i="35" s="1"/>
  <c r="AX32" i="35"/>
  <c r="AY32" i="35" s="1"/>
  <c r="AX25" i="35"/>
  <c r="AY25" i="35" s="1"/>
  <c r="AX22" i="35"/>
  <c r="AY22" i="35" s="1"/>
  <c r="AX15" i="35"/>
  <c r="AY15" i="35" s="1"/>
  <c r="AX12" i="35"/>
  <c r="AY12" i="35" s="1"/>
  <c r="AN148" i="35"/>
  <c r="AO148" i="35" s="1"/>
  <c r="AN125" i="35"/>
  <c r="AO125" i="35" s="1"/>
  <c r="AN107" i="35"/>
  <c r="AO107" i="35" s="1"/>
  <c r="AN88" i="35"/>
  <c r="AO88" i="35" s="1"/>
  <c r="AN72" i="35"/>
  <c r="AO72" i="35" s="1"/>
  <c r="AN47" i="35"/>
  <c r="AO47" i="35" s="1"/>
  <c r="AN30" i="35"/>
  <c r="AO30" i="35" s="1"/>
  <c r="AN15" i="35"/>
  <c r="AO15" i="35" s="1"/>
  <c r="AS299" i="35"/>
  <c r="AT299" i="35" s="1"/>
  <c r="AS277" i="35"/>
  <c r="AT277" i="35" s="1"/>
  <c r="AS259" i="35"/>
  <c r="AT259" i="35" s="1"/>
  <c r="AS255" i="35"/>
  <c r="AT255" i="35" s="1"/>
  <c r="AS244" i="35"/>
  <c r="AT244" i="35" s="1"/>
  <c r="AS240" i="35"/>
  <c r="AT240" i="35" s="1"/>
  <c r="AS218" i="35"/>
  <c r="AT218" i="35" s="1"/>
  <c r="AS214" i="35"/>
  <c r="AT214" i="35" s="1"/>
  <c r="AS196" i="35"/>
  <c r="AT196" i="35" s="1"/>
  <c r="AS159" i="35"/>
  <c r="AT159" i="35" s="1"/>
  <c r="AS155" i="35"/>
  <c r="AT155" i="35" s="1"/>
  <c r="AS151" i="35"/>
  <c r="AT151" i="35" s="1"/>
  <c r="AS147" i="35"/>
  <c r="AT147" i="35" s="1"/>
  <c r="AS143" i="35"/>
  <c r="AT143" i="35" s="1"/>
  <c r="AS119" i="35"/>
  <c r="AT119" i="35" s="1"/>
  <c r="AS115" i="35"/>
  <c r="AT115" i="35" s="1"/>
  <c r="AS111" i="35"/>
  <c r="AT111" i="35" s="1"/>
  <c r="AS107" i="35"/>
  <c r="AT107" i="35" s="1"/>
  <c r="AN75" i="35"/>
  <c r="AO75" i="35" s="1"/>
  <c r="AN53" i="35"/>
  <c r="AO53" i="35" s="1"/>
  <c r="AS217" i="35"/>
  <c r="AT217" i="35" s="1"/>
  <c r="AS213" i="35"/>
  <c r="AT213" i="35" s="1"/>
  <c r="AS195" i="35"/>
  <c r="AT195" i="35" s="1"/>
  <c r="AS174" i="35"/>
  <c r="AT174" i="35" s="1"/>
  <c r="AS87" i="35"/>
  <c r="AT87" i="35" s="1"/>
  <c r="AS83" i="35"/>
  <c r="AT83" i="35" s="1"/>
  <c r="AS79" i="35"/>
  <c r="AT79" i="35" s="1"/>
  <c r="AS75" i="35"/>
  <c r="AT75" i="35" s="1"/>
  <c r="AS67" i="35"/>
  <c r="AT67" i="35" s="1"/>
  <c r="AS63" i="35"/>
  <c r="AT63" i="35" s="1"/>
  <c r="AS59" i="35"/>
  <c r="AT59" i="35" s="1"/>
  <c r="AS55" i="35"/>
  <c r="AT55" i="35" s="1"/>
  <c r="AS51" i="35"/>
  <c r="AT51" i="35" s="1"/>
  <c r="AS47" i="35"/>
  <c r="AT47" i="35" s="1"/>
  <c r="AS43" i="35"/>
  <c r="AT43" i="35" s="1"/>
  <c r="AS31" i="35"/>
  <c r="AT31" i="35" s="1"/>
  <c r="AS27" i="35"/>
  <c r="AT27" i="35" s="1"/>
  <c r="AX288" i="35"/>
  <c r="AY288" i="35" s="1"/>
  <c r="AX272" i="35"/>
  <c r="AY272" i="35" s="1"/>
  <c r="AX256" i="35"/>
  <c r="AY256" i="35" s="1"/>
  <c r="AX240" i="35"/>
  <c r="AY240" i="35" s="1"/>
  <c r="AX224" i="35"/>
  <c r="AY224" i="35" s="1"/>
  <c r="AX208" i="35"/>
  <c r="AY208" i="35" s="1"/>
  <c r="AX192" i="35"/>
  <c r="AY192" i="35" s="1"/>
  <c r="AX180" i="35"/>
  <c r="AY180" i="35" s="1"/>
  <c r="AX169" i="35"/>
  <c r="AY169" i="35" s="1"/>
  <c r="AX162" i="35"/>
  <c r="AY162" i="35" s="1"/>
  <c r="AX148" i="35"/>
  <c r="AY148" i="35" s="1"/>
  <c r="AX127" i="35"/>
  <c r="AY127" i="35" s="1"/>
  <c r="AX123" i="35"/>
  <c r="AY123" i="35" s="1"/>
  <c r="AX116" i="35"/>
  <c r="AY116" i="35" s="1"/>
  <c r="AX109" i="35"/>
  <c r="AY109" i="35" s="1"/>
  <c r="AX106" i="35"/>
  <c r="AY106" i="35" s="1"/>
  <c r="AX99" i="35"/>
  <c r="AY99" i="35" s="1"/>
  <c r="AX96" i="35"/>
  <c r="AY96" i="35" s="1"/>
  <c r="AX89" i="35"/>
  <c r="AY89" i="35" s="1"/>
  <c r="AX86" i="35"/>
  <c r="AY86" i="35" s="1"/>
  <c r="AX79" i="35"/>
  <c r="AY79" i="35" s="1"/>
  <c r="AX69" i="35"/>
  <c r="AY69" i="35" s="1"/>
  <c r="AX62" i="35"/>
  <c r="AY62" i="35" s="1"/>
  <c r="AX55" i="35"/>
  <c r="AY55" i="35" s="1"/>
  <c r="AX38" i="35"/>
  <c r="AY38" i="35" s="1"/>
  <c r="AX31" i="35"/>
  <c r="AY31" i="35" s="1"/>
  <c r="AX21" i="35"/>
  <c r="AY21" i="35" s="1"/>
  <c r="AX11" i="35"/>
  <c r="AY11" i="35" s="1"/>
  <c r="AX151" i="35"/>
  <c r="AY151" i="35" s="1"/>
  <c r="AX144" i="35"/>
  <c r="AY144" i="35" s="1"/>
  <c r="AX137" i="35"/>
  <c r="AY137" i="35" s="1"/>
  <c r="AX134" i="35"/>
  <c r="AY134" i="35" s="1"/>
  <c r="AX130" i="35"/>
  <c r="AY130" i="35" s="1"/>
  <c r="AX119" i="35"/>
  <c r="AY119" i="35" s="1"/>
  <c r="AN39" i="35"/>
  <c r="AO39" i="35" s="1"/>
  <c r="AN28" i="35"/>
  <c r="AO28" i="35" s="1"/>
  <c r="AS302" i="35"/>
  <c r="AT302" i="35" s="1"/>
  <c r="AS298" i="35"/>
  <c r="AT298" i="35" s="1"/>
  <c r="AS258" i="35"/>
  <c r="AT258" i="35" s="1"/>
  <c r="AS254" i="35"/>
  <c r="AT254" i="35" s="1"/>
  <c r="AS227" i="35"/>
  <c r="AT227" i="35" s="1"/>
  <c r="AS223" i="35"/>
  <c r="AT223" i="35" s="1"/>
  <c r="AS209" i="35"/>
  <c r="AT209" i="35" s="1"/>
  <c r="AS205" i="35"/>
  <c r="AT205" i="35" s="1"/>
  <c r="AS184" i="35"/>
  <c r="AT184" i="35" s="1"/>
  <c r="AS106" i="35"/>
  <c r="AT106" i="35" s="1"/>
  <c r="AS102" i="35"/>
  <c r="AT102" i="35" s="1"/>
  <c r="AS98" i="35"/>
  <c r="AT98" i="35" s="1"/>
  <c r="AS94" i="35"/>
  <c r="AT94" i="35" s="1"/>
  <c r="AS78" i="35"/>
  <c r="AT78" i="35" s="1"/>
  <c r="AS74" i="35"/>
  <c r="AT74" i="35" s="1"/>
  <c r="AS42" i="35"/>
  <c r="AT42" i="35" s="1"/>
  <c r="AS38" i="35"/>
  <c r="AT38" i="35" s="1"/>
  <c r="AS30" i="35"/>
  <c r="AT30" i="35" s="1"/>
  <c r="AX300" i="35"/>
  <c r="AY300" i="35" s="1"/>
  <c r="AX284" i="35"/>
  <c r="AY284" i="35" s="1"/>
  <c r="AX268" i="35"/>
  <c r="AY268" i="35" s="1"/>
  <c r="AX252" i="35"/>
  <c r="AY252" i="35" s="1"/>
  <c r="AX236" i="35"/>
  <c r="AY236" i="35" s="1"/>
  <c r="AX220" i="35"/>
  <c r="AY220" i="35" s="1"/>
  <c r="AX204" i="35"/>
  <c r="AY204" i="35" s="1"/>
  <c r="AX179" i="35"/>
  <c r="AY179" i="35" s="1"/>
  <c r="AX147" i="35"/>
  <c r="AY147" i="35" s="1"/>
  <c r="AN180" i="35"/>
  <c r="AO180" i="35" s="1"/>
  <c r="AN176" i="35"/>
  <c r="AO176" i="35" s="1"/>
  <c r="AN146" i="35"/>
  <c r="AO146" i="35" s="1"/>
  <c r="AN138" i="35"/>
  <c r="AO138" i="35" s="1"/>
  <c r="AN134" i="35"/>
  <c r="AO134" i="35" s="1"/>
  <c r="AN126" i="35"/>
  <c r="AO126" i="35" s="1"/>
  <c r="AN89" i="35"/>
  <c r="AO89" i="35" s="1"/>
  <c r="AN63" i="35"/>
  <c r="AO63" i="35" s="1"/>
  <c r="AN55" i="35"/>
  <c r="AO55" i="35" s="1"/>
  <c r="AN41" i="35"/>
  <c r="AO41" i="35" s="1"/>
  <c r="AN38" i="35"/>
  <c r="AO38" i="35" s="1"/>
  <c r="AN24" i="35"/>
  <c r="AO24" i="35" s="1"/>
  <c r="AN16" i="35"/>
  <c r="AO16" i="35" s="1"/>
  <c r="AS293" i="35"/>
  <c r="AT293" i="35" s="1"/>
  <c r="AS290" i="35"/>
  <c r="AT290" i="35" s="1"/>
  <c r="AS268" i="35"/>
  <c r="AT268" i="35" s="1"/>
  <c r="AS249" i="35"/>
  <c r="AT249" i="35" s="1"/>
  <c r="AS245" i="35"/>
  <c r="AT245" i="35" s="1"/>
  <c r="AS238" i="35"/>
  <c r="AT238" i="35" s="1"/>
  <c r="AS234" i="35"/>
  <c r="AT234" i="35" s="1"/>
  <c r="AS219" i="35"/>
  <c r="AT219" i="35" s="1"/>
  <c r="AS215" i="35"/>
  <c r="AT215" i="35" s="1"/>
  <c r="AS208" i="35"/>
  <c r="AT208" i="35" s="1"/>
  <c r="AS193" i="35"/>
  <c r="AT193" i="35" s="1"/>
  <c r="AS176" i="35"/>
  <c r="AT176" i="35" s="1"/>
  <c r="AS105" i="35"/>
  <c r="AT105" i="35" s="1"/>
  <c r="AS101" i="35"/>
  <c r="AT101" i="35" s="1"/>
  <c r="AS97" i="35"/>
  <c r="AT97" i="35" s="1"/>
  <c r="AS93" i="35"/>
  <c r="AT93" i="35" s="1"/>
  <c r="AS41" i="35"/>
  <c r="AT41" i="35" s="1"/>
  <c r="AS37" i="35"/>
  <c r="AT37" i="35" s="1"/>
  <c r="AS33" i="35"/>
  <c r="AT33" i="35" s="1"/>
  <c r="AX296" i="35"/>
  <c r="AY296" i="35" s="1"/>
  <c r="AX280" i="35"/>
  <c r="AY280" i="35" s="1"/>
  <c r="AX264" i="35"/>
  <c r="AY264" i="35" s="1"/>
  <c r="AX248" i="35"/>
  <c r="AY248" i="35" s="1"/>
  <c r="AX232" i="35"/>
  <c r="AY232" i="35" s="1"/>
  <c r="AX216" i="35"/>
  <c r="AY216" i="35" s="1"/>
  <c r="AX200" i="35"/>
  <c r="AY200" i="35" s="1"/>
  <c r="AX185" i="35"/>
  <c r="AY185" i="35" s="1"/>
  <c r="AX153" i="35"/>
  <c r="AY153" i="35" s="1"/>
  <c r="AX150" i="35"/>
  <c r="AY150" i="35" s="1"/>
  <c r="AX146" i="35"/>
  <c r="AY146" i="35" s="1"/>
  <c r="AX139" i="35"/>
  <c r="AY139" i="35" s="1"/>
  <c r="AX136" i="35"/>
  <c r="AY136" i="35" s="1"/>
  <c r="AX125" i="35"/>
  <c r="AY125" i="35" s="1"/>
  <c r="AX118" i="35"/>
  <c r="AY118" i="35" s="1"/>
  <c r="AX111" i="35"/>
  <c r="AY111" i="35" s="1"/>
  <c r="AX101" i="35"/>
  <c r="AY101" i="35" s="1"/>
  <c r="AX94" i="35"/>
  <c r="AY94" i="35" s="1"/>
  <c r="AX84" i="35"/>
  <c r="AY84" i="35" s="1"/>
  <c r="AX77" i="35"/>
  <c r="AY77" i="35" s="1"/>
  <c r="AX74" i="35"/>
  <c r="AY74" i="35" s="1"/>
  <c r="AX67" i="35"/>
  <c r="AY67" i="35" s="1"/>
  <c r="AX64" i="35"/>
  <c r="AY64" i="35" s="1"/>
  <c r="AX57" i="35"/>
  <c r="AY57" i="35" s="1"/>
  <c r="AX50" i="35"/>
  <c r="AY50" i="35" s="1"/>
  <c r="AX43" i="35"/>
  <c r="AY43" i="35" s="1"/>
  <c r="AX36" i="35"/>
  <c r="AY36" i="35" s="1"/>
  <c r="AX29" i="35"/>
  <c r="AY29" i="35" s="1"/>
  <c r="AX26" i="35"/>
  <c r="AY26" i="35" s="1"/>
  <c r="AX19" i="35"/>
  <c r="AY19" i="35" s="1"/>
  <c r="AX16" i="35"/>
  <c r="AY16" i="35" s="1"/>
  <c r="AX13" i="35"/>
  <c r="AY13" i="35" s="1"/>
  <c r="BK188" i="35"/>
  <c r="BL188" i="35" s="1"/>
  <c r="BK278" i="35"/>
  <c r="BL278" i="35" s="1"/>
  <c r="BK283" i="35"/>
  <c r="BL283" i="35" s="1"/>
  <c r="BK243" i="35"/>
  <c r="BL243" i="35" s="1"/>
  <c r="BK12" i="35"/>
  <c r="BL12" i="35" s="1"/>
  <c r="BK190" i="35"/>
  <c r="BL190" i="35" s="1"/>
  <c r="BK279" i="35"/>
  <c r="BL279" i="35" s="1"/>
  <c r="BK275" i="35"/>
  <c r="BL275" i="35" s="1"/>
  <c r="BK271" i="35"/>
  <c r="BL271" i="35" s="1"/>
  <c r="BK267" i="35"/>
  <c r="BL267" i="35" s="1"/>
  <c r="BK263" i="35"/>
  <c r="BL263" i="35" s="1"/>
  <c r="BK259" i="35"/>
  <c r="BL259" i="35" s="1"/>
  <c r="BK255" i="35"/>
  <c r="BL255" i="35" s="1"/>
  <c r="BK251" i="35"/>
  <c r="BL251" i="35" s="1"/>
  <c r="BK247" i="35"/>
  <c r="BL247" i="35" s="1"/>
  <c r="BK187" i="35"/>
  <c r="BL187" i="35" s="1"/>
  <c r="BK183" i="35"/>
  <c r="BL183" i="35" s="1"/>
  <c r="BK179" i="35"/>
  <c r="BL179" i="35" s="1"/>
  <c r="BK175" i="35"/>
  <c r="BL175" i="35" s="1"/>
  <c r="BK171" i="35"/>
  <c r="BL171" i="35" s="1"/>
  <c r="BK167" i="35"/>
  <c r="BL167" i="35" s="1"/>
  <c r="BK163" i="35"/>
  <c r="BL163" i="35" s="1"/>
  <c r="BK159" i="35"/>
  <c r="BL159" i="35" s="1"/>
  <c r="BK155" i="35"/>
  <c r="BL155" i="35" s="1"/>
  <c r="BK151" i="35"/>
  <c r="BL151" i="35" s="1"/>
  <c r="BK147" i="35"/>
  <c r="BL147" i="35" s="1"/>
  <c r="BK143" i="35"/>
  <c r="BL143" i="35" s="1"/>
  <c r="BK139" i="35"/>
  <c r="BL139" i="35" s="1"/>
  <c r="BK135" i="35"/>
  <c r="BL135" i="35" s="1"/>
  <c r="BK131" i="35"/>
  <c r="BL131" i="35" s="1"/>
  <c r="BK127" i="35"/>
  <c r="BL127" i="35" s="1"/>
  <c r="BK123" i="35"/>
  <c r="BL123" i="35" s="1"/>
  <c r="BK119" i="35"/>
  <c r="BL119" i="35" s="1"/>
  <c r="BK115" i="35"/>
  <c r="BL115" i="35" s="1"/>
  <c r="BK111" i="35"/>
  <c r="BL111" i="35" s="1"/>
  <c r="BK107" i="35"/>
  <c r="BL107" i="35" s="1"/>
  <c r="BK103" i="35"/>
  <c r="BL103" i="35" s="1"/>
  <c r="BK99" i="35"/>
  <c r="BL99" i="35" s="1"/>
  <c r="BK227" i="35"/>
  <c r="BL227" i="35" s="1"/>
  <c r="BK223" i="35"/>
  <c r="BL223" i="35" s="1"/>
  <c r="BK219" i="35"/>
  <c r="BL219" i="35" s="1"/>
  <c r="BK215" i="35"/>
  <c r="BL215" i="35" s="1"/>
  <c r="BK211" i="35"/>
  <c r="BL211" i="35" s="1"/>
  <c r="BK207" i="35"/>
  <c r="BL207" i="35" s="1"/>
  <c r="BK203" i="35"/>
  <c r="BL203" i="35" s="1"/>
  <c r="BK95" i="35"/>
  <c r="BL95" i="35" s="1"/>
  <c r="BK91" i="35"/>
  <c r="BL91" i="35" s="1"/>
  <c r="BK87" i="35"/>
  <c r="BL87" i="35" s="1"/>
  <c r="BK83" i="35"/>
  <c r="BL83" i="35" s="1"/>
  <c r="BK79" i="35"/>
  <c r="BL79" i="35" s="1"/>
  <c r="BK75" i="35"/>
  <c r="BL75" i="35" s="1"/>
  <c r="BK71" i="35"/>
  <c r="BL71" i="35" s="1"/>
  <c r="BK67" i="35"/>
  <c r="BL67" i="35" s="1"/>
  <c r="BK63" i="35"/>
  <c r="BL63" i="35" s="1"/>
  <c r="BK59" i="35"/>
  <c r="BL59" i="35" s="1"/>
  <c r="BK55" i="35"/>
  <c r="BL55" i="35" s="1"/>
  <c r="BK15" i="35"/>
  <c r="BL15" i="35" s="1"/>
  <c r="BK11" i="35"/>
  <c r="BL11" i="35" s="1"/>
  <c r="BK282" i="35"/>
  <c r="BL282" i="35" s="1"/>
  <c r="BK274" i="35"/>
  <c r="BL274" i="35" s="1"/>
  <c r="BK270" i="35"/>
  <c r="BL270" i="35" s="1"/>
  <c r="BK266" i="35"/>
  <c r="BL266" i="35" s="1"/>
  <c r="BK262" i="35"/>
  <c r="BL262" i="35" s="1"/>
  <c r="BK258" i="35"/>
  <c r="BL258" i="35" s="1"/>
  <c r="BK254" i="35"/>
  <c r="BL254" i="35" s="1"/>
  <c r="BK250" i="35"/>
  <c r="BL250" i="35" s="1"/>
  <c r="BK246" i="35"/>
  <c r="BL246" i="35" s="1"/>
  <c r="BK184" i="35"/>
  <c r="BL184" i="35" s="1"/>
  <c r="BK180" i="35"/>
  <c r="BL180" i="35" s="1"/>
  <c r="BK176" i="35"/>
  <c r="BL176" i="35" s="1"/>
  <c r="BK172" i="35"/>
  <c r="BL172" i="35" s="1"/>
  <c r="BK168" i="35"/>
  <c r="BL168" i="35" s="1"/>
  <c r="BK164" i="35"/>
  <c r="BL164" i="35" s="1"/>
  <c r="BK160" i="35"/>
  <c r="BL160" i="35" s="1"/>
  <c r="BK156" i="35"/>
  <c r="BL156" i="35" s="1"/>
  <c r="BK152" i="35"/>
  <c r="BL152" i="35" s="1"/>
  <c r="BK148" i="35"/>
  <c r="BL148" i="35" s="1"/>
  <c r="BK144" i="35"/>
  <c r="BL144" i="35" s="1"/>
  <c r="BK140" i="35"/>
  <c r="BL140" i="35" s="1"/>
  <c r="BK136" i="35"/>
  <c r="BL136" i="35" s="1"/>
  <c r="BK132" i="35"/>
  <c r="BL132" i="35" s="1"/>
  <c r="BK128" i="35"/>
  <c r="BL128" i="35" s="1"/>
  <c r="BK124" i="35"/>
  <c r="BL124" i="35" s="1"/>
  <c r="BK120" i="35"/>
  <c r="BL120" i="35" s="1"/>
  <c r="BK116" i="35"/>
  <c r="BL116" i="35" s="1"/>
  <c r="BK112" i="35"/>
  <c r="BL112" i="35" s="1"/>
  <c r="BK108" i="35"/>
  <c r="BL108" i="35" s="1"/>
  <c r="BK104" i="35"/>
  <c r="BL104" i="35" s="1"/>
  <c r="BK100" i="35"/>
  <c r="BL100" i="35" s="1"/>
  <c r="BK84" i="35"/>
  <c r="BL84" i="35" s="1"/>
  <c r="BK56" i="35"/>
  <c r="BL56" i="35" s="1"/>
  <c r="AS10" i="35"/>
  <c r="AT10" i="35" s="1"/>
  <c r="AS232" i="35"/>
  <c r="AT232" i="35" s="1"/>
  <c r="AS179" i="35"/>
  <c r="AT179" i="35" s="1"/>
  <c r="AS172" i="35"/>
  <c r="AT172" i="35" s="1"/>
  <c r="AS157" i="35"/>
  <c r="AT157" i="35" s="1"/>
  <c r="AS134" i="35"/>
  <c r="AT134" i="35" s="1"/>
  <c r="AS130" i="35"/>
  <c r="AT130" i="35" s="1"/>
  <c r="AS126" i="35"/>
  <c r="AT126" i="35" s="1"/>
  <c r="AS122" i="35"/>
  <c r="AT122" i="35" s="1"/>
  <c r="AS103" i="35"/>
  <c r="AT103" i="35" s="1"/>
  <c r="AS99" i="35"/>
  <c r="AT99" i="35" s="1"/>
  <c r="AS95" i="35"/>
  <c r="AT95" i="35" s="1"/>
  <c r="AS91" i="35"/>
  <c r="AT91" i="35" s="1"/>
  <c r="AS80" i="35"/>
  <c r="AT80" i="35" s="1"/>
  <c r="AS76" i="35"/>
  <c r="AT76" i="35" s="1"/>
  <c r="AS69" i="35"/>
  <c r="AT69" i="35" s="1"/>
  <c r="AS65" i="35"/>
  <c r="AT65" i="35" s="1"/>
  <c r="AS61" i="35"/>
  <c r="AT61" i="35" s="1"/>
  <c r="AS57" i="35"/>
  <c r="AT57" i="35" s="1"/>
  <c r="AS53" i="35"/>
  <c r="AT53" i="35" s="1"/>
  <c r="AS49" i="35"/>
  <c r="AT49" i="35" s="1"/>
  <c r="AS45" i="35"/>
  <c r="AT45" i="35" s="1"/>
  <c r="AS34" i="35"/>
  <c r="AT34" i="35" s="1"/>
  <c r="AS16" i="35"/>
  <c r="AT16" i="35" s="1"/>
  <c r="AS12" i="35"/>
  <c r="AT12" i="35" s="1"/>
  <c r="AS191" i="35"/>
  <c r="AT191" i="35" s="1"/>
  <c r="AS19" i="35"/>
  <c r="AT19" i="35" s="1"/>
  <c r="AS295" i="35"/>
  <c r="AT295" i="35" s="1"/>
  <c r="AS285" i="35"/>
  <c r="AT285" i="35" s="1"/>
  <c r="AS275" i="35"/>
  <c r="AT275" i="35" s="1"/>
  <c r="AS265" i="35"/>
  <c r="AT265" i="35" s="1"/>
  <c r="AS248" i="35"/>
  <c r="AT248" i="35" s="1"/>
  <c r="AS231" i="35"/>
  <c r="AT231" i="35" s="1"/>
  <c r="AS221" i="35"/>
  <c r="AT221" i="35" s="1"/>
  <c r="AS211" i="35"/>
  <c r="AT211" i="35" s="1"/>
  <c r="AS201" i="35"/>
  <c r="AT201" i="35" s="1"/>
  <c r="AS185" i="35"/>
  <c r="AT185" i="35" s="1"/>
  <c r="AS171" i="35"/>
  <c r="AT171" i="35" s="1"/>
  <c r="AS160" i="35"/>
  <c r="AT160" i="35" s="1"/>
  <c r="AS156" i="35"/>
  <c r="AT156" i="35" s="1"/>
  <c r="AS133" i="35"/>
  <c r="AT133" i="35" s="1"/>
  <c r="AS288" i="35"/>
  <c r="AT288" i="35" s="1"/>
  <c r="AS271" i="35"/>
  <c r="AT271" i="35" s="1"/>
  <c r="AS261" i="35"/>
  <c r="AT261" i="35" s="1"/>
  <c r="AS251" i="35"/>
  <c r="AT251" i="35" s="1"/>
  <c r="AS241" i="35"/>
  <c r="AT241" i="35" s="1"/>
  <c r="AS224" i="35"/>
  <c r="AT224" i="35" s="1"/>
  <c r="AS207" i="35"/>
  <c r="AT207" i="35" s="1"/>
  <c r="AS197" i="35"/>
  <c r="AT197" i="35" s="1"/>
  <c r="AS188" i="35"/>
  <c r="AT188" i="35" s="1"/>
  <c r="AS167" i="35"/>
  <c r="AT167" i="35" s="1"/>
  <c r="AS163" i="35"/>
  <c r="AT163" i="35" s="1"/>
  <c r="AS152" i="35"/>
  <c r="AT152" i="35" s="1"/>
  <c r="AS148" i="35"/>
  <c r="AT148" i="35" s="1"/>
  <c r="AS144" i="35"/>
  <c r="AT144" i="35" s="1"/>
  <c r="AS140" i="35"/>
  <c r="AT140" i="35" s="1"/>
  <c r="AS136" i="35"/>
  <c r="AT136" i="35" s="1"/>
  <c r="AS117" i="35"/>
  <c r="AT117" i="35" s="1"/>
  <c r="AS109" i="35"/>
  <c r="AT109" i="35" s="1"/>
  <c r="AS90" i="35"/>
  <c r="AT90" i="35" s="1"/>
  <c r="AS86" i="35"/>
  <c r="AT86" i="35" s="1"/>
  <c r="AS82" i="35"/>
  <c r="AT82" i="35" s="1"/>
  <c r="AS71" i="35"/>
  <c r="AT71" i="35" s="1"/>
  <c r="AS40" i="35"/>
  <c r="AT40" i="35" s="1"/>
  <c r="AS36" i="35"/>
  <c r="AT36" i="35" s="1"/>
  <c r="AS29" i="35"/>
  <c r="AT29" i="35" s="1"/>
  <c r="AS22" i="35"/>
  <c r="AT22" i="35" s="1"/>
  <c r="AS301" i="35"/>
  <c r="AT301" i="35" s="1"/>
  <c r="AS291" i="35"/>
  <c r="AT291" i="35" s="1"/>
  <c r="AS281" i="35"/>
  <c r="AT281" i="35" s="1"/>
  <c r="AS264" i="35"/>
  <c r="AT264" i="35" s="1"/>
  <c r="AS247" i="35"/>
  <c r="AT247" i="35" s="1"/>
  <c r="AS139" i="35"/>
  <c r="AT139" i="35" s="1"/>
  <c r="AS135" i="35"/>
  <c r="AT135" i="35" s="1"/>
  <c r="AS120" i="35"/>
  <c r="AT120" i="35" s="1"/>
  <c r="AS116" i="35"/>
  <c r="AT116" i="35" s="1"/>
  <c r="AS112" i="35"/>
  <c r="AT112" i="35" s="1"/>
  <c r="AS108" i="35"/>
  <c r="AT108" i="35" s="1"/>
  <c r="AS89" i="35"/>
  <c r="AT89" i="35" s="1"/>
  <c r="AS85" i="35"/>
  <c r="AT85" i="35" s="1"/>
  <c r="AS81" i="35"/>
  <c r="AT81" i="35" s="1"/>
  <c r="AS39" i="35"/>
  <c r="AT39" i="35" s="1"/>
  <c r="AS35" i="35"/>
  <c r="AT35" i="35" s="1"/>
  <c r="AS32" i="35"/>
  <c r="AT32" i="35" s="1"/>
  <c r="AS28" i="35"/>
  <c r="AT28" i="35" s="1"/>
  <c r="AS21" i="35"/>
  <c r="AT21" i="35" s="1"/>
  <c r="AS297" i="35"/>
  <c r="AT297" i="35" s="1"/>
  <c r="AS280" i="35"/>
  <c r="AT280" i="35" s="1"/>
  <c r="AS263" i="35"/>
  <c r="AT263" i="35" s="1"/>
  <c r="AS253" i="35"/>
  <c r="AT253" i="35" s="1"/>
  <c r="AS243" i="35"/>
  <c r="AT243" i="35" s="1"/>
  <c r="AS233" i="35"/>
  <c r="AT233" i="35" s="1"/>
  <c r="AS216" i="35"/>
  <c r="AT216" i="35" s="1"/>
  <c r="AS199" i="35"/>
  <c r="AT199" i="35" s="1"/>
  <c r="AS189" i="35"/>
  <c r="AT189" i="35" s="1"/>
  <c r="AS180" i="35"/>
  <c r="AT180" i="35" s="1"/>
  <c r="AS173" i="35"/>
  <c r="AT173" i="35" s="1"/>
  <c r="AS162" i="35"/>
  <c r="AT162" i="35" s="1"/>
  <c r="AS131" i="35"/>
  <c r="AT131" i="35" s="1"/>
  <c r="AS127" i="35"/>
  <c r="AT127" i="35" s="1"/>
  <c r="AS123" i="35"/>
  <c r="AT123" i="35" s="1"/>
  <c r="AS104" i="35"/>
  <c r="AT104" i="35" s="1"/>
  <c r="AS100" i="35"/>
  <c r="AT100" i="35" s="1"/>
  <c r="AS96" i="35"/>
  <c r="AT96" i="35" s="1"/>
  <c r="AS92" i="35"/>
  <c r="AT92" i="35" s="1"/>
  <c r="AS77" i="35"/>
  <c r="AT77" i="35" s="1"/>
  <c r="AS73" i="35"/>
  <c r="AT73" i="35" s="1"/>
  <c r="AS70" i="35"/>
  <c r="AT70" i="35" s="1"/>
  <c r="AS66" i="35"/>
  <c r="AT66" i="35" s="1"/>
  <c r="AS62" i="35"/>
  <c r="AT62" i="35" s="1"/>
  <c r="AS58" i="35"/>
  <c r="AT58" i="35" s="1"/>
  <c r="AS54" i="35"/>
  <c r="AT54" i="35" s="1"/>
  <c r="AS50" i="35"/>
  <c r="AT50" i="35" s="1"/>
  <c r="AS46" i="35"/>
  <c r="AT46" i="35" s="1"/>
  <c r="AS17" i="35"/>
  <c r="AT17" i="35" s="1"/>
  <c r="AS13" i="35"/>
  <c r="AT13" i="35" s="1"/>
  <c r="AA299" i="35"/>
  <c r="AB299" i="35" s="1"/>
  <c r="AA295" i="35"/>
  <c r="AB295" i="35" s="1"/>
  <c r="AA291" i="35"/>
  <c r="AB291" i="35" s="1"/>
  <c r="AA287" i="35"/>
  <c r="AB287" i="35" s="1"/>
  <c r="AA283" i="35"/>
  <c r="AB283" i="35" s="1"/>
  <c r="AA279" i="35"/>
  <c r="AB279" i="35" s="1"/>
  <c r="AA275" i="35"/>
  <c r="AB275" i="35" s="1"/>
  <c r="AA271" i="35"/>
  <c r="AB271" i="35" s="1"/>
  <c r="AA267" i="35"/>
  <c r="AB267" i="35" s="1"/>
  <c r="AA263" i="35"/>
  <c r="AB263" i="35" s="1"/>
  <c r="AA259" i="35"/>
  <c r="AB259" i="35" s="1"/>
  <c r="AA255" i="35"/>
  <c r="AB255" i="35" s="1"/>
  <c r="AA251" i="35"/>
  <c r="AB251" i="35" s="1"/>
  <c r="AA247" i="35"/>
  <c r="AB247" i="35" s="1"/>
  <c r="AA243" i="35"/>
  <c r="AB243" i="35" s="1"/>
  <c r="AA239" i="35"/>
  <c r="AB239" i="35" s="1"/>
  <c r="AA235" i="35"/>
  <c r="AB235" i="35" s="1"/>
  <c r="AA231" i="35"/>
  <c r="AB231" i="35" s="1"/>
  <c r="AA227" i="35"/>
  <c r="AB227" i="35" s="1"/>
  <c r="AA223" i="35"/>
  <c r="AB223" i="35" s="1"/>
  <c r="AA219" i="35"/>
  <c r="AB219" i="35" s="1"/>
  <c r="AA215" i="35"/>
  <c r="AB215" i="35" s="1"/>
  <c r="AA211" i="35"/>
  <c r="AB211" i="35" s="1"/>
  <c r="AA207" i="35"/>
  <c r="AB207" i="35" s="1"/>
  <c r="AA203" i="35"/>
  <c r="AB203" i="35" s="1"/>
  <c r="AA199" i="35"/>
  <c r="AB199" i="35" s="1"/>
  <c r="AN281" i="35"/>
  <c r="AO281" i="35" s="1"/>
  <c r="AA302" i="35"/>
  <c r="AB302" i="35" s="1"/>
  <c r="AA298" i="35"/>
  <c r="AB298" i="35" s="1"/>
  <c r="AA294" i="35"/>
  <c r="AB294" i="35" s="1"/>
  <c r="AA290" i="35"/>
  <c r="AB290" i="35" s="1"/>
  <c r="AA286" i="35"/>
  <c r="AB286" i="35" s="1"/>
  <c r="AA282" i="35"/>
  <c r="AB282" i="35" s="1"/>
  <c r="AA278" i="35"/>
  <c r="AB278" i="35" s="1"/>
  <c r="AA274" i="35"/>
  <c r="AB274" i="35" s="1"/>
  <c r="AA270" i="35"/>
  <c r="AB270" i="35" s="1"/>
  <c r="AA266" i="35"/>
  <c r="AB266" i="35" s="1"/>
  <c r="AA262" i="35"/>
  <c r="AB262" i="35" s="1"/>
  <c r="AA258" i="35"/>
  <c r="AB258" i="35" s="1"/>
  <c r="AA254" i="35"/>
  <c r="AB254" i="35" s="1"/>
  <c r="AA250" i="35"/>
  <c r="AB250" i="35" s="1"/>
  <c r="AA246" i="35"/>
  <c r="AB246" i="35" s="1"/>
  <c r="AA242" i="35"/>
  <c r="AB242" i="35" s="1"/>
  <c r="AA238" i="35"/>
  <c r="AB238" i="35" s="1"/>
  <c r="AA234" i="35"/>
  <c r="AB234" i="35" s="1"/>
  <c r="AA230" i="35"/>
  <c r="AB230" i="35" s="1"/>
  <c r="AA226" i="35"/>
  <c r="AB226" i="35" s="1"/>
  <c r="AA222" i="35"/>
  <c r="AB222" i="35" s="1"/>
  <c r="AA218" i="35"/>
  <c r="AB218" i="35" s="1"/>
  <c r="AA214" i="35"/>
  <c r="AB214" i="35" s="1"/>
  <c r="AA210" i="35"/>
  <c r="AB210" i="35" s="1"/>
  <c r="AA206" i="35"/>
  <c r="AB206" i="35" s="1"/>
  <c r="AA202" i="35"/>
  <c r="AB202" i="35" s="1"/>
  <c r="AA198" i="35"/>
  <c r="AB198" i="35" s="1"/>
  <c r="AN302" i="35"/>
  <c r="AO302" i="35" s="1"/>
  <c r="AN295" i="35"/>
  <c r="AO295" i="35" s="1"/>
  <c r="AN291" i="35"/>
  <c r="AO291" i="35" s="1"/>
  <c r="AN257" i="35"/>
  <c r="AO257" i="35" s="1"/>
  <c r="AN84" i="35"/>
  <c r="AO84" i="35" s="1"/>
  <c r="AN64" i="35"/>
  <c r="AO64" i="35" s="1"/>
  <c r="AN58" i="35"/>
  <c r="AO58" i="35" s="1"/>
  <c r="AN37" i="35"/>
  <c r="AO37" i="35" s="1"/>
  <c r="AN25" i="35"/>
  <c r="AO25" i="35" s="1"/>
  <c r="AN22" i="35"/>
  <c r="AO22" i="35" s="1"/>
  <c r="AN289" i="35"/>
  <c r="AO289" i="35" s="1"/>
  <c r="AN282" i="35"/>
  <c r="AO282" i="35" s="1"/>
  <c r="AN275" i="35"/>
  <c r="AO275" i="35" s="1"/>
  <c r="AN261" i="35"/>
  <c r="AO261" i="35" s="1"/>
  <c r="AN251" i="35"/>
  <c r="AO251" i="35" s="1"/>
  <c r="AN237" i="35"/>
  <c r="AO237" i="35" s="1"/>
  <c r="AN227" i="35"/>
  <c r="AO227" i="35" s="1"/>
  <c r="AN220" i="35"/>
  <c r="AO220" i="35" s="1"/>
  <c r="AN213" i="35"/>
  <c r="AO213" i="35" s="1"/>
  <c r="AN199" i="35"/>
  <c r="AO199" i="35" s="1"/>
  <c r="AN189" i="35"/>
  <c r="AO189" i="35" s="1"/>
  <c r="AN186" i="35"/>
  <c r="AO186" i="35" s="1"/>
  <c r="AN168" i="35"/>
  <c r="AO168" i="35" s="1"/>
  <c r="AN164" i="35"/>
  <c r="AO164" i="35" s="1"/>
  <c r="AN157" i="35"/>
  <c r="AO157" i="35" s="1"/>
  <c r="AN153" i="35"/>
  <c r="AO153" i="35" s="1"/>
  <c r="AN150" i="35"/>
  <c r="AO150" i="35" s="1"/>
  <c r="AN121" i="35"/>
  <c r="AO121" i="35" s="1"/>
  <c r="AN117" i="35"/>
  <c r="AO117" i="35" s="1"/>
  <c r="AN97" i="35"/>
  <c r="AO97" i="35" s="1"/>
  <c r="AN94" i="35"/>
  <c r="AO94" i="35" s="1"/>
  <c r="AN80" i="35"/>
  <c r="AO80" i="35" s="1"/>
  <c r="AN12" i="35"/>
  <c r="AO12" i="35" s="1"/>
  <c r="AN254" i="35"/>
  <c r="AO254" i="35" s="1"/>
  <c r="AN247" i="35"/>
  <c r="AO247" i="35" s="1"/>
  <c r="AN233" i="35"/>
  <c r="AO233" i="35" s="1"/>
  <c r="AN206" i="35"/>
  <c r="AO206" i="35" s="1"/>
  <c r="AN202" i="35"/>
  <c r="AO202" i="35" s="1"/>
  <c r="AN179" i="35"/>
  <c r="AO179" i="35" s="1"/>
  <c r="AN175" i="35"/>
  <c r="AO175" i="35" s="1"/>
  <c r="AN160" i="35"/>
  <c r="AO160" i="35" s="1"/>
  <c r="AN135" i="35"/>
  <c r="AO135" i="35" s="1"/>
  <c r="AN131" i="35"/>
  <c r="AO131" i="35" s="1"/>
  <c r="AN127" i="35"/>
  <c r="AO127" i="35" s="1"/>
  <c r="AN113" i="35"/>
  <c r="AO113" i="35" s="1"/>
  <c r="AN110" i="35"/>
  <c r="AO110" i="35" s="1"/>
  <c r="AN90" i="35"/>
  <c r="AO90" i="35" s="1"/>
  <c r="AN83" i="35"/>
  <c r="AO83" i="35" s="1"/>
  <c r="AN67" i="35"/>
  <c r="AO67" i="35" s="1"/>
  <c r="AN48" i="35"/>
  <c r="AO48" i="35" s="1"/>
  <c r="AN36" i="35"/>
  <c r="AO36" i="35" s="1"/>
  <c r="AN21" i="35"/>
  <c r="AO21" i="35" s="1"/>
  <c r="AN250" i="35"/>
  <c r="AO250" i="35" s="1"/>
  <c r="AN243" i="35"/>
  <c r="AO243" i="35" s="1"/>
  <c r="AN223" i="35"/>
  <c r="AO223" i="35" s="1"/>
  <c r="AN219" i="35"/>
  <c r="AO219" i="35" s="1"/>
  <c r="AN209" i="35"/>
  <c r="AO209" i="35" s="1"/>
  <c r="AN195" i="35"/>
  <c r="AO195" i="35" s="1"/>
  <c r="AN182" i="35"/>
  <c r="AO182" i="35" s="1"/>
  <c r="AN171" i="35"/>
  <c r="AO171" i="35" s="1"/>
  <c r="AN163" i="35"/>
  <c r="AO163" i="35" s="1"/>
  <c r="AN156" i="35"/>
  <c r="AO156" i="35" s="1"/>
  <c r="AN149" i="35"/>
  <c r="AO149" i="35" s="1"/>
  <c r="AN142" i="35"/>
  <c r="AO142" i="35" s="1"/>
  <c r="AN120" i="35"/>
  <c r="AO120" i="35" s="1"/>
  <c r="AN103" i="35"/>
  <c r="AO103" i="35" s="1"/>
  <c r="AN93" i="35"/>
  <c r="AO93" i="35" s="1"/>
  <c r="AN79" i="35"/>
  <c r="AO79" i="35" s="1"/>
  <c r="AN76" i="35"/>
  <c r="AO76" i="35" s="1"/>
  <c r="AN54" i="35"/>
  <c r="AO54" i="35" s="1"/>
  <c r="AN44" i="35"/>
  <c r="AO44" i="35" s="1"/>
  <c r="AN11" i="35"/>
  <c r="AO11" i="35" s="1"/>
  <c r="AN246" i="35"/>
  <c r="AO246" i="35" s="1"/>
  <c r="AN229" i="35"/>
  <c r="AO229" i="35" s="1"/>
  <c r="AN215" i="35"/>
  <c r="AO215" i="35" s="1"/>
  <c r="AN205" i="35"/>
  <c r="AO205" i="35" s="1"/>
  <c r="AN201" i="35"/>
  <c r="AO201" i="35" s="1"/>
  <c r="AN32" i="35"/>
  <c r="AO32" i="35" s="1"/>
  <c r="AN29" i="35"/>
  <c r="AO29" i="35" s="1"/>
  <c r="AN297" i="35"/>
  <c r="AO297" i="35" s="1"/>
  <c r="AN287" i="35"/>
  <c r="AO287" i="35" s="1"/>
  <c r="AN273" i="35"/>
  <c r="AO273" i="35" s="1"/>
  <c r="AN266" i="35"/>
  <c r="AO266" i="35" s="1"/>
  <c r="AN259" i="35"/>
  <c r="AO259" i="35" s="1"/>
  <c r="AN245" i="35"/>
  <c r="AO245" i="35" s="1"/>
  <c r="AN235" i="35"/>
  <c r="AO235" i="35" s="1"/>
  <c r="AN225" i="35"/>
  <c r="AO225" i="35" s="1"/>
  <c r="AN211" i="35"/>
  <c r="AO211" i="35" s="1"/>
  <c r="AN204" i="35"/>
  <c r="AO204" i="35" s="1"/>
  <c r="AN197" i="35"/>
  <c r="AO197" i="35" s="1"/>
  <c r="AN184" i="35"/>
  <c r="AO184" i="35" s="1"/>
  <c r="AN177" i="35"/>
  <c r="AO177" i="35" s="1"/>
  <c r="AN173" i="35"/>
  <c r="AO173" i="35" s="1"/>
  <c r="AN144" i="35"/>
  <c r="AO144" i="35" s="1"/>
  <c r="AN137" i="35"/>
  <c r="AO137" i="35" s="1"/>
  <c r="AN133" i="35"/>
  <c r="AO133" i="35" s="1"/>
  <c r="AN129" i="35"/>
  <c r="AO129" i="35" s="1"/>
  <c r="AN115" i="35"/>
  <c r="AO115" i="35" s="1"/>
  <c r="AN105" i="35"/>
  <c r="AO105" i="35" s="1"/>
  <c r="AN85" i="35"/>
  <c r="AO85" i="35" s="1"/>
  <c r="AN65" i="35"/>
  <c r="AO65" i="35" s="1"/>
  <c r="AN59" i="35"/>
  <c r="AO59" i="35" s="1"/>
  <c r="BB259" i="35"/>
  <c r="BC259" i="35" s="1"/>
  <c r="BD259" i="35" s="1"/>
  <c r="BB258" i="35"/>
  <c r="BC258" i="35" s="1"/>
  <c r="BD258" i="35" s="1"/>
  <c r="BB251" i="35"/>
  <c r="BC251" i="35" s="1"/>
  <c r="BD251" i="35" s="1"/>
  <c r="BB250" i="35"/>
  <c r="BC250" i="35" s="1"/>
  <c r="BD250" i="35" s="1"/>
  <c r="BB211" i="35"/>
  <c r="BC211" i="35" s="1"/>
  <c r="BD211" i="35" s="1"/>
  <c r="BB206" i="35"/>
  <c r="BC206" i="35" s="1"/>
  <c r="BD206" i="35" s="1"/>
  <c r="BB278" i="35"/>
  <c r="BC278" i="35" s="1"/>
  <c r="BD278" i="35" s="1"/>
  <c r="BB243" i="35"/>
  <c r="BC243" i="35" s="1"/>
  <c r="BD243" i="35" s="1"/>
  <c r="BB242" i="35"/>
  <c r="BC242" i="35" s="1"/>
  <c r="BD242" i="35" s="1"/>
  <c r="BB210" i="35"/>
  <c r="BC210" i="35" s="1"/>
  <c r="BD210" i="35" s="1"/>
  <c r="AN158" i="35"/>
  <c r="AO158" i="35" s="1"/>
  <c r="BB302" i="35"/>
  <c r="BC302" i="35" s="1"/>
  <c r="BD302" i="35" s="1"/>
  <c r="BB295" i="35"/>
  <c r="BC295" i="35" s="1"/>
  <c r="BD295" i="35" s="1"/>
  <c r="BB294" i="35"/>
  <c r="BC294" i="35" s="1"/>
  <c r="BD294" i="35" s="1"/>
  <c r="BB287" i="35"/>
  <c r="BC287" i="35" s="1"/>
  <c r="BD287" i="35" s="1"/>
  <c r="BB286" i="35"/>
  <c r="BC286" i="35" s="1"/>
  <c r="BD286" i="35" s="1"/>
  <c r="BB279" i="35"/>
  <c r="BC279" i="35" s="1"/>
  <c r="BD279" i="35" s="1"/>
  <c r="BB235" i="35"/>
  <c r="BC235" i="35" s="1"/>
  <c r="BD235" i="35" s="1"/>
  <c r="BB234" i="35"/>
  <c r="BC234" i="35" s="1"/>
  <c r="BD234" i="35" s="1"/>
  <c r="BB227" i="35"/>
  <c r="BC227" i="35" s="1"/>
  <c r="BD227" i="35" s="1"/>
  <c r="BB226" i="35"/>
  <c r="BC226" i="35" s="1"/>
  <c r="BD226" i="35" s="1"/>
  <c r="BB215" i="35"/>
  <c r="BC215" i="35" s="1"/>
  <c r="BD215" i="35" s="1"/>
  <c r="BB214" i="35"/>
  <c r="BC214" i="35" s="1"/>
  <c r="BD214" i="35" s="1"/>
  <c r="AA195" i="35"/>
  <c r="AB195" i="35" s="1"/>
  <c r="BB195" i="35"/>
  <c r="BC195" i="35" s="1"/>
  <c r="BD195" i="35" s="1"/>
  <c r="AA191" i="35"/>
  <c r="AB191" i="35" s="1"/>
  <c r="BB191" i="35"/>
  <c r="BC191" i="35" s="1"/>
  <c r="BD191" i="35" s="1"/>
  <c r="AA188" i="35"/>
  <c r="AB188" i="35" s="1"/>
  <c r="BB188" i="35"/>
  <c r="BC188" i="35" s="1"/>
  <c r="BD188" i="35" s="1"/>
  <c r="AA184" i="35"/>
  <c r="AB184" i="35" s="1"/>
  <c r="BB184" i="35"/>
  <c r="BC184" i="35" s="1"/>
  <c r="BD184" i="35" s="1"/>
  <c r="AA180" i="35"/>
  <c r="AB180" i="35" s="1"/>
  <c r="BB180" i="35"/>
  <c r="BC180" i="35" s="1"/>
  <c r="BD180" i="35" s="1"/>
  <c r="AA176" i="35"/>
  <c r="AB176" i="35" s="1"/>
  <c r="BB176" i="35"/>
  <c r="BC176" i="35" s="1"/>
  <c r="BD176" i="35" s="1"/>
  <c r="AA172" i="35"/>
  <c r="AB172" i="35" s="1"/>
  <c r="BB172" i="35"/>
  <c r="BC172" i="35" s="1"/>
  <c r="BD172" i="35" s="1"/>
  <c r="AA168" i="35"/>
  <c r="AB168" i="35" s="1"/>
  <c r="BB168" i="35"/>
  <c r="BC168" i="35" s="1"/>
  <c r="BD168" i="35" s="1"/>
  <c r="AA164" i="35"/>
  <c r="AB164" i="35" s="1"/>
  <c r="BB164" i="35"/>
  <c r="BC164" i="35" s="1"/>
  <c r="BD164" i="35" s="1"/>
  <c r="AA160" i="35"/>
  <c r="AB160" i="35" s="1"/>
  <c r="BB160" i="35"/>
  <c r="BC160" i="35" s="1"/>
  <c r="BD160" i="35" s="1"/>
  <c r="AA156" i="35"/>
  <c r="AB156" i="35" s="1"/>
  <c r="BB156" i="35"/>
  <c r="BC156" i="35" s="1"/>
  <c r="BD156" i="35" s="1"/>
  <c r="AA152" i="35"/>
  <c r="AB152" i="35" s="1"/>
  <c r="BB152" i="35"/>
  <c r="BC152" i="35" s="1"/>
  <c r="BD152" i="35" s="1"/>
  <c r="AA148" i="35"/>
  <c r="AB148" i="35" s="1"/>
  <c r="BB148" i="35"/>
  <c r="BC148" i="35" s="1"/>
  <c r="BD148" i="35" s="1"/>
  <c r="AA144" i="35"/>
  <c r="AB144" i="35" s="1"/>
  <c r="BB144" i="35"/>
  <c r="BC144" i="35" s="1"/>
  <c r="BD144" i="35" s="1"/>
  <c r="AA140" i="35"/>
  <c r="AB140" i="35" s="1"/>
  <c r="BB140" i="35"/>
  <c r="BC140" i="35" s="1"/>
  <c r="BD140" i="35" s="1"/>
  <c r="AA136" i="35"/>
  <c r="AB136" i="35" s="1"/>
  <c r="BB136" i="35"/>
  <c r="BC136" i="35" s="1"/>
  <c r="BD136" i="35" s="1"/>
  <c r="AA132" i="35"/>
  <c r="AB132" i="35" s="1"/>
  <c r="BB132" i="35"/>
  <c r="BC132" i="35" s="1"/>
  <c r="BD132" i="35" s="1"/>
  <c r="AA128" i="35"/>
  <c r="AB128" i="35" s="1"/>
  <c r="BB128" i="35"/>
  <c r="BC128" i="35" s="1"/>
  <c r="BD128" i="35" s="1"/>
  <c r="AA124" i="35"/>
  <c r="AB124" i="35" s="1"/>
  <c r="BB124" i="35"/>
  <c r="BC124" i="35" s="1"/>
  <c r="BD124" i="35" s="1"/>
  <c r="AA120" i="35"/>
  <c r="AB120" i="35" s="1"/>
  <c r="BB120" i="35"/>
  <c r="BC120" i="35" s="1"/>
  <c r="BD120" i="35" s="1"/>
  <c r="AA116" i="35"/>
  <c r="AB116" i="35" s="1"/>
  <c r="BB116" i="35"/>
  <c r="BC116" i="35" s="1"/>
  <c r="BD116" i="35" s="1"/>
  <c r="AA112" i="35"/>
  <c r="AB112" i="35" s="1"/>
  <c r="BB112" i="35"/>
  <c r="BC112" i="35" s="1"/>
  <c r="BD112" i="35" s="1"/>
  <c r="AA108" i="35"/>
  <c r="AB108" i="35" s="1"/>
  <c r="BB108" i="35"/>
  <c r="BC108" i="35" s="1"/>
  <c r="BD108" i="35" s="1"/>
  <c r="AA104" i="35"/>
  <c r="AB104" i="35" s="1"/>
  <c r="BB104" i="35"/>
  <c r="BC104" i="35" s="1"/>
  <c r="BD104" i="35" s="1"/>
  <c r="AA100" i="35"/>
  <c r="AB100" i="35" s="1"/>
  <c r="BB100" i="35"/>
  <c r="BC100" i="35" s="1"/>
  <c r="BD100" i="35" s="1"/>
  <c r="AA96" i="35"/>
  <c r="AB96" i="35" s="1"/>
  <c r="BB96" i="35"/>
  <c r="BC96" i="35" s="1"/>
  <c r="BD96" i="35" s="1"/>
  <c r="AA92" i="35"/>
  <c r="AB92" i="35" s="1"/>
  <c r="BB92" i="35"/>
  <c r="BC92" i="35" s="1"/>
  <c r="BD92" i="35" s="1"/>
  <c r="AA88" i="35"/>
  <c r="AB88" i="35" s="1"/>
  <c r="BB88" i="35"/>
  <c r="BC88" i="35" s="1"/>
  <c r="BD88" i="35" s="1"/>
  <c r="AA84" i="35"/>
  <c r="AB84" i="35" s="1"/>
  <c r="BB84" i="35"/>
  <c r="BC84" i="35" s="1"/>
  <c r="BD84" i="35" s="1"/>
  <c r="AA80" i="35"/>
  <c r="AB80" i="35" s="1"/>
  <c r="BB80" i="35"/>
  <c r="BC80" i="35" s="1"/>
  <c r="BD80" i="35" s="1"/>
  <c r="AA76" i="35"/>
  <c r="AB76" i="35" s="1"/>
  <c r="BB76" i="35"/>
  <c r="BC76" i="35" s="1"/>
  <c r="BD76" i="35" s="1"/>
  <c r="AA72" i="35"/>
  <c r="AB72" i="35" s="1"/>
  <c r="BB72" i="35"/>
  <c r="BC72" i="35" s="1"/>
  <c r="BD72" i="35" s="1"/>
  <c r="AA68" i="35"/>
  <c r="AB68" i="35" s="1"/>
  <c r="BB68" i="35"/>
  <c r="BC68" i="35" s="1"/>
  <c r="BD68" i="35" s="1"/>
  <c r="AA64" i="35"/>
  <c r="AB64" i="35" s="1"/>
  <c r="BB64" i="35"/>
  <c r="BC64" i="35" s="1"/>
  <c r="BD64" i="35" s="1"/>
  <c r="AA60" i="35"/>
  <c r="AB60" i="35" s="1"/>
  <c r="BB60" i="35"/>
  <c r="BC60" i="35" s="1"/>
  <c r="BD60" i="35" s="1"/>
  <c r="AA56" i="35"/>
  <c r="AB56" i="35" s="1"/>
  <c r="BB56" i="35"/>
  <c r="BC56" i="35" s="1"/>
  <c r="BD56" i="35" s="1"/>
  <c r="AA52" i="35"/>
  <c r="AB52" i="35" s="1"/>
  <c r="BB52" i="35"/>
  <c r="BC52" i="35" s="1"/>
  <c r="BD52" i="35" s="1"/>
  <c r="AA48" i="35"/>
  <c r="AB48" i="35" s="1"/>
  <c r="BB48" i="35"/>
  <c r="BC48" i="35" s="1"/>
  <c r="BD48" i="35" s="1"/>
  <c r="AA44" i="35"/>
  <c r="AB44" i="35" s="1"/>
  <c r="BB44" i="35"/>
  <c r="BC44" i="35" s="1"/>
  <c r="BD44" i="35" s="1"/>
  <c r="AA40" i="35"/>
  <c r="AB40" i="35" s="1"/>
  <c r="BB40" i="35"/>
  <c r="BC40" i="35" s="1"/>
  <c r="BD40" i="35" s="1"/>
  <c r="AA36" i="35"/>
  <c r="AB36" i="35" s="1"/>
  <c r="BB36" i="35"/>
  <c r="BC36" i="35" s="1"/>
  <c r="BD36" i="35" s="1"/>
  <c r="AA32" i="35"/>
  <c r="AB32" i="35" s="1"/>
  <c r="BB32" i="35"/>
  <c r="BC32" i="35" s="1"/>
  <c r="BD32" i="35" s="1"/>
  <c r="AA28" i="35"/>
  <c r="AB28" i="35" s="1"/>
  <c r="BB28" i="35"/>
  <c r="BC28" i="35" s="1"/>
  <c r="BD28" i="35" s="1"/>
  <c r="AA24" i="35"/>
  <c r="AB24" i="35" s="1"/>
  <c r="BB24" i="35"/>
  <c r="BC24" i="35" s="1"/>
  <c r="BD24" i="35" s="1"/>
  <c r="AA20" i="35"/>
  <c r="AB20" i="35" s="1"/>
  <c r="BB20" i="35"/>
  <c r="BC20" i="35" s="1"/>
  <c r="BD20" i="35" s="1"/>
  <c r="AA16" i="35"/>
  <c r="AB16" i="35" s="1"/>
  <c r="BB16" i="35"/>
  <c r="BC16" i="35" s="1"/>
  <c r="BD16" i="35" s="1"/>
  <c r="AA12" i="35"/>
  <c r="AB12" i="35" s="1"/>
  <c r="BB12" i="35"/>
  <c r="BC12" i="35" s="1"/>
  <c r="BD12" i="35" s="1"/>
  <c r="BB271" i="35"/>
  <c r="BC271" i="35" s="1"/>
  <c r="BD271" i="35" s="1"/>
  <c r="BB270" i="35"/>
  <c r="BC270" i="35" s="1"/>
  <c r="BD270" i="35" s="1"/>
  <c r="BB263" i="35"/>
  <c r="BC263" i="35" s="1"/>
  <c r="BD263" i="35" s="1"/>
  <c r="BB262" i="35"/>
  <c r="BC262" i="35" s="1"/>
  <c r="BD262" i="35" s="1"/>
  <c r="AN167" i="35"/>
  <c r="AO167" i="35" s="1"/>
  <c r="BB255" i="35"/>
  <c r="BC255" i="35" s="1"/>
  <c r="BD255" i="35" s="1"/>
  <c r="BB254" i="35"/>
  <c r="BC254" i="35" s="1"/>
  <c r="BD254" i="35" s="1"/>
  <c r="BB247" i="35"/>
  <c r="BC247" i="35" s="1"/>
  <c r="BD247" i="35" s="1"/>
  <c r="BB246" i="35"/>
  <c r="BC246" i="35" s="1"/>
  <c r="BD246" i="35" s="1"/>
  <c r="BB219" i="35"/>
  <c r="BC219" i="35" s="1"/>
  <c r="BD219" i="35" s="1"/>
  <c r="BB218" i="35"/>
  <c r="BC218" i="35" s="1"/>
  <c r="BD218" i="35" s="1"/>
  <c r="AA194" i="35"/>
  <c r="AB194" i="35" s="1"/>
  <c r="BB194" i="35"/>
  <c r="BC194" i="35" s="1"/>
  <c r="BD194" i="35" s="1"/>
  <c r="AA190" i="35"/>
  <c r="AB190" i="35" s="1"/>
  <c r="BB190" i="35"/>
  <c r="BC190" i="35" s="1"/>
  <c r="BD190" i="35" s="1"/>
  <c r="AA187" i="35"/>
  <c r="AB187" i="35" s="1"/>
  <c r="BB187" i="35"/>
  <c r="BC187" i="35" s="1"/>
  <c r="BD187" i="35" s="1"/>
  <c r="AA183" i="35"/>
  <c r="AB183" i="35" s="1"/>
  <c r="BB183" i="35"/>
  <c r="BC183" i="35" s="1"/>
  <c r="BD183" i="35" s="1"/>
  <c r="AA179" i="35"/>
  <c r="AB179" i="35" s="1"/>
  <c r="BB179" i="35"/>
  <c r="BC179" i="35" s="1"/>
  <c r="BD179" i="35" s="1"/>
  <c r="AA175" i="35"/>
  <c r="AB175" i="35" s="1"/>
  <c r="BB175" i="35"/>
  <c r="BC175" i="35" s="1"/>
  <c r="BD175" i="35" s="1"/>
  <c r="AA171" i="35"/>
  <c r="AB171" i="35" s="1"/>
  <c r="BB171" i="35"/>
  <c r="BC171" i="35" s="1"/>
  <c r="BD171" i="35" s="1"/>
  <c r="AA167" i="35"/>
  <c r="AB167" i="35" s="1"/>
  <c r="BB167" i="35"/>
  <c r="BC167" i="35" s="1"/>
  <c r="BD167" i="35" s="1"/>
  <c r="AA163" i="35"/>
  <c r="AB163" i="35" s="1"/>
  <c r="BB163" i="35"/>
  <c r="BC163" i="35" s="1"/>
  <c r="BD163" i="35" s="1"/>
  <c r="AA159" i="35"/>
  <c r="AB159" i="35" s="1"/>
  <c r="BB159" i="35"/>
  <c r="BC159" i="35" s="1"/>
  <c r="BD159" i="35" s="1"/>
  <c r="AA155" i="35"/>
  <c r="AB155" i="35" s="1"/>
  <c r="BB155" i="35"/>
  <c r="BC155" i="35" s="1"/>
  <c r="BD155" i="35" s="1"/>
  <c r="AA151" i="35"/>
  <c r="AB151" i="35" s="1"/>
  <c r="BB151" i="35"/>
  <c r="BC151" i="35" s="1"/>
  <c r="BD151" i="35" s="1"/>
  <c r="AA147" i="35"/>
  <c r="AB147" i="35" s="1"/>
  <c r="BB147" i="35"/>
  <c r="BC147" i="35" s="1"/>
  <c r="BD147" i="35" s="1"/>
  <c r="AA143" i="35"/>
  <c r="AB143" i="35" s="1"/>
  <c r="BB143" i="35"/>
  <c r="BC143" i="35" s="1"/>
  <c r="BD143" i="35" s="1"/>
  <c r="AA139" i="35"/>
  <c r="AB139" i="35" s="1"/>
  <c r="BB139" i="35"/>
  <c r="BC139" i="35" s="1"/>
  <c r="BD139" i="35" s="1"/>
  <c r="AA135" i="35"/>
  <c r="AB135" i="35" s="1"/>
  <c r="BB135" i="35"/>
  <c r="BC135" i="35" s="1"/>
  <c r="BD135" i="35" s="1"/>
  <c r="AA131" i="35"/>
  <c r="AB131" i="35" s="1"/>
  <c r="BB131" i="35"/>
  <c r="BC131" i="35" s="1"/>
  <c r="BD131" i="35" s="1"/>
  <c r="AA127" i="35"/>
  <c r="AB127" i="35" s="1"/>
  <c r="BB127" i="35"/>
  <c r="BC127" i="35" s="1"/>
  <c r="BD127" i="35" s="1"/>
  <c r="AA123" i="35"/>
  <c r="AB123" i="35" s="1"/>
  <c r="BB123" i="35"/>
  <c r="BC123" i="35" s="1"/>
  <c r="BD123" i="35" s="1"/>
  <c r="AA119" i="35"/>
  <c r="AB119" i="35" s="1"/>
  <c r="BB119" i="35"/>
  <c r="BC119" i="35" s="1"/>
  <c r="BD119" i="35" s="1"/>
  <c r="AA115" i="35"/>
  <c r="AB115" i="35" s="1"/>
  <c r="BB115" i="35"/>
  <c r="BC115" i="35" s="1"/>
  <c r="BD115" i="35" s="1"/>
  <c r="AA111" i="35"/>
  <c r="AB111" i="35" s="1"/>
  <c r="BB111" i="35"/>
  <c r="BC111" i="35" s="1"/>
  <c r="BD111" i="35" s="1"/>
  <c r="AA107" i="35"/>
  <c r="AB107" i="35" s="1"/>
  <c r="BB107" i="35"/>
  <c r="BC107" i="35" s="1"/>
  <c r="BD107" i="35" s="1"/>
  <c r="AA103" i="35"/>
  <c r="AB103" i="35" s="1"/>
  <c r="BB103" i="35"/>
  <c r="BC103" i="35" s="1"/>
  <c r="BD103" i="35" s="1"/>
  <c r="AA99" i="35"/>
  <c r="AB99" i="35" s="1"/>
  <c r="BB99" i="35"/>
  <c r="BC99" i="35" s="1"/>
  <c r="BD99" i="35" s="1"/>
  <c r="AA95" i="35"/>
  <c r="AB95" i="35" s="1"/>
  <c r="BB95" i="35"/>
  <c r="BC95" i="35" s="1"/>
  <c r="BD95" i="35" s="1"/>
  <c r="AA91" i="35"/>
  <c r="AB91" i="35" s="1"/>
  <c r="BB91" i="35"/>
  <c r="BC91" i="35" s="1"/>
  <c r="BD91" i="35" s="1"/>
  <c r="AA87" i="35"/>
  <c r="AB87" i="35" s="1"/>
  <c r="BB87" i="35"/>
  <c r="BC87" i="35" s="1"/>
  <c r="BD87" i="35" s="1"/>
  <c r="AA83" i="35"/>
  <c r="AB83" i="35" s="1"/>
  <c r="BB83" i="35"/>
  <c r="BC83" i="35" s="1"/>
  <c r="BD83" i="35" s="1"/>
  <c r="AA79" i="35"/>
  <c r="AB79" i="35" s="1"/>
  <c r="BB79" i="35"/>
  <c r="BC79" i="35" s="1"/>
  <c r="BD79" i="35" s="1"/>
  <c r="AA75" i="35"/>
  <c r="AB75" i="35" s="1"/>
  <c r="BB75" i="35"/>
  <c r="BC75" i="35" s="1"/>
  <c r="BD75" i="35" s="1"/>
  <c r="AA71" i="35"/>
  <c r="AB71" i="35" s="1"/>
  <c r="BB71" i="35"/>
  <c r="BC71" i="35" s="1"/>
  <c r="BD71" i="35" s="1"/>
  <c r="AA67" i="35"/>
  <c r="AB67" i="35" s="1"/>
  <c r="BB67" i="35"/>
  <c r="BC67" i="35" s="1"/>
  <c r="BD67" i="35" s="1"/>
  <c r="AA63" i="35"/>
  <c r="AB63" i="35" s="1"/>
  <c r="BB63" i="35"/>
  <c r="BC63" i="35" s="1"/>
  <c r="BD63" i="35" s="1"/>
  <c r="AA59" i="35"/>
  <c r="AB59" i="35" s="1"/>
  <c r="BB59" i="35"/>
  <c r="BC59" i="35" s="1"/>
  <c r="BD59" i="35" s="1"/>
  <c r="AA55" i="35"/>
  <c r="AB55" i="35" s="1"/>
  <c r="BB55" i="35"/>
  <c r="BC55" i="35" s="1"/>
  <c r="BD55" i="35" s="1"/>
  <c r="AA51" i="35"/>
  <c r="AB51" i="35" s="1"/>
  <c r="BB51" i="35"/>
  <c r="BC51" i="35" s="1"/>
  <c r="BD51" i="35" s="1"/>
  <c r="AA47" i="35"/>
  <c r="AB47" i="35" s="1"/>
  <c r="BB47" i="35"/>
  <c r="BC47" i="35" s="1"/>
  <c r="BD47" i="35" s="1"/>
  <c r="AA43" i="35"/>
  <c r="AB43" i="35" s="1"/>
  <c r="BB43" i="35"/>
  <c r="BC43" i="35" s="1"/>
  <c r="BD43" i="35" s="1"/>
  <c r="AA39" i="35"/>
  <c r="AB39" i="35" s="1"/>
  <c r="BB39" i="35"/>
  <c r="BC39" i="35" s="1"/>
  <c r="BD39" i="35" s="1"/>
  <c r="AA35" i="35"/>
  <c r="AB35" i="35" s="1"/>
  <c r="BB35" i="35"/>
  <c r="BC35" i="35" s="1"/>
  <c r="BD35" i="35" s="1"/>
  <c r="AA31" i="35"/>
  <c r="AB31" i="35" s="1"/>
  <c r="BB31" i="35"/>
  <c r="BC31" i="35" s="1"/>
  <c r="BD31" i="35" s="1"/>
  <c r="AA27" i="35"/>
  <c r="AB27" i="35" s="1"/>
  <c r="BB27" i="35"/>
  <c r="BC27" i="35" s="1"/>
  <c r="BD27" i="35" s="1"/>
  <c r="AA23" i="35"/>
  <c r="AB23" i="35" s="1"/>
  <c r="BB23" i="35"/>
  <c r="BC23" i="35" s="1"/>
  <c r="BD23" i="35" s="1"/>
  <c r="AA19" i="35"/>
  <c r="AB19" i="35" s="1"/>
  <c r="BB19" i="35"/>
  <c r="BC19" i="35" s="1"/>
  <c r="BD19" i="35" s="1"/>
  <c r="AA15" i="35"/>
  <c r="AB15" i="35" s="1"/>
  <c r="BB15" i="35"/>
  <c r="BC15" i="35" s="1"/>
  <c r="BD15" i="35" s="1"/>
  <c r="AA11" i="35"/>
  <c r="AB11" i="35" s="1"/>
  <c r="BB11" i="35"/>
  <c r="BC11" i="35" s="1"/>
  <c r="BD11" i="35" s="1"/>
  <c r="BB199" i="35"/>
  <c r="BC199" i="35" s="1"/>
  <c r="BD199" i="35" s="1"/>
  <c r="BB198" i="35"/>
  <c r="BC198" i="35" s="1"/>
  <c r="BD198" i="35" s="1"/>
  <c r="BB299" i="35"/>
  <c r="BC299" i="35" s="1"/>
  <c r="BD299" i="35" s="1"/>
  <c r="BB298" i="35"/>
  <c r="BC298" i="35" s="1"/>
  <c r="BD298" i="35" s="1"/>
  <c r="BB291" i="35"/>
  <c r="BC291" i="35" s="1"/>
  <c r="BD291" i="35" s="1"/>
  <c r="BB290" i="35"/>
  <c r="BC290" i="35" s="1"/>
  <c r="BD290" i="35" s="1"/>
  <c r="BB283" i="35"/>
  <c r="BC283" i="35" s="1"/>
  <c r="BD283" i="35" s="1"/>
  <c r="BB282" i="35"/>
  <c r="BC282" i="35" s="1"/>
  <c r="BD282" i="35" s="1"/>
  <c r="BB275" i="35"/>
  <c r="BC275" i="35" s="1"/>
  <c r="BD275" i="35" s="1"/>
  <c r="BB274" i="35"/>
  <c r="BC274" i="35" s="1"/>
  <c r="BD274" i="35" s="1"/>
  <c r="BB239" i="35"/>
  <c r="BC239" i="35" s="1"/>
  <c r="BD239" i="35" s="1"/>
  <c r="BB238" i="35"/>
  <c r="BC238" i="35" s="1"/>
  <c r="BD238" i="35" s="1"/>
  <c r="BB231" i="35"/>
  <c r="BC231" i="35" s="1"/>
  <c r="BD231" i="35" s="1"/>
  <c r="BB230" i="35"/>
  <c r="BC230" i="35" s="1"/>
  <c r="BD230" i="35" s="1"/>
  <c r="BB223" i="35"/>
  <c r="BC223" i="35" s="1"/>
  <c r="BD223" i="35" s="1"/>
  <c r="BB222" i="35"/>
  <c r="BC222" i="35" s="1"/>
  <c r="BD222" i="35" s="1"/>
  <c r="BB203" i="35"/>
  <c r="BC203" i="35" s="1"/>
  <c r="BD203" i="35" s="1"/>
  <c r="BB267" i="35"/>
  <c r="BC267" i="35" s="1"/>
  <c r="BD267" i="35" s="1"/>
  <c r="BB266" i="35"/>
  <c r="BC266" i="35" s="1"/>
  <c r="BD266" i="35" s="1"/>
  <c r="BB207" i="35"/>
  <c r="BC207" i="35" s="1"/>
  <c r="BD207" i="35" s="1"/>
  <c r="BB202" i="35"/>
  <c r="BC202" i="35" s="1"/>
  <c r="BD202" i="35" s="1"/>
  <c r="D10" i="3"/>
  <c r="K10" i="35" s="1"/>
  <c r="AX166" i="35"/>
  <c r="AY166" i="35" s="1"/>
  <c r="AX159" i="35"/>
  <c r="AY159" i="35" s="1"/>
  <c r="AX156" i="35"/>
  <c r="AY156" i="35" s="1"/>
  <c r="AX124" i="35"/>
  <c r="AY124" i="35" s="1"/>
  <c r="AX178" i="35"/>
  <c r="AY178" i="35" s="1"/>
  <c r="AX120" i="35"/>
  <c r="AY120" i="35" s="1"/>
  <c r="AX177" i="35"/>
  <c r="AY177" i="35" s="1"/>
  <c r="AX174" i="35"/>
  <c r="AY174" i="35" s="1"/>
  <c r="AX161" i="35"/>
  <c r="AY161" i="35" s="1"/>
  <c r="AX158" i="35"/>
  <c r="AY158" i="35" s="1"/>
  <c r="AX145" i="35"/>
  <c r="AY145" i="35" s="1"/>
  <c r="AX142" i="35"/>
  <c r="AY142" i="35" s="1"/>
  <c r="AX129" i="35"/>
  <c r="AY129" i="35" s="1"/>
  <c r="AX126" i="35"/>
  <c r="AY126" i="35" s="1"/>
  <c r="AX113" i="35"/>
  <c r="AY113" i="35" s="1"/>
  <c r="AS154" i="35"/>
  <c r="AT154" i="35" s="1"/>
  <c r="AS169" i="35"/>
  <c r="AT169" i="35" s="1"/>
  <c r="AS166" i="35"/>
  <c r="AT166" i="35" s="1"/>
  <c r="AS153" i="35"/>
  <c r="AT153" i="35" s="1"/>
  <c r="AS150" i="35"/>
  <c r="AT150" i="35" s="1"/>
  <c r="AS137" i="35"/>
  <c r="AT137" i="35" s="1"/>
  <c r="AS121" i="35"/>
  <c r="AT121" i="35" s="1"/>
  <c r="AS146" i="35"/>
  <c r="AT146" i="35" s="1"/>
  <c r="AS178" i="35"/>
  <c r="AT178" i="35" s="1"/>
  <c r="AS161" i="35"/>
  <c r="AT161" i="35" s="1"/>
  <c r="AS158" i="35"/>
  <c r="AT158" i="35" s="1"/>
  <c r="AS145" i="35"/>
  <c r="AT145" i="35" s="1"/>
  <c r="AS142" i="35"/>
  <c r="AT142" i="35" s="1"/>
  <c r="AS129" i="35"/>
  <c r="AT129" i="35" s="1"/>
  <c r="AS113" i="35"/>
  <c r="AT113" i="35" s="1"/>
  <c r="AA300" i="35"/>
  <c r="AB300" i="35" s="1"/>
  <c r="AA296" i="35"/>
  <c r="AB296" i="35" s="1"/>
  <c r="AA292" i="35"/>
  <c r="AB292" i="35" s="1"/>
  <c r="AA288" i="35"/>
  <c r="AB288" i="35" s="1"/>
  <c r="AA284" i="35"/>
  <c r="AB284" i="35" s="1"/>
  <c r="AA280" i="35"/>
  <c r="AB280" i="35" s="1"/>
  <c r="AA276" i="35"/>
  <c r="AB276" i="35" s="1"/>
  <c r="AA272" i="35"/>
  <c r="AB272" i="35" s="1"/>
  <c r="AA268" i="35"/>
  <c r="AB268" i="35" s="1"/>
  <c r="AA264" i="35"/>
  <c r="AB264" i="35" s="1"/>
  <c r="AA260" i="35"/>
  <c r="AB260" i="35" s="1"/>
  <c r="AA256" i="35"/>
  <c r="AB256" i="35" s="1"/>
  <c r="AA252" i="35"/>
  <c r="AB252" i="35" s="1"/>
  <c r="AA248" i="35"/>
  <c r="AB248" i="35" s="1"/>
  <c r="AA244" i="35"/>
  <c r="AB244" i="35" s="1"/>
  <c r="AA240" i="35"/>
  <c r="AB240" i="35" s="1"/>
  <c r="AA236" i="35"/>
  <c r="AB236" i="35" s="1"/>
  <c r="AA232" i="35"/>
  <c r="AB232" i="35" s="1"/>
  <c r="AA228" i="35"/>
  <c r="AB228" i="35" s="1"/>
  <c r="AA224" i="35"/>
  <c r="AB224" i="35" s="1"/>
  <c r="AA220" i="35"/>
  <c r="AB220" i="35" s="1"/>
  <c r="AA216" i="35"/>
  <c r="AB216" i="35" s="1"/>
  <c r="AA212" i="35"/>
  <c r="AB212" i="35" s="1"/>
  <c r="AA208" i="35"/>
  <c r="AB208" i="35" s="1"/>
  <c r="AA204" i="35"/>
  <c r="AB204" i="35" s="1"/>
  <c r="AA200" i="35"/>
  <c r="AB200" i="35" s="1"/>
  <c r="AA196" i="35"/>
  <c r="AB196" i="35" s="1"/>
  <c r="AA192" i="35"/>
  <c r="AB192" i="35" s="1"/>
  <c r="AA185" i="35"/>
  <c r="AB185" i="35" s="1"/>
  <c r="AA181" i="35"/>
  <c r="AB181" i="35" s="1"/>
  <c r="AA177" i="35"/>
  <c r="AB177" i="35" s="1"/>
  <c r="AA173" i="35"/>
  <c r="AB173" i="35" s="1"/>
  <c r="AA169" i="35"/>
  <c r="AB169" i="35" s="1"/>
  <c r="AA165" i="35"/>
  <c r="AB165" i="35" s="1"/>
  <c r="AA161" i="35"/>
  <c r="AB161" i="35" s="1"/>
  <c r="AA157" i="35"/>
  <c r="AB157" i="35" s="1"/>
  <c r="AA153" i="35"/>
  <c r="AB153" i="35" s="1"/>
  <c r="AA149" i="35"/>
  <c r="AB149" i="35" s="1"/>
  <c r="AA145" i="35"/>
  <c r="AB145" i="35" s="1"/>
  <c r="AA141" i="35"/>
  <c r="AB141" i="35" s="1"/>
  <c r="AA137" i="35"/>
  <c r="AB137" i="35" s="1"/>
  <c r="AA133" i="35"/>
  <c r="AB133" i="35" s="1"/>
  <c r="AA129" i="35"/>
  <c r="AB129" i="35" s="1"/>
  <c r="AA125" i="35"/>
  <c r="AB125" i="35" s="1"/>
  <c r="AA121" i="35"/>
  <c r="AB121" i="35" s="1"/>
  <c r="AA117" i="35"/>
  <c r="AB117" i="35" s="1"/>
  <c r="AA113" i="35"/>
  <c r="AB113" i="35" s="1"/>
  <c r="AA109" i="35"/>
  <c r="AB109" i="35" s="1"/>
  <c r="AA105" i="35"/>
  <c r="AB105" i="35" s="1"/>
  <c r="AA101" i="35"/>
  <c r="AB101" i="35" s="1"/>
  <c r="AA97" i="35"/>
  <c r="AB97" i="35" s="1"/>
  <c r="AA93" i="35"/>
  <c r="AB93" i="35" s="1"/>
  <c r="AA89" i="35"/>
  <c r="AB89" i="35" s="1"/>
  <c r="AA85" i="35"/>
  <c r="AB85" i="35" s="1"/>
  <c r="AA81" i="35"/>
  <c r="AB81" i="35" s="1"/>
  <c r="AA77" i="35"/>
  <c r="AB77" i="35" s="1"/>
  <c r="AA73" i="35"/>
  <c r="AB73" i="35" s="1"/>
  <c r="AA69" i="35"/>
  <c r="AB69" i="35" s="1"/>
  <c r="AA65" i="35"/>
  <c r="AB65" i="35" s="1"/>
  <c r="AA61" i="35"/>
  <c r="AB61" i="35" s="1"/>
  <c r="AA57" i="35"/>
  <c r="AB57" i="35" s="1"/>
  <c r="AA53" i="35"/>
  <c r="AB53" i="35" s="1"/>
  <c r="AA49" i="35"/>
  <c r="AB49" i="35" s="1"/>
  <c r="AA45" i="35"/>
  <c r="AB45" i="35" s="1"/>
  <c r="AA41" i="35"/>
  <c r="AB41" i="35" s="1"/>
  <c r="AA37" i="35"/>
  <c r="AB37" i="35" s="1"/>
  <c r="AA33" i="35"/>
  <c r="AB33" i="35" s="1"/>
  <c r="AA29" i="35"/>
  <c r="AB29" i="35" s="1"/>
  <c r="AA25" i="35"/>
  <c r="AB25" i="35" s="1"/>
  <c r="AA21" i="35"/>
  <c r="AB21" i="35" s="1"/>
  <c r="AA17" i="35"/>
  <c r="AB17" i="35" s="1"/>
  <c r="AA13" i="35"/>
  <c r="AB13" i="35" s="1"/>
  <c r="AA301" i="35"/>
  <c r="AB301" i="35" s="1"/>
  <c r="AA297" i="35"/>
  <c r="AB297" i="35" s="1"/>
  <c r="AA293" i="35"/>
  <c r="AB293" i="35" s="1"/>
  <c r="AA289" i="35"/>
  <c r="AB289" i="35" s="1"/>
  <c r="AA285" i="35"/>
  <c r="AB285" i="35" s="1"/>
  <c r="AA281" i="35"/>
  <c r="AB281" i="35" s="1"/>
  <c r="AA277" i="35"/>
  <c r="AB277" i="35" s="1"/>
  <c r="AA273" i="35"/>
  <c r="AB273" i="35" s="1"/>
  <c r="AA269" i="35"/>
  <c r="AB269" i="35" s="1"/>
  <c r="AA265" i="35"/>
  <c r="AB265" i="35" s="1"/>
  <c r="AA261" i="35"/>
  <c r="AB261" i="35" s="1"/>
  <c r="AA257" i="35"/>
  <c r="AB257" i="35" s="1"/>
  <c r="AA253" i="35"/>
  <c r="AB253" i="35" s="1"/>
  <c r="AA249" i="35"/>
  <c r="AB249" i="35" s="1"/>
  <c r="AA245" i="35"/>
  <c r="AB245" i="35" s="1"/>
  <c r="AA241" i="35"/>
  <c r="AB241" i="35" s="1"/>
  <c r="AA237" i="35"/>
  <c r="AB237" i="35" s="1"/>
  <c r="AA233" i="35"/>
  <c r="AB233" i="35" s="1"/>
  <c r="AA229" i="35"/>
  <c r="AB229" i="35" s="1"/>
  <c r="AA225" i="35"/>
  <c r="AB225" i="35" s="1"/>
  <c r="AA221" i="35"/>
  <c r="AB221" i="35" s="1"/>
  <c r="AA217" i="35"/>
  <c r="AB217" i="35" s="1"/>
  <c r="AA213" i="35"/>
  <c r="AB213" i="35" s="1"/>
  <c r="AA209" i="35"/>
  <c r="AB209" i="35" s="1"/>
  <c r="AA205" i="35"/>
  <c r="AB205" i="35" s="1"/>
  <c r="AA201" i="35"/>
  <c r="AB201" i="35" s="1"/>
  <c r="AA197" i="35"/>
  <c r="AB197" i="35" s="1"/>
  <c r="AA193" i="35"/>
  <c r="AB193" i="35" s="1"/>
  <c r="AA189" i="35"/>
  <c r="AB189" i="35" s="1"/>
  <c r="AA186" i="35"/>
  <c r="AB186" i="35" s="1"/>
  <c r="AA182" i="35"/>
  <c r="AB182" i="35" s="1"/>
  <c r="AA178" i="35"/>
  <c r="AB178" i="35" s="1"/>
  <c r="AA174" i="35"/>
  <c r="AB174" i="35" s="1"/>
  <c r="AA170" i="35"/>
  <c r="AB170" i="35" s="1"/>
  <c r="AA166" i="35"/>
  <c r="AB166" i="35" s="1"/>
  <c r="AA162" i="35"/>
  <c r="AB162" i="35" s="1"/>
  <c r="AA158" i="35"/>
  <c r="AB158" i="35" s="1"/>
  <c r="AA154" i="35"/>
  <c r="AB154" i="35" s="1"/>
  <c r="AA150" i="35"/>
  <c r="AB150" i="35" s="1"/>
  <c r="AA146" i="35"/>
  <c r="AB146" i="35" s="1"/>
  <c r="AA142" i="35"/>
  <c r="AB142" i="35" s="1"/>
  <c r="AA138" i="35"/>
  <c r="AB138" i="35" s="1"/>
  <c r="AA134" i="35"/>
  <c r="AB134" i="35" s="1"/>
  <c r="AA130" i="35"/>
  <c r="AB130" i="35" s="1"/>
  <c r="AA126" i="35"/>
  <c r="AB126" i="35" s="1"/>
  <c r="AA122" i="35"/>
  <c r="AB122" i="35" s="1"/>
  <c r="AA118" i="35"/>
  <c r="AB118" i="35" s="1"/>
  <c r="AA114" i="35"/>
  <c r="AB114" i="35" s="1"/>
  <c r="AA110" i="35"/>
  <c r="AB110" i="35" s="1"/>
  <c r="AA106" i="35"/>
  <c r="AB106" i="35" s="1"/>
  <c r="AA102" i="35"/>
  <c r="AB102" i="35" s="1"/>
  <c r="AA98" i="35"/>
  <c r="AB98" i="35" s="1"/>
  <c r="AA94" i="35"/>
  <c r="AB94" i="35" s="1"/>
  <c r="AA90" i="35"/>
  <c r="AB90" i="35" s="1"/>
  <c r="AA86" i="35"/>
  <c r="AB86" i="35" s="1"/>
  <c r="AA82" i="35"/>
  <c r="AB82" i="35" s="1"/>
  <c r="AA78" i="35"/>
  <c r="AB78" i="35" s="1"/>
  <c r="AA74" i="35"/>
  <c r="AB74" i="35" s="1"/>
  <c r="AA70" i="35"/>
  <c r="AB70" i="35" s="1"/>
  <c r="AA66" i="35"/>
  <c r="AB66" i="35" s="1"/>
  <c r="AA62" i="35"/>
  <c r="AB62" i="35" s="1"/>
  <c r="AA58" i="35"/>
  <c r="AB58" i="35" s="1"/>
  <c r="AA54" i="35"/>
  <c r="AB54" i="35" s="1"/>
  <c r="AA50" i="35"/>
  <c r="AB50" i="35" s="1"/>
  <c r="AA46" i="35"/>
  <c r="AB46" i="35" s="1"/>
  <c r="AA42" i="35"/>
  <c r="AB42" i="35" s="1"/>
  <c r="AA38" i="35"/>
  <c r="AB38" i="35" s="1"/>
  <c r="AA34" i="35"/>
  <c r="AB34" i="35" s="1"/>
  <c r="AA30" i="35"/>
  <c r="AB30" i="35" s="1"/>
  <c r="AA26" i="35"/>
  <c r="AB26" i="35" s="1"/>
  <c r="AA22" i="35"/>
  <c r="AB22" i="35" s="1"/>
  <c r="AA18" i="35"/>
  <c r="AB18" i="35" s="1"/>
  <c r="AA14" i="35"/>
  <c r="AB14" i="35" s="1"/>
  <c r="AM10" i="35" l="1"/>
  <c r="AN10" i="35" s="1"/>
  <c r="AO10" i="35" s="1"/>
  <c r="Z10" i="35"/>
  <c r="L10" i="35"/>
  <c r="M10" i="35" s="1"/>
  <c r="L11" i="3"/>
  <c r="P85" i="3"/>
  <c r="P293" i="3"/>
  <c r="P14" i="3"/>
  <c r="P20" i="3"/>
  <c r="P26" i="3"/>
  <c r="P24" i="3"/>
  <c r="P32" i="3"/>
  <c r="P37" i="3"/>
  <c r="P51" i="3"/>
  <c r="P50" i="3"/>
  <c r="P60" i="3"/>
  <c r="P63" i="3"/>
  <c r="P64" i="3"/>
  <c r="P45" i="3"/>
  <c r="P67" i="3"/>
  <c r="P99" i="3"/>
  <c r="P131" i="3"/>
  <c r="P114" i="3"/>
  <c r="P84" i="3"/>
  <c r="P116" i="3"/>
  <c r="P66" i="3"/>
  <c r="P93" i="3"/>
  <c r="P125" i="3"/>
  <c r="P78" i="3"/>
  <c r="P110" i="3"/>
  <c r="P142" i="3"/>
  <c r="P95" i="3"/>
  <c r="P127" i="3"/>
  <c r="P98" i="3"/>
  <c r="P80" i="3"/>
  <c r="P112" i="3"/>
  <c r="P144" i="3"/>
  <c r="P89" i="3"/>
  <c r="P121" i="3"/>
  <c r="P147" i="3"/>
  <c r="P149" i="3"/>
  <c r="P153" i="3"/>
  <c r="P179" i="3"/>
  <c r="P164" i="3"/>
  <c r="P181" i="3"/>
  <c r="P166" i="3"/>
  <c r="P198" i="3"/>
  <c r="P175" i="3"/>
  <c r="P169" i="3"/>
  <c r="P186" i="3"/>
  <c r="P176" i="3"/>
  <c r="P161" i="3"/>
  <c r="P194" i="3"/>
  <c r="P215" i="3"/>
  <c r="P226" i="3"/>
  <c r="P212" i="3"/>
  <c r="P208" i="3"/>
  <c r="P214" i="3"/>
  <c r="P233" i="3"/>
  <c r="P265" i="3"/>
  <c r="P245" i="3"/>
  <c r="P238" i="3"/>
  <c r="P231" i="3"/>
  <c r="P240" i="3"/>
  <c r="P234" i="3"/>
  <c r="P266" i="3"/>
  <c r="P235" i="3"/>
  <c r="P267" i="3"/>
  <c r="P236" i="3"/>
  <c r="P268" i="3"/>
  <c r="P237" i="3"/>
  <c r="P246" i="3"/>
  <c r="P247" i="3"/>
  <c r="P256" i="3"/>
  <c r="P298" i="3"/>
  <c r="P300" i="3"/>
  <c r="P33" i="3"/>
  <c r="P157" i="3"/>
  <c r="P15" i="3"/>
  <c r="P296" i="3"/>
  <c r="P196" i="3"/>
  <c r="P134" i="3"/>
  <c r="P18" i="3"/>
  <c r="P59" i="3"/>
  <c r="P40" i="3"/>
  <c r="P53" i="3"/>
  <c r="P107" i="3"/>
  <c r="P92" i="3"/>
  <c r="P69" i="3"/>
  <c r="P133" i="3"/>
  <c r="P71" i="3"/>
  <c r="P135" i="3"/>
  <c r="P120" i="3"/>
  <c r="P97" i="3"/>
  <c r="P155" i="3"/>
  <c r="P150" i="3"/>
  <c r="P154" i="3"/>
  <c r="P172" i="3"/>
  <c r="P189" i="3"/>
  <c r="P162" i="3"/>
  <c r="P183" i="3"/>
  <c r="P185" i="3"/>
  <c r="P202" i="3"/>
  <c r="P184" i="3"/>
  <c r="P209" i="3"/>
  <c r="P224" i="3"/>
  <c r="P211" i="3"/>
  <c r="P220" i="3"/>
  <c r="P213" i="3"/>
  <c r="P222" i="3"/>
  <c r="P241" i="3"/>
  <c r="P273" i="3"/>
  <c r="P253" i="3"/>
  <c r="P254" i="3"/>
  <c r="P255" i="3"/>
  <c r="P248" i="3"/>
  <c r="P242" i="3"/>
  <c r="P274" i="3"/>
  <c r="P243" i="3"/>
  <c r="P275" i="3"/>
  <c r="P244" i="3"/>
  <c r="P276" i="3"/>
  <c r="P261" i="3"/>
  <c r="P270" i="3"/>
  <c r="P263" i="3"/>
  <c r="P264" i="3"/>
  <c r="P299" i="3"/>
  <c r="P294" i="3"/>
  <c r="P65" i="3"/>
  <c r="P39" i="3"/>
  <c r="P27" i="3"/>
  <c r="P16" i="3"/>
  <c r="P36" i="3"/>
  <c r="P42" i="3"/>
  <c r="P52" i="3"/>
  <c r="P56" i="3"/>
  <c r="P54" i="3"/>
  <c r="P123" i="3"/>
  <c r="P106" i="3"/>
  <c r="P108" i="3"/>
  <c r="P117" i="3"/>
  <c r="P102" i="3"/>
  <c r="P119" i="3"/>
  <c r="P72" i="3"/>
  <c r="P136" i="3"/>
  <c r="P113" i="3"/>
  <c r="P152" i="3"/>
  <c r="P171" i="3"/>
  <c r="P188" i="3"/>
  <c r="P158" i="3"/>
  <c r="P167" i="3"/>
  <c r="P178" i="3"/>
  <c r="P200" i="3"/>
  <c r="P218" i="3"/>
  <c r="P206" i="3"/>
  <c r="P257" i="3"/>
  <c r="P287" i="3"/>
  <c r="P260" i="3"/>
  <c r="P21" i="3"/>
  <c r="P23" i="3"/>
  <c r="P31" i="3"/>
  <c r="P38" i="3"/>
  <c r="P58" i="3"/>
  <c r="P62" i="3"/>
  <c r="P41" i="3"/>
  <c r="P75" i="3"/>
  <c r="P139" i="3"/>
  <c r="P130" i="3"/>
  <c r="P124" i="3"/>
  <c r="P101" i="3"/>
  <c r="P86" i="3"/>
  <c r="P118" i="3"/>
  <c r="P103" i="3"/>
  <c r="P122" i="3"/>
  <c r="P88" i="3"/>
  <c r="P90" i="3"/>
  <c r="P129" i="3"/>
  <c r="P187" i="3"/>
  <c r="P174" i="3"/>
  <c r="P177" i="3"/>
  <c r="P205" i="3"/>
  <c r="P145" i="3"/>
  <c r="P61" i="3"/>
  <c r="P83" i="3"/>
  <c r="P74" i="3"/>
  <c r="P68" i="3"/>
  <c r="P100" i="3"/>
  <c r="P132" i="3"/>
  <c r="P77" i="3"/>
  <c r="P109" i="3"/>
  <c r="P141" i="3"/>
  <c r="P94" i="3"/>
  <c r="P126" i="3"/>
  <c r="P79" i="3"/>
  <c r="P111" i="3"/>
  <c r="P143" i="3"/>
  <c r="P138" i="3"/>
  <c r="P96" i="3"/>
  <c r="P128" i="3"/>
  <c r="P73" i="3"/>
  <c r="P105" i="3"/>
  <c r="P137" i="3"/>
  <c r="P148" i="3"/>
  <c r="P151" i="3"/>
  <c r="P163" i="3"/>
  <c r="P195" i="3"/>
  <c r="P180" i="3"/>
  <c r="P165" i="3"/>
  <c r="P197" i="3"/>
  <c r="P182" i="3"/>
  <c r="P159" i="3"/>
  <c r="P191" i="3"/>
  <c r="P201" i="3"/>
  <c r="P160" i="3"/>
  <c r="P193" i="3"/>
  <c r="P217" i="3"/>
  <c r="P210" i="3"/>
  <c r="P219" i="3"/>
  <c r="P228" i="3"/>
  <c r="P221" i="3"/>
  <c r="P223" i="3"/>
  <c r="P249" i="3"/>
  <c r="P281" i="3"/>
  <c r="P269" i="3"/>
  <c r="P262" i="3"/>
  <c r="P271" i="3"/>
  <c r="P272" i="3"/>
  <c r="P250" i="3"/>
  <c r="P282" i="3"/>
  <c r="P251" i="3"/>
  <c r="P283" i="3"/>
  <c r="P252" i="3"/>
  <c r="P284" i="3"/>
  <c r="P285" i="3"/>
  <c r="P278" i="3"/>
  <c r="P279" i="3"/>
  <c r="P288" i="3"/>
  <c r="P302" i="3"/>
  <c r="P295" i="3"/>
  <c r="P146" i="3"/>
  <c r="P229" i="3"/>
  <c r="P13" i="3"/>
  <c r="P17" i="3"/>
  <c r="P30" i="3"/>
  <c r="P43" i="3"/>
  <c r="P55" i="3"/>
  <c r="P57" i="3"/>
  <c r="P91" i="3"/>
  <c r="P76" i="3"/>
  <c r="P140" i="3"/>
  <c r="P70" i="3"/>
  <c r="P87" i="3"/>
  <c r="P82" i="3"/>
  <c r="P104" i="3"/>
  <c r="P81" i="3"/>
  <c r="P156" i="3"/>
  <c r="P203" i="3"/>
  <c r="P173" i="3"/>
  <c r="P190" i="3"/>
  <c r="P199" i="3"/>
  <c r="P168" i="3"/>
  <c r="P170" i="3"/>
  <c r="P225" i="3"/>
  <c r="P227" i="3"/>
  <c r="P207" i="3"/>
  <c r="P216" i="3"/>
  <c r="P289" i="3"/>
  <c r="P277" i="3"/>
  <c r="P286" i="3"/>
  <c r="P280" i="3"/>
  <c r="P258" i="3"/>
  <c r="P290" i="3"/>
  <c r="P259" i="3"/>
  <c r="P291" i="3"/>
  <c r="P292" i="3"/>
  <c r="P230" i="3"/>
  <c r="P239" i="3"/>
  <c r="P232" i="3"/>
  <c r="P297" i="3"/>
  <c r="P301" i="3"/>
  <c r="P28" i="3"/>
  <c r="P204" i="3"/>
  <c r="P12" i="3"/>
  <c r="P19" i="3"/>
  <c r="P22" i="3"/>
  <c r="P25" i="3"/>
  <c r="P29" i="3"/>
  <c r="P35" i="3"/>
  <c r="P34" i="3"/>
  <c r="P46" i="3"/>
  <c r="P44" i="3"/>
  <c r="P47" i="3"/>
  <c r="P48" i="3"/>
  <c r="P49" i="3"/>
  <c r="P115" i="3"/>
  <c r="P192" i="3"/>
  <c r="BJ53" i="35"/>
  <c r="BK53" i="35" s="1"/>
  <c r="BL53" i="35" s="1"/>
  <c r="AI53" i="35"/>
  <c r="AJ53" i="35" s="1"/>
  <c r="BJ133" i="35"/>
  <c r="BK133" i="35" s="1"/>
  <c r="BL133" i="35" s="1"/>
  <c r="AI133" i="35"/>
  <c r="AJ133" i="35" s="1"/>
  <c r="BJ228" i="35"/>
  <c r="BK228" i="35" s="1"/>
  <c r="BL228" i="35" s="1"/>
  <c r="AI228" i="35"/>
  <c r="AJ228" i="35" s="1"/>
  <c r="BJ22" i="35"/>
  <c r="BK22" i="35" s="1"/>
  <c r="BL22" i="35" s="1"/>
  <c r="AI22" i="35"/>
  <c r="AJ22" i="35" s="1"/>
  <c r="BJ38" i="35"/>
  <c r="BK38" i="35" s="1"/>
  <c r="BL38" i="35" s="1"/>
  <c r="AI38" i="35"/>
  <c r="AJ38" i="35" s="1"/>
  <c r="BJ54" i="35"/>
  <c r="BK54" i="35" s="1"/>
  <c r="BL54" i="35" s="1"/>
  <c r="AI54" i="35"/>
  <c r="AJ54" i="35" s="1"/>
  <c r="BJ70" i="35"/>
  <c r="BK70" i="35" s="1"/>
  <c r="BL70" i="35" s="1"/>
  <c r="AI70" i="35"/>
  <c r="AJ70" i="35" s="1"/>
  <c r="BJ86" i="35"/>
  <c r="BK86" i="35" s="1"/>
  <c r="BL86" i="35" s="1"/>
  <c r="AI86" i="35"/>
  <c r="AJ86" i="35" s="1"/>
  <c r="BJ102" i="35"/>
  <c r="BK102" i="35" s="1"/>
  <c r="BL102" i="35" s="1"/>
  <c r="AI102" i="35"/>
  <c r="AJ102" i="35" s="1"/>
  <c r="BJ118" i="35"/>
  <c r="BK118" i="35" s="1"/>
  <c r="BL118" i="35" s="1"/>
  <c r="AI118" i="35"/>
  <c r="AJ118" i="35" s="1"/>
  <c r="BJ134" i="35"/>
  <c r="BK134" i="35" s="1"/>
  <c r="BL134" i="35" s="1"/>
  <c r="AI134" i="35"/>
  <c r="AJ134" i="35" s="1"/>
  <c r="BJ150" i="35"/>
  <c r="BK150" i="35" s="1"/>
  <c r="BL150" i="35" s="1"/>
  <c r="AI150" i="35"/>
  <c r="AJ150" i="35" s="1"/>
  <c r="BJ166" i="35"/>
  <c r="BK166" i="35" s="1"/>
  <c r="BL166" i="35" s="1"/>
  <c r="AI166" i="35"/>
  <c r="AJ166" i="35" s="1"/>
  <c r="BJ182" i="35"/>
  <c r="BK182" i="35" s="1"/>
  <c r="BL182" i="35" s="1"/>
  <c r="AI182" i="35"/>
  <c r="AJ182" i="35" s="1"/>
  <c r="BJ197" i="35"/>
  <c r="BK197" i="35" s="1"/>
  <c r="BL197" i="35" s="1"/>
  <c r="AI197" i="35"/>
  <c r="AJ197" i="35" s="1"/>
  <c r="BJ213" i="35"/>
  <c r="BK213" i="35" s="1"/>
  <c r="BL213" i="35" s="1"/>
  <c r="AI213" i="35"/>
  <c r="AJ213" i="35" s="1"/>
  <c r="BJ229" i="35"/>
  <c r="BK229" i="35" s="1"/>
  <c r="BL229" i="35" s="1"/>
  <c r="AI229" i="35"/>
  <c r="AJ229" i="35" s="1"/>
  <c r="BJ245" i="35"/>
  <c r="BK245" i="35" s="1"/>
  <c r="BL245" i="35" s="1"/>
  <c r="AI245" i="35"/>
  <c r="AJ245" i="35" s="1"/>
  <c r="BJ261" i="35"/>
  <c r="BK261" i="35" s="1"/>
  <c r="BL261" i="35" s="1"/>
  <c r="AI261" i="35"/>
  <c r="AJ261" i="35" s="1"/>
  <c r="BJ277" i="35"/>
  <c r="BK277" i="35" s="1"/>
  <c r="BL277" i="35" s="1"/>
  <c r="AI277" i="35"/>
  <c r="AJ277" i="35" s="1"/>
  <c r="BJ293" i="35"/>
  <c r="BK293" i="35" s="1"/>
  <c r="BL293" i="35" s="1"/>
  <c r="AI293" i="35"/>
  <c r="AJ293" i="35" s="1"/>
  <c r="BJ181" i="35"/>
  <c r="BK181" i="35" s="1"/>
  <c r="BL181" i="35" s="1"/>
  <c r="AI181" i="35"/>
  <c r="AJ181" i="35" s="1"/>
  <c r="BJ25" i="35"/>
  <c r="BK25" i="35" s="1"/>
  <c r="BL25" i="35" s="1"/>
  <c r="AI25" i="35"/>
  <c r="AJ25" i="35" s="1"/>
  <c r="BJ41" i="35"/>
  <c r="BK41" i="35" s="1"/>
  <c r="BL41" i="35" s="1"/>
  <c r="AI41" i="35"/>
  <c r="AJ41" i="35" s="1"/>
  <c r="BJ57" i="35"/>
  <c r="BK57" i="35" s="1"/>
  <c r="BL57" i="35" s="1"/>
  <c r="AI57" i="35"/>
  <c r="AJ57" i="35" s="1"/>
  <c r="BJ73" i="35"/>
  <c r="BK73" i="35" s="1"/>
  <c r="BL73" i="35" s="1"/>
  <c r="AI73" i="35"/>
  <c r="AJ73" i="35" s="1"/>
  <c r="BJ89" i="35"/>
  <c r="BK89" i="35" s="1"/>
  <c r="BL89" i="35" s="1"/>
  <c r="AI89" i="35"/>
  <c r="AJ89" i="35" s="1"/>
  <c r="BJ105" i="35"/>
  <c r="BK105" i="35" s="1"/>
  <c r="BL105" i="35" s="1"/>
  <c r="AI105" i="35"/>
  <c r="AJ105" i="35" s="1"/>
  <c r="BJ121" i="35"/>
  <c r="BK121" i="35" s="1"/>
  <c r="BL121" i="35" s="1"/>
  <c r="AI121" i="35"/>
  <c r="AJ121" i="35" s="1"/>
  <c r="BJ137" i="35"/>
  <c r="BK137" i="35" s="1"/>
  <c r="BL137" i="35" s="1"/>
  <c r="AI137" i="35"/>
  <c r="AJ137" i="35" s="1"/>
  <c r="BJ153" i="35"/>
  <c r="BK153" i="35" s="1"/>
  <c r="BL153" i="35" s="1"/>
  <c r="AI153" i="35"/>
  <c r="AJ153" i="35" s="1"/>
  <c r="BJ169" i="35"/>
  <c r="BK169" i="35" s="1"/>
  <c r="BL169" i="35" s="1"/>
  <c r="AI169" i="35"/>
  <c r="AJ169" i="35" s="1"/>
  <c r="BJ185" i="35"/>
  <c r="BK185" i="35" s="1"/>
  <c r="BL185" i="35" s="1"/>
  <c r="AI185" i="35"/>
  <c r="AJ185" i="35" s="1"/>
  <c r="BJ200" i="35"/>
  <c r="BK200" i="35" s="1"/>
  <c r="BL200" i="35" s="1"/>
  <c r="AI200" i="35"/>
  <c r="AJ200" i="35" s="1"/>
  <c r="BJ216" i="35"/>
  <c r="BK216" i="35" s="1"/>
  <c r="BL216" i="35" s="1"/>
  <c r="AI216" i="35"/>
  <c r="AJ216" i="35" s="1"/>
  <c r="BJ232" i="35"/>
  <c r="BK232" i="35" s="1"/>
  <c r="BL232" i="35" s="1"/>
  <c r="AI232" i="35"/>
  <c r="AJ232" i="35" s="1"/>
  <c r="BJ248" i="35"/>
  <c r="BK248" i="35" s="1"/>
  <c r="BL248" i="35" s="1"/>
  <c r="AI248" i="35"/>
  <c r="AJ248" i="35" s="1"/>
  <c r="BJ264" i="35"/>
  <c r="BK264" i="35" s="1"/>
  <c r="BL264" i="35" s="1"/>
  <c r="AI264" i="35"/>
  <c r="AJ264" i="35" s="1"/>
  <c r="BJ280" i="35"/>
  <c r="BK280" i="35" s="1"/>
  <c r="BL280" i="35" s="1"/>
  <c r="AI280" i="35"/>
  <c r="AJ280" i="35" s="1"/>
  <c r="BJ296" i="35"/>
  <c r="BK296" i="35" s="1"/>
  <c r="BL296" i="35" s="1"/>
  <c r="AI296" i="35"/>
  <c r="AJ296" i="35" s="1"/>
  <c r="BJ212" i="35"/>
  <c r="BK212" i="35" s="1"/>
  <c r="BL212" i="35" s="1"/>
  <c r="AI212" i="35"/>
  <c r="AJ212" i="35" s="1"/>
  <c r="BJ26" i="35"/>
  <c r="BK26" i="35" s="1"/>
  <c r="BL26" i="35" s="1"/>
  <c r="AI26" i="35"/>
  <c r="AJ26" i="35" s="1"/>
  <c r="BJ42" i="35"/>
  <c r="BK42" i="35" s="1"/>
  <c r="BL42" i="35" s="1"/>
  <c r="AI42" i="35"/>
  <c r="AJ42" i="35" s="1"/>
  <c r="BJ58" i="35"/>
  <c r="BK58" i="35" s="1"/>
  <c r="BL58" i="35" s="1"/>
  <c r="AI58" i="35"/>
  <c r="AJ58" i="35" s="1"/>
  <c r="BJ74" i="35"/>
  <c r="BK74" i="35" s="1"/>
  <c r="BL74" i="35" s="1"/>
  <c r="AI74" i="35"/>
  <c r="AJ74" i="35" s="1"/>
  <c r="BJ90" i="35"/>
  <c r="BK90" i="35" s="1"/>
  <c r="BL90" i="35" s="1"/>
  <c r="AI90" i="35"/>
  <c r="AJ90" i="35" s="1"/>
  <c r="BJ106" i="35"/>
  <c r="BK106" i="35" s="1"/>
  <c r="BL106" i="35" s="1"/>
  <c r="AI106" i="35"/>
  <c r="AJ106" i="35" s="1"/>
  <c r="BJ122" i="35"/>
  <c r="BK122" i="35" s="1"/>
  <c r="BL122" i="35" s="1"/>
  <c r="AI122" i="35"/>
  <c r="AJ122" i="35" s="1"/>
  <c r="BJ138" i="35"/>
  <c r="BK138" i="35" s="1"/>
  <c r="BL138" i="35" s="1"/>
  <c r="AI138" i="35"/>
  <c r="AJ138" i="35" s="1"/>
  <c r="BJ154" i="35"/>
  <c r="BK154" i="35" s="1"/>
  <c r="BL154" i="35" s="1"/>
  <c r="AI154" i="35"/>
  <c r="AJ154" i="35" s="1"/>
  <c r="BJ170" i="35"/>
  <c r="BK170" i="35" s="1"/>
  <c r="BL170" i="35" s="1"/>
  <c r="AI170" i="35"/>
  <c r="AJ170" i="35" s="1"/>
  <c r="BJ186" i="35"/>
  <c r="BK186" i="35" s="1"/>
  <c r="BL186" i="35" s="1"/>
  <c r="AI186" i="35"/>
  <c r="AJ186" i="35" s="1"/>
  <c r="BJ201" i="35"/>
  <c r="BK201" i="35" s="1"/>
  <c r="BL201" i="35" s="1"/>
  <c r="AI201" i="35"/>
  <c r="AJ201" i="35" s="1"/>
  <c r="BJ217" i="35"/>
  <c r="BK217" i="35" s="1"/>
  <c r="BL217" i="35" s="1"/>
  <c r="AI217" i="35"/>
  <c r="AJ217" i="35" s="1"/>
  <c r="BJ233" i="35"/>
  <c r="BK233" i="35" s="1"/>
  <c r="BL233" i="35" s="1"/>
  <c r="AI233" i="35"/>
  <c r="AJ233" i="35" s="1"/>
  <c r="BJ249" i="35"/>
  <c r="BK249" i="35" s="1"/>
  <c r="BL249" i="35" s="1"/>
  <c r="AI249" i="35"/>
  <c r="AJ249" i="35" s="1"/>
  <c r="BJ265" i="35"/>
  <c r="BK265" i="35" s="1"/>
  <c r="BL265" i="35" s="1"/>
  <c r="AI265" i="35"/>
  <c r="AJ265" i="35" s="1"/>
  <c r="BJ281" i="35"/>
  <c r="BK281" i="35" s="1"/>
  <c r="BL281" i="35" s="1"/>
  <c r="AI281" i="35"/>
  <c r="AJ281" i="35" s="1"/>
  <c r="BJ297" i="35"/>
  <c r="BK297" i="35" s="1"/>
  <c r="BL297" i="35" s="1"/>
  <c r="AI297" i="35"/>
  <c r="AJ297" i="35" s="1"/>
  <c r="BJ37" i="35"/>
  <c r="BK37" i="35" s="1"/>
  <c r="BL37" i="35" s="1"/>
  <c r="AI37" i="35"/>
  <c r="AJ37" i="35" s="1"/>
  <c r="BJ101" i="35"/>
  <c r="BK101" i="35" s="1"/>
  <c r="BL101" i="35" s="1"/>
  <c r="AI101" i="35"/>
  <c r="AJ101" i="35" s="1"/>
  <c r="BJ165" i="35"/>
  <c r="BK165" i="35" s="1"/>
  <c r="BL165" i="35" s="1"/>
  <c r="AI165" i="35"/>
  <c r="AJ165" i="35" s="1"/>
  <c r="BJ276" i="35"/>
  <c r="BK276" i="35" s="1"/>
  <c r="BL276" i="35" s="1"/>
  <c r="AI276" i="35"/>
  <c r="AJ276" i="35" s="1"/>
  <c r="BJ13" i="35"/>
  <c r="BK13" i="35" s="1"/>
  <c r="BL13" i="35" s="1"/>
  <c r="AI13" i="35"/>
  <c r="AJ13" i="35" s="1"/>
  <c r="BJ29" i="35"/>
  <c r="BK29" i="35" s="1"/>
  <c r="BL29" i="35" s="1"/>
  <c r="AI29" i="35"/>
  <c r="AJ29" i="35" s="1"/>
  <c r="BJ45" i="35"/>
  <c r="BK45" i="35" s="1"/>
  <c r="BL45" i="35" s="1"/>
  <c r="AI45" i="35"/>
  <c r="AJ45" i="35" s="1"/>
  <c r="BJ61" i="35"/>
  <c r="BK61" i="35" s="1"/>
  <c r="BL61" i="35" s="1"/>
  <c r="AI61" i="35"/>
  <c r="AJ61" i="35" s="1"/>
  <c r="BJ77" i="35"/>
  <c r="BK77" i="35" s="1"/>
  <c r="BL77" i="35" s="1"/>
  <c r="AI77" i="35"/>
  <c r="AJ77" i="35" s="1"/>
  <c r="BJ93" i="35"/>
  <c r="BK93" i="35" s="1"/>
  <c r="BL93" i="35" s="1"/>
  <c r="AI93" i="35"/>
  <c r="AJ93" i="35" s="1"/>
  <c r="BJ109" i="35"/>
  <c r="BK109" i="35" s="1"/>
  <c r="BL109" i="35" s="1"/>
  <c r="AI109" i="35"/>
  <c r="AJ109" i="35" s="1"/>
  <c r="BJ125" i="35"/>
  <c r="BK125" i="35" s="1"/>
  <c r="BL125" i="35" s="1"/>
  <c r="AI125" i="35"/>
  <c r="AJ125" i="35" s="1"/>
  <c r="BJ141" i="35"/>
  <c r="BK141" i="35" s="1"/>
  <c r="BL141" i="35" s="1"/>
  <c r="AI141" i="35"/>
  <c r="AJ141" i="35" s="1"/>
  <c r="BJ157" i="35"/>
  <c r="BK157" i="35" s="1"/>
  <c r="BL157" i="35" s="1"/>
  <c r="AI157" i="35"/>
  <c r="AJ157" i="35" s="1"/>
  <c r="BJ173" i="35"/>
  <c r="BK173" i="35" s="1"/>
  <c r="BL173" i="35" s="1"/>
  <c r="AI173" i="35"/>
  <c r="AJ173" i="35" s="1"/>
  <c r="BJ204" i="35"/>
  <c r="BK204" i="35" s="1"/>
  <c r="BL204" i="35" s="1"/>
  <c r="AI204" i="35"/>
  <c r="AJ204" i="35" s="1"/>
  <c r="BJ220" i="35"/>
  <c r="BK220" i="35" s="1"/>
  <c r="BL220" i="35" s="1"/>
  <c r="AI220" i="35"/>
  <c r="AJ220" i="35" s="1"/>
  <c r="BJ236" i="35"/>
  <c r="BK236" i="35" s="1"/>
  <c r="BL236" i="35" s="1"/>
  <c r="AI236" i="35"/>
  <c r="AJ236" i="35" s="1"/>
  <c r="BJ252" i="35"/>
  <c r="BK252" i="35" s="1"/>
  <c r="BL252" i="35" s="1"/>
  <c r="AI252" i="35"/>
  <c r="AJ252" i="35" s="1"/>
  <c r="BJ268" i="35"/>
  <c r="BK268" i="35" s="1"/>
  <c r="BL268" i="35" s="1"/>
  <c r="AI268" i="35"/>
  <c r="AJ268" i="35" s="1"/>
  <c r="BJ284" i="35"/>
  <c r="BK284" i="35" s="1"/>
  <c r="BL284" i="35" s="1"/>
  <c r="AI284" i="35"/>
  <c r="AJ284" i="35" s="1"/>
  <c r="BJ300" i="35"/>
  <c r="BK300" i="35" s="1"/>
  <c r="BL300" i="35" s="1"/>
  <c r="AI300" i="35"/>
  <c r="AJ300" i="35" s="1"/>
  <c r="BJ21" i="35"/>
  <c r="BK21" i="35" s="1"/>
  <c r="BL21" i="35" s="1"/>
  <c r="AI21" i="35"/>
  <c r="AJ21" i="35" s="1"/>
  <c r="BJ117" i="35"/>
  <c r="BK117" i="35" s="1"/>
  <c r="BL117" i="35" s="1"/>
  <c r="AI117" i="35"/>
  <c r="AJ117" i="35" s="1"/>
  <c r="BJ196" i="35"/>
  <c r="BK196" i="35" s="1"/>
  <c r="BL196" i="35" s="1"/>
  <c r="AI196" i="35"/>
  <c r="AJ196" i="35" s="1"/>
  <c r="BJ292" i="35"/>
  <c r="BK292" i="35" s="1"/>
  <c r="BL292" i="35" s="1"/>
  <c r="AI292" i="35"/>
  <c r="AJ292" i="35" s="1"/>
  <c r="BJ14" i="35"/>
  <c r="BK14" i="35" s="1"/>
  <c r="BL14" i="35" s="1"/>
  <c r="AI14" i="35"/>
  <c r="AJ14" i="35" s="1"/>
  <c r="BJ30" i="35"/>
  <c r="BK30" i="35" s="1"/>
  <c r="BL30" i="35" s="1"/>
  <c r="AI30" i="35"/>
  <c r="AJ30" i="35" s="1"/>
  <c r="BJ46" i="35"/>
  <c r="BK46" i="35" s="1"/>
  <c r="BL46" i="35" s="1"/>
  <c r="AI46" i="35"/>
  <c r="AJ46" i="35" s="1"/>
  <c r="BJ62" i="35"/>
  <c r="BK62" i="35" s="1"/>
  <c r="BL62" i="35" s="1"/>
  <c r="AI62" i="35"/>
  <c r="AJ62" i="35" s="1"/>
  <c r="BJ78" i="35"/>
  <c r="BK78" i="35" s="1"/>
  <c r="BL78" i="35" s="1"/>
  <c r="AI78" i="35"/>
  <c r="AJ78" i="35" s="1"/>
  <c r="BJ94" i="35"/>
  <c r="BK94" i="35" s="1"/>
  <c r="BL94" i="35" s="1"/>
  <c r="AI94" i="35"/>
  <c r="AJ94" i="35" s="1"/>
  <c r="BJ110" i="35"/>
  <c r="BK110" i="35" s="1"/>
  <c r="BL110" i="35" s="1"/>
  <c r="AI110" i="35"/>
  <c r="AJ110" i="35" s="1"/>
  <c r="BJ126" i="35"/>
  <c r="BK126" i="35" s="1"/>
  <c r="BL126" i="35" s="1"/>
  <c r="AI126" i="35"/>
  <c r="AJ126" i="35" s="1"/>
  <c r="BJ142" i="35"/>
  <c r="BK142" i="35" s="1"/>
  <c r="BL142" i="35" s="1"/>
  <c r="AI142" i="35"/>
  <c r="AJ142" i="35" s="1"/>
  <c r="BJ158" i="35"/>
  <c r="BK158" i="35" s="1"/>
  <c r="BL158" i="35" s="1"/>
  <c r="AI158" i="35"/>
  <c r="AJ158" i="35" s="1"/>
  <c r="BJ174" i="35"/>
  <c r="BK174" i="35" s="1"/>
  <c r="BL174" i="35" s="1"/>
  <c r="AI174" i="35"/>
  <c r="AJ174" i="35" s="1"/>
  <c r="BJ189" i="35"/>
  <c r="BK189" i="35" s="1"/>
  <c r="BL189" i="35" s="1"/>
  <c r="AI189" i="35"/>
  <c r="AJ189" i="35" s="1"/>
  <c r="BJ205" i="35"/>
  <c r="BK205" i="35" s="1"/>
  <c r="BL205" i="35" s="1"/>
  <c r="AI205" i="35"/>
  <c r="AJ205" i="35" s="1"/>
  <c r="BJ221" i="35"/>
  <c r="BK221" i="35" s="1"/>
  <c r="BL221" i="35" s="1"/>
  <c r="AI221" i="35"/>
  <c r="AJ221" i="35" s="1"/>
  <c r="BJ237" i="35"/>
  <c r="BK237" i="35" s="1"/>
  <c r="BL237" i="35" s="1"/>
  <c r="AI237" i="35"/>
  <c r="AJ237" i="35" s="1"/>
  <c r="BJ253" i="35"/>
  <c r="BK253" i="35" s="1"/>
  <c r="BL253" i="35" s="1"/>
  <c r="AI253" i="35"/>
  <c r="AJ253" i="35" s="1"/>
  <c r="BJ269" i="35"/>
  <c r="BK269" i="35" s="1"/>
  <c r="BL269" i="35" s="1"/>
  <c r="AI269" i="35"/>
  <c r="AJ269" i="35" s="1"/>
  <c r="BJ285" i="35"/>
  <c r="BK285" i="35" s="1"/>
  <c r="BL285" i="35" s="1"/>
  <c r="AI285" i="35"/>
  <c r="AJ285" i="35" s="1"/>
  <c r="BJ301" i="35"/>
  <c r="BK301" i="35" s="1"/>
  <c r="BL301" i="35" s="1"/>
  <c r="AI301" i="35"/>
  <c r="AJ301" i="35" s="1"/>
  <c r="BJ85" i="35"/>
  <c r="BK85" i="35" s="1"/>
  <c r="BL85" i="35" s="1"/>
  <c r="AI85" i="35"/>
  <c r="AJ85" i="35" s="1"/>
  <c r="BJ149" i="35"/>
  <c r="BK149" i="35" s="1"/>
  <c r="BL149" i="35" s="1"/>
  <c r="AI149" i="35"/>
  <c r="AJ149" i="35" s="1"/>
  <c r="BJ260" i="35"/>
  <c r="BK260" i="35" s="1"/>
  <c r="BL260" i="35" s="1"/>
  <c r="AI260" i="35"/>
  <c r="AJ260" i="35" s="1"/>
  <c r="BJ17" i="35"/>
  <c r="BK17" i="35" s="1"/>
  <c r="BL17" i="35" s="1"/>
  <c r="AI17" i="35"/>
  <c r="AJ17" i="35" s="1"/>
  <c r="BJ33" i="35"/>
  <c r="BK33" i="35" s="1"/>
  <c r="BL33" i="35" s="1"/>
  <c r="AI33" i="35"/>
  <c r="AJ33" i="35" s="1"/>
  <c r="BJ49" i="35"/>
  <c r="BK49" i="35" s="1"/>
  <c r="BL49" i="35" s="1"/>
  <c r="AI49" i="35"/>
  <c r="AJ49" i="35" s="1"/>
  <c r="BJ65" i="35"/>
  <c r="BK65" i="35" s="1"/>
  <c r="BL65" i="35" s="1"/>
  <c r="AI65" i="35"/>
  <c r="AJ65" i="35" s="1"/>
  <c r="BJ81" i="35"/>
  <c r="BK81" i="35" s="1"/>
  <c r="BL81" i="35" s="1"/>
  <c r="AI81" i="35"/>
  <c r="AJ81" i="35" s="1"/>
  <c r="BJ97" i="35"/>
  <c r="BK97" i="35" s="1"/>
  <c r="BL97" i="35" s="1"/>
  <c r="AI97" i="35"/>
  <c r="AJ97" i="35" s="1"/>
  <c r="BJ113" i="35"/>
  <c r="BK113" i="35" s="1"/>
  <c r="BL113" i="35" s="1"/>
  <c r="AI113" i="35"/>
  <c r="AJ113" i="35" s="1"/>
  <c r="BJ129" i="35"/>
  <c r="BK129" i="35" s="1"/>
  <c r="BL129" i="35" s="1"/>
  <c r="AI129" i="35"/>
  <c r="AJ129" i="35" s="1"/>
  <c r="BJ145" i="35"/>
  <c r="BK145" i="35" s="1"/>
  <c r="BL145" i="35" s="1"/>
  <c r="AI145" i="35"/>
  <c r="AJ145" i="35" s="1"/>
  <c r="BJ161" i="35"/>
  <c r="BK161" i="35" s="1"/>
  <c r="BL161" i="35" s="1"/>
  <c r="AI161" i="35"/>
  <c r="AJ161" i="35" s="1"/>
  <c r="BJ177" i="35"/>
  <c r="BK177" i="35" s="1"/>
  <c r="BL177" i="35" s="1"/>
  <c r="AI177" i="35"/>
  <c r="AJ177" i="35" s="1"/>
  <c r="BJ192" i="35"/>
  <c r="BK192" i="35" s="1"/>
  <c r="BL192" i="35" s="1"/>
  <c r="AI192" i="35"/>
  <c r="AJ192" i="35" s="1"/>
  <c r="BJ208" i="35"/>
  <c r="BK208" i="35" s="1"/>
  <c r="BL208" i="35" s="1"/>
  <c r="AI208" i="35"/>
  <c r="AJ208" i="35" s="1"/>
  <c r="BJ224" i="35"/>
  <c r="BK224" i="35" s="1"/>
  <c r="BL224" i="35" s="1"/>
  <c r="AI224" i="35"/>
  <c r="AJ224" i="35" s="1"/>
  <c r="BJ240" i="35"/>
  <c r="BK240" i="35" s="1"/>
  <c r="BL240" i="35" s="1"/>
  <c r="AI240" i="35"/>
  <c r="AJ240" i="35" s="1"/>
  <c r="BJ256" i="35"/>
  <c r="BK256" i="35" s="1"/>
  <c r="BL256" i="35" s="1"/>
  <c r="AI256" i="35"/>
  <c r="AJ256" i="35" s="1"/>
  <c r="BJ272" i="35"/>
  <c r="BK272" i="35" s="1"/>
  <c r="BL272" i="35" s="1"/>
  <c r="AI272" i="35"/>
  <c r="AJ272" i="35" s="1"/>
  <c r="BJ288" i="35"/>
  <c r="BK288" i="35" s="1"/>
  <c r="BL288" i="35" s="1"/>
  <c r="AI288" i="35"/>
  <c r="AJ288" i="35" s="1"/>
  <c r="BJ69" i="35"/>
  <c r="BK69" i="35" s="1"/>
  <c r="BL69" i="35" s="1"/>
  <c r="AI69" i="35"/>
  <c r="AJ69" i="35" s="1"/>
  <c r="BJ244" i="35"/>
  <c r="BK244" i="35" s="1"/>
  <c r="BL244" i="35" s="1"/>
  <c r="AI244" i="35"/>
  <c r="AJ244" i="35" s="1"/>
  <c r="BJ18" i="35"/>
  <c r="BK18" i="35" s="1"/>
  <c r="BL18" i="35" s="1"/>
  <c r="AI18" i="35"/>
  <c r="AJ18" i="35" s="1"/>
  <c r="BJ34" i="35"/>
  <c r="BK34" i="35" s="1"/>
  <c r="BL34" i="35" s="1"/>
  <c r="AI34" i="35"/>
  <c r="AJ34" i="35" s="1"/>
  <c r="BJ50" i="35"/>
  <c r="BK50" i="35" s="1"/>
  <c r="BL50" i="35" s="1"/>
  <c r="AI50" i="35"/>
  <c r="AJ50" i="35" s="1"/>
  <c r="BJ66" i="35"/>
  <c r="BK66" i="35" s="1"/>
  <c r="BL66" i="35" s="1"/>
  <c r="AI66" i="35"/>
  <c r="AJ66" i="35" s="1"/>
  <c r="BJ82" i="35"/>
  <c r="BK82" i="35" s="1"/>
  <c r="BL82" i="35" s="1"/>
  <c r="AI82" i="35"/>
  <c r="AJ82" i="35" s="1"/>
  <c r="BJ98" i="35"/>
  <c r="BK98" i="35" s="1"/>
  <c r="BL98" i="35" s="1"/>
  <c r="AI98" i="35"/>
  <c r="AJ98" i="35" s="1"/>
  <c r="BJ114" i="35"/>
  <c r="BK114" i="35" s="1"/>
  <c r="BL114" i="35" s="1"/>
  <c r="AI114" i="35"/>
  <c r="AJ114" i="35" s="1"/>
  <c r="BJ130" i="35"/>
  <c r="BK130" i="35" s="1"/>
  <c r="BL130" i="35" s="1"/>
  <c r="AI130" i="35"/>
  <c r="AJ130" i="35" s="1"/>
  <c r="BJ146" i="35"/>
  <c r="BK146" i="35" s="1"/>
  <c r="BL146" i="35" s="1"/>
  <c r="AI146" i="35"/>
  <c r="AJ146" i="35" s="1"/>
  <c r="BJ162" i="35"/>
  <c r="BK162" i="35" s="1"/>
  <c r="BL162" i="35" s="1"/>
  <c r="AI162" i="35"/>
  <c r="AJ162" i="35" s="1"/>
  <c r="BJ178" i="35"/>
  <c r="BK178" i="35" s="1"/>
  <c r="BL178" i="35" s="1"/>
  <c r="AI178" i="35"/>
  <c r="AJ178" i="35" s="1"/>
  <c r="BJ193" i="35"/>
  <c r="BK193" i="35" s="1"/>
  <c r="BL193" i="35" s="1"/>
  <c r="AI193" i="35"/>
  <c r="AJ193" i="35" s="1"/>
  <c r="BJ209" i="35"/>
  <c r="BK209" i="35" s="1"/>
  <c r="BL209" i="35" s="1"/>
  <c r="AI209" i="35"/>
  <c r="AJ209" i="35" s="1"/>
  <c r="BJ225" i="35"/>
  <c r="BK225" i="35" s="1"/>
  <c r="BL225" i="35" s="1"/>
  <c r="AI225" i="35"/>
  <c r="AJ225" i="35" s="1"/>
  <c r="BJ241" i="35"/>
  <c r="BK241" i="35" s="1"/>
  <c r="BL241" i="35" s="1"/>
  <c r="AI241" i="35"/>
  <c r="AJ241" i="35" s="1"/>
  <c r="BJ257" i="35"/>
  <c r="BK257" i="35" s="1"/>
  <c r="BL257" i="35" s="1"/>
  <c r="AI257" i="35"/>
  <c r="AJ257" i="35" s="1"/>
  <c r="BJ273" i="35"/>
  <c r="BK273" i="35" s="1"/>
  <c r="BL273" i="35" s="1"/>
  <c r="AI273" i="35"/>
  <c r="AJ273" i="35" s="1"/>
  <c r="BJ289" i="35"/>
  <c r="BK289" i="35" s="1"/>
  <c r="BL289" i="35" s="1"/>
  <c r="AI289" i="35"/>
  <c r="AJ289" i="35" s="1"/>
  <c r="AK11" i="32"/>
  <c r="AL11" i="32"/>
  <c r="AM11" i="32"/>
  <c r="AN11" i="32"/>
  <c r="AO11" i="32"/>
  <c r="AK12" i="32"/>
  <c r="AL12" i="32"/>
  <c r="AM12" i="32"/>
  <c r="AN12" i="32"/>
  <c r="AO12" i="32"/>
  <c r="AK13" i="32"/>
  <c r="AL13" i="32"/>
  <c r="AM13" i="32"/>
  <c r="AN13" i="32"/>
  <c r="AO13" i="32"/>
  <c r="AK14" i="32"/>
  <c r="AL14" i="32"/>
  <c r="AM14" i="32"/>
  <c r="AN14" i="32"/>
  <c r="AO14" i="32"/>
  <c r="AK15" i="32"/>
  <c r="AL15" i="32"/>
  <c r="AM15" i="32"/>
  <c r="AN15" i="32"/>
  <c r="AO15" i="32"/>
  <c r="AK16" i="32"/>
  <c r="AL16" i="32"/>
  <c r="AM16" i="32"/>
  <c r="AN16" i="32"/>
  <c r="AO16" i="32"/>
  <c r="AK17" i="32"/>
  <c r="AL17" i="32"/>
  <c r="AM17" i="32"/>
  <c r="AN17" i="32"/>
  <c r="AO17" i="32"/>
  <c r="AK18" i="32"/>
  <c r="AL18" i="32"/>
  <c r="AM18" i="32"/>
  <c r="AN18" i="32"/>
  <c r="AO18" i="32"/>
  <c r="AK19" i="32"/>
  <c r="AL19" i="32"/>
  <c r="AM19" i="32"/>
  <c r="AN19" i="32"/>
  <c r="AO19" i="32"/>
  <c r="AK20" i="32"/>
  <c r="AL20" i="32"/>
  <c r="AM20" i="32"/>
  <c r="AN20" i="32"/>
  <c r="AO20" i="32"/>
  <c r="AK21" i="32"/>
  <c r="AL21" i="32"/>
  <c r="AM21" i="32"/>
  <c r="AN21" i="32"/>
  <c r="AO21" i="32"/>
  <c r="AK22" i="32"/>
  <c r="AL22" i="32"/>
  <c r="AM22" i="32"/>
  <c r="AN22" i="32"/>
  <c r="AO22" i="32"/>
  <c r="AK23" i="32"/>
  <c r="AL23" i="32"/>
  <c r="AM23" i="32"/>
  <c r="AN23" i="32"/>
  <c r="AO23" i="32"/>
  <c r="AK24" i="32"/>
  <c r="AL24" i="32"/>
  <c r="AM24" i="32"/>
  <c r="AN24" i="32"/>
  <c r="AO24" i="32"/>
  <c r="AK25" i="32"/>
  <c r="AL25" i="32"/>
  <c r="AM25" i="32"/>
  <c r="AN25" i="32"/>
  <c r="AO25" i="32"/>
  <c r="AK26" i="32"/>
  <c r="AL26" i="32"/>
  <c r="AM26" i="32"/>
  <c r="AN26" i="32"/>
  <c r="AO26" i="32"/>
  <c r="AK27" i="32"/>
  <c r="AL27" i="32"/>
  <c r="AM27" i="32"/>
  <c r="AN27" i="32"/>
  <c r="AO27" i="32"/>
  <c r="AK28" i="32"/>
  <c r="AL28" i="32"/>
  <c r="AM28" i="32"/>
  <c r="AN28" i="32"/>
  <c r="AO28" i="32"/>
  <c r="AK29" i="32"/>
  <c r="AL29" i="32"/>
  <c r="AM29" i="32"/>
  <c r="AN29" i="32"/>
  <c r="AO29" i="32"/>
  <c r="AK30" i="32"/>
  <c r="AL30" i="32"/>
  <c r="AM30" i="32"/>
  <c r="AN30" i="32"/>
  <c r="AO30" i="32"/>
  <c r="AK31" i="32"/>
  <c r="AL31" i="32"/>
  <c r="AM31" i="32"/>
  <c r="AN31" i="32"/>
  <c r="AO31" i="32"/>
  <c r="AK32" i="32"/>
  <c r="AL32" i="32"/>
  <c r="AM32" i="32"/>
  <c r="AN32" i="32"/>
  <c r="AO32" i="32"/>
  <c r="AK33" i="32"/>
  <c r="AL33" i="32"/>
  <c r="AM33" i="32"/>
  <c r="AN33" i="32"/>
  <c r="AO33" i="32"/>
  <c r="AK34" i="32"/>
  <c r="AL34" i="32"/>
  <c r="AM34" i="32"/>
  <c r="AN34" i="32"/>
  <c r="AO34" i="32"/>
  <c r="AK35" i="32"/>
  <c r="AL35" i="32"/>
  <c r="AM35" i="32"/>
  <c r="AN35" i="32"/>
  <c r="AO35" i="32"/>
  <c r="AK36" i="32"/>
  <c r="AL36" i="32"/>
  <c r="AM36" i="32"/>
  <c r="AN36" i="32"/>
  <c r="AO36" i="32"/>
  <c r="AK37" i="32"/>
  <c r="AL37" i="32"/>
  <c r="AM37" i="32"/>
  <c r="AN37" i="32"/>
  <c r="AO37" i="32"/>
  <c r="AK38" i="32"/>
  <c r="AL38" i="32"/>
  <c r="AM38" i="32"/>
  <c r="AN38" i="32"/>
  <c r="AO38" i="32"/>
  <c r="AK39" i="32"/>
  <c r="AL39" i="32"/>
  <c r="AM39" i="32"/>
  <c r="AN39" i="32"/>
  <c r="AO39" i="32"/>
  <c r="AK40" i="32"/>
  <c r="AL40" i="32"/>
  <c r="AM40" i="32"/>
  <c r="AN40" i="32"/>
  <c r="AO40" i="32"/>
  <c r="AK41" i="32"/>
  <c r="AL41" i="32"/>
  <c r="AM41" i="32"/>
  <c r="AN41" i="32"/>
  <c r="AO41" i="32"/>
  <c r="AK42" i="32"/>
  <c r="AL42" i="32"/>
  <c r="AM42" i="32"/>
  <c r="AN42" i="32"/>
  <c r="AO42" i="32"/>
  <c r="AK43" i="32"/>
  <c r="AL43" i="32"/>
  <c r="AM43" i="32"/>
  <c r="AN43" i="32"/>
  <c r="AO43" i="32"/>
  <c r="AK44" i="32"/>
  <c r="AL44" i="32"/>
  <c r="AM44" i="32"/>
  <c r="AN44" i="32"/>
  <c r="AO44" i="32"/>
  <c r="AK45" i="32"/>
  <c r="AL45" i="32"/>
  <c r="AM45" i="32"/>
  <c r="AN45" i="32"/>
  <c r="AO45" i="32"/>
  <c r="AK46" i="32"/>
  <c r="AL46" i="32"/>
  <c r="AM46" i="32"/>
  <c r="AN46" i="32"/>
  <c r="AO46" i="32"/>
  <c r="AK47" i="32"/>
  <c r="AL47" i="32"/>
  <c r="AM47" i="32"/>
  <c r="AN47" i="32"/>
  <c r="AO47" i="32"/>
  <c r="AK48" i="32"/>
  <c r="AL48" i="32"/>
  <c r="AM48" i="32"/>
  <c r="AN48" i="32"/>
  <c r="AO48" i="32"/>
  <c r="AK49" i="32"/>
  <c r="AL49" i="32"/>
  <c r="AM49" i="32"/>
  <c r="AN49" i="32"/>
  <c r="AO49" i="32"/>
  <c r="AK50" i="32"/>
  <c r="AL50" i="32"/>
  <c r="AM50" i="32"/>
  <c r="AN50" i="32"/>
  <c r="AO50" i="32"/>
  <c r="AK51" i="32"/>
  <c r="AL51" i="32"/>
  <c r="AM51" i="32"/>
  <c r="AN51" i="32"/>
  <c r="AO51" i="32"/>
  <c r="AK52" i="32"/>
  <c r="AL52" i="32"/>
  <c r="AM52" i="32"/>
  <c r="AN52" i="32"/>
  <c r="AO52" i="32"/>
  <c r="AK53" i="32"/>
  <c r="AL53" i="32"/>
  <c r="AM53" i="32"/>
  <c r="AN53" i="32"/>
  <c r="AO53" i="32"/>
  <c r="AK54" i="32"/>
  <c r="AL54" i="32"/>
  <c r="AM54" i="32"/>
  <c r="AN54" i="32"/>
  <c r="AO54" i="32"/>
  <c r="AK55" i="32"/>
  <c r="AL55" i="32"/>
  <c r="AM55" i="32"/>
  <c r="AN55" i="32"/>
  <c r="AO55" i="32"/>
  <c r="AK56" i="32"/>
  <c r="AL56" i="32"/>
  <c r="AM56" i="32"/>
  <c r="AN56" i="32"/>
  <c r="AO56" i="32"/>
  <c r="AK57" i="32"/>
  <c r="AL57" i="32"/>
  <c r="AM57" i="32"/>
  <c r="AN57" i="32"/>
  <c r="AO57" i="32"/>
  <c r="AK58" i="32"/>
  <c r="AL58" i="32"/>
  <c r="AM58" i="32"/>
  <c r="AN58" i="32"/>
  <c r="AO58" i="32"/>
  <c r="AK59" i="32"/>
  <c r="AL59" i="32"/>
  <c r="AM59" i="32"/>
  <c r="AN59" i="32"/>
  <c r="AO59" i="32"/>
  <c r="AK60" i="32"/>
  <c r="AL60" i="32"/>
  <c r="AM60" i="32"/>
  <c r="AN60" i="32"/>
  <c r="AO60" i="32"/>
  <c r="AK61" i="32"/>
  <c r="AL61" i="32"/>
  <c r="AM61" i="32"/>
  <c r="AN61" i="32"/>
  <c r="AO61" i="32"/>
  <c r="AK62" i="32"/>
  <c r="AL62" i="32"/>
  <c r="AM62" i="32"/>
  <c r="AN62" i="32"/>
  <c r="AO62" i="32"/>
  <c r="AK63" i="32"/>
  <c r="AL63" i="32"/>
  <c r="AM63" i="32"/>
  <c r="AN63" i="32"/>
  <c r="AO63" i="32"/>
  <c r="AK64" i="32"/>
  <c r="AL64" i="32"/>
  <c r="AM64" i="32"/>
  <c r="AN64" i="32"/>
  <c r="AO64" i="32"/>
  <c r="AK65" i="32"/>
  <c r="AL65" i="32"/>
  <c r="AM65" i="32"/>
  <c r="AN65" i="32"/>
  <c r="AO65" i="32"/>
  <c r="AK66" i="32"/>
  <c r="AL66" i="32"/>
  <c r="AM66" i="32"/>
  <c r="AN66" i="32"/>
  <c r="AO66" i="32"/>
  <c r="AK67" i="32"/>
  <c r="AL67" i="32"/>
  <c r="AM67" i="32"/>
  <c r="AN67" i="32"/>
  <c r="AO67" i="32"/>
  <c r="AK68" i="32"/>
  <c r="AL68" i="32"/>
  <c r="AM68" i="32"/>
  <c r="AN68" i="32"/>
  <c r="AO68" i="32"/>
  <c r="AK69" i="32"/>
  <c r="AL69" i="32"/>
  <c r="AM69" i="32"/>
  <c r="AN69" i="32"/>
  <c r="AO69" i="32"/>
  <c r="AK70" i="32"/>
  <c r="AL70" i="32"/>
  <c r="AM70" i="32"/>
  <c r="AN70" i="32"/>
  <c r="AO70" i="32"/>
  <c r="AK71" i="32"/>
  <c r="AL71" i="32"/>
  <c r="AM71" i="32"/>
  <c r="AN71" i="32"/>
  <c r="AO71" i="32"/>
  <c r="AK72" i="32"/>
  <c r="AL72" i="32"/>
  <c r="AM72" i="32"/>
  <c r="AN72" i="32"/>
  <c r="AO72" i="32"/>
  <c r="AK73" i="32"/>
  <c r="AL73" i="32"/>
  <c r="AM73" i="32"/>
  <c r="AN73" i="32"/>
  <c r="AO73" i="32"/>
  <c r="AK74" i="32"/>
  <c r="AL74" i="32"/>
  <c r="AM74" i="32"/>
  <c r="AN74" i="32"/>
  <c r="AO74" i="32"/>
  <c r="AK75" i="32"/>
  <c r="AL75" i="32"/>
  <c r="AM75" i="32"/>
  <c r="AN75" i="32"/>
  <c r="AO75" i="32"/>
  <c r="AK76" i="32"/>
  <c r="AL76" i="32"/>
  <c r="AM76" i="32"/>
  <c r="AN76" i="32"/>
  <c r="AO76" i="32"/>
  <c r="AK77" i="32"/>
  <c r="AL77" i="32"/>
  <c r="AM77" i="32"/>
  <c r="AN77" i="32"/>
  <c r="AO77" i="32"/>
  <c r="AK78" i="32"/>
  <c r="AL78" i="32"/>
  <c r="AM78" i="32"/>
  <c r="AN78" i="32"/>
  <c r="AO78" i="32"/>
  <c r="AK79" i="32"/>
  <c r="AL79" i="32"/>
  <c r="AM79" i="32"/>
  <c r="AN79" i="32"/>
  <c r="AO79" i="32"/>
  <c r="AK80" i="32"/>
  <c r="AL80" i="32"/>
  <c r="AM80" i="32"/>
  <c r="AN80" i="32"/>
  <c r="AO80" i="32"/>
  <c r="AK81" i="32"/>
  <c r="AL81" i="32"/>
  <c r="AM81" i="32"/>
  <c r="AN81" i="32"/>
  <c r="AO81" i="32"/>
  <c r="AK82" i="32"/>
  <c r="AL82" i="32"/>
  <c r="AM82" i="32"/>
  <c r="AN82" i="32"/>
  <c r="AO82" i="32"/>
  <c r="AK83" i="32"/>
  <c r="AL83" i="32"/>
  <c r="AM83" i="32"/>
  <c r="AN83" i="32"/>
  <c r="AO83" i="32"/>
  <c r="AK84" i="32"/>
  <c r="AL84" i="32"/>
  <c r="AM84" i="32"/>
  <c r="AN84" i="32"/>
  <c r="AO84" i="32"/>
  <c r="AK85" i="32"/>
  <c r="AL85" i="32"/>
  <c r="AM85" i="32"/>
  <c r="AN85" i="32"/>
  <c r="AO85" i="32"/>
  <c r="AK86" i="32"/>
  <c r="AL86" i="32"/>
  <c r="AM86" i="32"/>
  <c r="AN86" i="32"/>
  <c r="AO86" i="32"/>
  <c r="AK87" i="32"/>
  <c r="AL87" i="32"/>
  <c r="AM87" i="32"/>
  <c r="AN87" i="32"/>
  <c r="AO87" i="32"/>
  <c r="AK88" i="32"/>
  <c r="AL88" i="32"/>
  <c r="AM88" i="32"/>
  <c r="AN88" i="32"/>
  <c r="AO88" i="32"/>
  <c r="AK89" i="32"/>
  <c r="AL89" i="32"/>
  <c r="AM89" i="32"/>
  <c r="AN89" i="32"/>
  <c r="AO89" i="32"/>
  <c r="AK90" i="32"/>
  <c r="AL90" i="32"/>
  <c r="AM90" i="32"/>
  <c r="AN90" i="32"/>
  <c r="AO90" i="32"/>
  <c r="AK91" i="32"/>
  <c r="AL91" i="32"/>
  <c r="AM91" i="32"/>
  <c r="AN91" i="32"/>
  <c r="AO91" i="32"/>
  <c r="AK92" i="32"/>
  <c r="AL92" i="32"/>
  <c r="AM92" i="32"/>
  <c r="AN92" i="32"/>
  <c r="AO92" i="32"/>
  <c r="AK93" i="32"/>
  <c r="AL93" i="32"/>
  <c r="AM93" i="32"/>
  <c r="AN93" i="32"/>
  <c r="AO93" i="32"/>
  <c r="AK94" i="32"/>
  <c r="AL94" i="32"/>
  <c r="AM94" i="32"/>
  <c r="AN94" i="32"/>
  <c r="AO94" i="32"/>
  <c r="AK95" i="32"/>
  <c r="AL95" i="32"/>
  <c r="AM95" i="32"/>
  <c r="AN95" i="32"/>
  <c r="AO95" i="32"/>
  <c r="AK96" i="32"/>
  <c r="AL96" i="32"/>
  <c r="AM96" i="32"/>
  <c r="AN96" i="32"/>
  <c r="AO96" i="32"/>
  <c r="AK97" i="32"/>
  <c r="AL97" i="32"/>
  <c r="AM97" i="32"/>
  <c r="AN97" i="32"/>
  <c r="AO97" i="32"/>
  <c r="AK98" i="32"/>
  <c r="AL98" i="32"/>
  <c r="AM98" i="32"/>
  <c r="AN98" i="32"/>
  <c r="AO98" i="32"/>
  <c r="AK99" i="32"/>
  <c r="AL99" i="32"/>
  <c r="AM99" i="32"/>
  <c r="AN99" i="32"/>
  <c r="AO99" i="32"/>
  <c r="AK100" i="32"/>
  <c r="AL100" i="32"/>
  <c r="AM100" i="32"/>
  <c r="AN100" i="32"/>
  <c r="AO100" i="32"/>
  <c r="AK101" i="32"/>
  <c r="AL101" i="32"/>
  <c r="AM101" i="32"/>
  <c r="AN101" i="32"/>
  <c r="AO101" i="32"/>
  <c r="AK102" i="32"/>
  <c r="AL102" i="32"/>
  <c r="AM102" i="32"/>
  <c r="AN102" i="32"/>
  <c r="AO102" i="32"/>
  <c r="AK103" i="32"/>
  <c r="AL103" i="32"/>
  <c r="AM103" i="32"/>
  <c r="AN103" i="32"/>
  <c r="AO103" i="32"/>
  <c r="AK104" i="32"/>
  <c r="AL104" i="32"/>
  <c r="AM104" i="32"/>
  <c r="AN104" i="32"/>
  <c r="AO104" i="32"/>
  <c r="AK105" i="32"/>
  <c r="AL105" i="32"/>
  <c r="AM105" i="32"/>
  <c r="AN105" i="32"/>
  <c r="AO105" i="32"/>
  <c r="AK106" i="32"/>
  <c r="AL106" i="32"/>
  <c r="AM106" i="32"/>
  <c r="AN106" i="32"/>
  <c r="AO106" i="32"/>
  <c r="AK107" i="32"/>
  <c r="AL107" i="32"/>
  <c r="AM107" i="32"/>
  <c r="AN107" i="32"/>
  <c r="AO107" i="32"/>
  <c r="AK108" i="32"/>
  <c r="AL108" i="32"/>
  <c r="AM108" i="32"/>
  <c r="AN108" i="32"/>
  <c r="AO108" i="32"/>
  <c r="AK109" i="32"/>
  <c r="AL109" i="32"/>
  <c r="AM109" i="32"/>
  <c r="AN109" i="32"/>
  <c r="AO109" i="32"/>
  <c r="AK110" i="32"/>
  <c r="AL110" i="32"/>
  <c r="AM110" i="32"/>
  <c r="AN110" i="32"/>
  <c r="AO110" i="32"/>
  <c r="AK111" i="32"/>
  <c r="AL111" i="32"/>
  <c r="AM111" i="32"/>
  <c r="AN111" i="32"/>
  <c r="AO111" i="32"/>
  <c r="AK112" i="32"/>
  <c r="AL112" i="32"/>
  <c r="AM112" i="32"/>
  <c r="AN112" i="32"/>
  <c r="AO112" i="32"/>
  <c r="AK113" i="32"/>
  <c r="AL113" i="32"/>
  <c r="AM113" i="32"/>
  <c r="AN113" i="32"/>
  <c r="AO113" i="32"/>
  <c r="AK114" i="32"/>
  <c r="AL114" i="32"/>
  <c r="AM114" i="32"/>
  <c r="AN114" i="32"/>
  <c r="AO114" i="32"/>
  <c r="AK115" i="32"/>
  <c r="AL115" i="32"/>
  <c r="AM115" i="32"/>
  <c r="AN115" i="32"/>
  <c r="AO115" i="32"/>
  <c r="AK116" i="32"/>
  <c r="AL116" i="32"/>
  <c r="AM116" i="32"/>
  <c r="AN116" i="32"/>
  <c r="AO116" i="32"/>
  <c r="AK117" i="32"/>
  <c r="AL117" i="32"/>
  <c r="AM117" i="32"/>
  <c r="AN117" i="32"/>
  <c r="AO117" i="32"/>
  <c r="AK118" i="32"/>
  <c r="AL118" i="32"/>
  <c r="AM118" i="32"/>
  <c r="AN118" i="32"/>
  <c r="AO118" i="32"/>
  <c r="AK119" i="32"/>
  <c r="AL119" i="32"/>
  <c r="AM119" i="32"/>
  <c r="AN119" i="32"/>
  <c r="AO119" i="32"/>
  <c r="AK120" i="32"/>
  <c r="AL120" i="32"/>
  <c r="AM120" i="32"/>
  <c r="AN120" i="32"/>
  <c r="AO120" i="32"/>
  <c r="AK121" i="32"/>
  <c r="AL121" i="32"/>
  <c r="AM121" i="32"/>
  <c r="AN121" i="32"/>
  <c r="AO121" i="32"/>
  <c r="AK122" i="32"/>
  <c r="AL122" i="32"/>
  <c r="AM122" i="32"/>
  <c r="AN122" i="32"/>
  <c r="AO122" i="32"/>
  <c r="AK123" i="32"/>
  <c r="AL123" i="32"/>
  <c r="AM123" i="32"/>
  <c r="AN123" i="32"/>
  <c r="AO123" i="32"/>
  <c r="AK124" i="32"/>
  <c r="AL124" i="32"/>
  <c r="AM124" i="32"/>
  <c r="AN124" i="32"/>
  <c r="AO124" i="32"/>
  <c r="AK125" i="32"/>
  <c r="AL125" i="32"/>
  <c r="AM125" i="32"/>
  <c r="AN125" i="32"/>
  <c r="AO125" i="32"/>
  <c r="AK126" i="32"/>
  <c r="AL126" i="32"/>
  <c r="AM126" i="32"/>
  <c r="AN126" i="32"/>
  <c r="AO126" i="32"/>
  <c r="AK127" i="32"/>
  <c r="AL127" i="32"/>
  <c r="AM127" i="32"/>
  <c r="AN127" i="32"/>
  <c r="AO127" i="32"/>
  <c r="AK128" i="32"/>
  <c r="AL128" i="32"/>
  <c r="AM128" i="32"/>
  <c r="AN128" i="32"/>
  <c r="AO128" i="32"/>
  <c r="AK129" i="32"/>
  <c r="AL129" i="32"/>
  <c r="AM129" i="32"/>
  <c r="AN129" i="32"/>
  <c r="AO129" i="32"/>
  <c r="AK130" i="32"/>
  <c r="AL130" i="32"/>
  <c r="AM130" i="32"/>
  <c r="AN130" i="32"/>
  <c r="AO130" i="32"/>
  <c r="AK131" i="32"/>
  <c r="AL131" i="32"/>
  <c r="AM131" i="32"/>
  <c r="AN131" i="32"/>
  <c r="AO131" i="32"/>
  <c r="AK132" i="32"/>
  <c r="AL132" i="32"/>
  <c r="AM132" i="32"/>
  <c r="AN132" i="32"/>
  <c r="AO132" i="32"/>
  <c r="AK133" i="32"/>
  <c r="AL133" i="32"/>
  <c r="AM133" i="32"/>
  <c r="AN133" i="32"/>
  <c r="AO133" i="32"/>
  <c r="AK134" i="32"/>
  <c r="AL134" i="32"/>
  <c r="AM134" i="32"/>
  <c r="AN134" i="32"/>
  <c r="AO134" i="32"/>
  <c r="AK135" i="32"/>
  <c r="AL135" i="32"/>
  <c r="AM135" i="32"/>
  <c r="AN135" i="32"/>
  <c r="AO135" i="32"/>
  <c r="AK136" i="32"/>
  <c r="AL136" i="32"/>
  <c r="AM136" i="32"/>
  <c r="AN136" i="32"/>
  <c r="AO136" i="32"/>
  <c r="AK137" i="32"/>
  <c r="AL137" i="32"/>
  <c r="AM137" i="32"/>
  <c r="AN137" i="32"/>
  <c r="AO137" i="32"/>
  <c r="AK138" i="32"/>
  <c r="AL138" i="32"/>
  <c r="AM138" i="32"/>
  <c r="AN138" i="32"/>
  <c r="AO138" i="32"/>
  <c r="AK139" i="32"/>
  <c r="AL139" i="32"/>
  <c r="AM139" i="32"/>
  <c r="AN139" i="32"/>
  <c r="AO139" i="32"/>
  <c r="AK140" i="32"/>
  <c r="AL140" i="32"/>
  <c r="AM140" i="32"/>
  <c r="AN140" i="32"/>
  <c r="AO140" i="32"/>
  <c r="AK141" i="32"/>
  <c r="AL141" i="32"/>
  <c r="AM141" i="32"/>
  <c r="AN141" i="32"/>
  <c r="AO141" i="32"/>
  <c r="AK142" i="32"/>
  <c r="AL142" i="32"/>
  <c r="AM142" i="32"/>
  <c r="AN142" i="32"/>
  <c r="AO142" i="32"/>
  <c r="AK143" i="32"/>
  <c r="AL143" i="32"/>
  <c r="AM143" i="32"/>
  <c r="AN143" i="32"/>
  <c r="AO143" i="32"/>
  <c r="AK144" i="32"/>
  <c r="AL144" i="32"/>
  <c r="AM144" i="32"/>
  <c r="AN144" i="32"/>
  <c r="AO144" i="32"/>
  <c r="AK145" i="32"/>
  <c r="AL145" i="32"/>
  <c r="AM145" i="32"/>
  <c r="AN145" i="32"/>
  <c r="AO145" i="32"/>
  <c r="AK146" i="32"/>
  <c r="AL146" i="32"/>
  <c r="AM146" i="32"/>
  <c r="AN146" i="32"/>
  <c r="AO146" i="32"/>
  <c r="AK147" i="32"/>
  <c r="AL147" i="32"/>
  <c r="AM147" i="32"/>
  <c r="AN147" i="32"/>
  <c r="AO147" i="32"/>
  <c r="AK148" i="32"/>
  <c r="AL148" i="32"/>
  <c r="AM148" i="32"/>
  <c r="AN148" i="32"/>
  <c r="AO148" i="32"/>
  <c r="AK149" i="32"/>
  <c r="AL149" i="32"/>
  <c r="AM149" i="32"/>
  <c r="AN149" i="32"/>
  <c r="AO149" i="32"/>
  <c r="AK150" i="32"/>
  <c r="AL150" i="32"/>
  <c r="AM150" i="32"/>
  <c r="AN150" i="32"/>
  <c r="AO150" i="32"/>
  <c r="AK151" i="32"/>
  <c r="AL151" i="32"/>
  <c r="AM151" i="32"/>
  <c r="AN151" i="32"/>
  <c r="AO151" i="32"/>
  <c r="AK152" i="32"/>
  <c r="AL152" i="32"/>
  <c r="AM152" i="32"/>
  <c r="AN152" i="32"/>
  <c r="AO152" i="32"/>
  <c r="AK153" i="32"/>
  <c r="AL153" i="32"/>
  <c r="AM153" i="32"/>
  <c r="AN153" i="32"/>
  <c r="AO153" i="32"/>
  <c r="AK154" i="32"/>
  <c r="AL154" i="32"/>
  <c r="AM154" i="32"/>
  <c r="AN154" i="32"/>
  <c r="AO154" i="32"/>
  <c r="AK155" i="32"/>
  <c r="AL155" i="32"/>
  <c r="AM155" i="32"/>
  <c r="AN155" i="32"/>
  <c r="AO155" i="32"/>
  <c r="AK156" i="32"/>
  <c r="AL156" i="32"/>
  <c r="AM156" i="32"/>
  <c r="AN156" i="32"/>
  <c r="AO156" i="32"/>
  <c r="AK157" i="32"/>
  <c r="AL157" i="32"/>
  <c r="AM157" i="32"/>
  <c r="AN157" i="32"/>
  <c r="AO157" i="32"/>
  <c r="AK158" i="32"/>
  <c r="AL158" i="32"/>
  <c r="AM158" i="32"/>
  <c r="AN158" i="32"/>
  <c r="AO158" i="32"/>
  <c r="AK159" i="32"/>
  <c r="AL159" i="32"/>
  <c r="AM159" i="32"/>
  <c r="AN159" i="32"/>
  <c r="AO159" i="32"/>
  <c r="AK160" i="32"/>
  <c r="AL160" i="32"/>
  <c r="AM160" i="32"/>
  <c r="AN160" i="32"/>
  <c r="AO160" i="32"/>
  <c r="AK161" i="32"/>
  <c r="AL161" i="32"/>
  <c r="AM161" i="32"/>
  <c r="AN161" i="32"/>
  <c r="AO161" i="32"/>
  <c r="AK162" i="32"/>
  <c r="AL162" i="32"/>
  <c r="AM162" i="32"/>
  <c r="AN162" i="32"/>
  <c r="AO162" i="32"/>
  <c r="AK163" i="32"/>
  <c r="AL163" i="32"/>
  <c r="AM163" i="32"/>
  <c r="AN163" i="32"/>
  <c r="AO163" i="32"/>
  <c r="AK164" i="32"/>
  <c r="AL164" i="32"/>
  <c r="AM164" i="32"/>
  <c r="AN164" i="32"/>
  <c r="AO164" i="32"/>
  <c r="AK165" i="32"/>
  <c r="AL165" i="32"/>
  <c r="AM165" i="32"/>
  <c r="AN165" i="32"/>
  <c r="AO165" i="32"/>
  <c r="AK166" i="32"/>
  <c r="AL166" i="32"/>
  <c r="AM166" i="32"/>
  <c r="AN166" i="32"/>
  <c r="AO166" i="32"/>
  <c r="AO167" i="32"/>
  <c r="AK168" i="32"/>
  <c r="AL168" i="32"/>
  <c r="AM168" i="32"/>
  <c r="AN168" i="32"/>
  <c r="AO168" i="32"/>
  <c r="AK169" i="32"/>
  <c r="AL169" i="32"/>
  <c r="AM169" i="32"/>
  <c r="AN169" i="32"/>
  <c r="AO169" i="32"/>
  <c r="AK170" i="32"/>
  <c r="AL170" i="32"/>
  <c r="AM170" i="32"/>
  <c r="AN170" i="32"/>
  <c r="AO170" i="32"/>
  <c r="AK171" i="32"/>
  <c r="AL171" i="32"/>
  <c r="AM171" i="32"/>
  <c r="AN171" i="32"/>
  <c r="AO171" i="32"/>
  <c r="AK172" i="32"/>
  <c r="AL172" i="32"/>
  <c r="AM172" i="32"/>
  <c r="AN172" i="32"/>
  <c r="AO172" i="32"/>
  <c r="AK173" i="32"/>
  <c r="AL173" i="32"/>
  <c r="AM173" i="32"/>
  <c r="AN173" i="32"/>
  <c r="AO173" i="32"/>
  <c r="AK174" i="32"/>
  <c r="AL174" i="32"/>
  <c r="AM174" i="32"/>
  <c r="AN174" i="32"/>
  <c r="AO174" i="32"/>
  <c r="AK175" i="32"/>
  <c r="AL175" i="32"/>
  <c r="AM175" i="32"/>
  <c r="AN175" i="32"/>
  <c r="AO175" i="32"/>
  <c r="AK176" i="32"/>
  <c r="AL176" i="32"/>
  <c r="AM176" i="32"/>
  <c r="AN176" i="32"/>
  <c r="AO176" i="32"/>
  <c r="AK177" i="32"/>
  <c r="AL177" i="32"/>
  <c r="AM177" i="32"/>
  <c r="AN177" i="32"/>
  <c r="AO177" i="32"/>
  <c r="AK178" i="32"/>
  <c r="AL178" i="32"/>
  <c r="AM178" i="32"/>
  <c r="AN178" i="32"/>
  <c r="AO178" i="32"/>
  <c r="AK179" i="32"/>
  <c r="AL179" i="32"/>
  <c r="AM179" i="32"/>
  <c r="AN179" i="32"/>
  <c r="AO179" i="32"/>
  <c r="AK180" i="32"/>
  <c r="AL180" i="32"/>
  <c r="AM180" i="32"/>
  <c r="AN180" i="32"/>
  <c r="AO180" i="32"/>
  <c r="AK181" i="32"/>
  <c r="AL181" i="32"/>
  <c r="AM181" i="32"/>
  <c r="AN181" i="32"/>
  <c r="AO181" i="32"/>
  <c r="AK182" i="32"/>
  <c r="AL182" i="32"/>
  <c r="AM182" i="32"/>
  <c r="AN182" i="32"/>
  <c r="AO182" i="32"/>
  <c r="AK183" i="32"/>
  <c r="AL183" i="32"/>
  <c r="AM183" i="32"/>
  <c r="AN183" i="32"/>
  <c r="AO183" i="32"/>
  <c r="AK184" i="32"/>
  <c r="AL184" i="32"/>
  <c r="AM184" i="32"/>
  <c r="AN184" i="32"/>
  <c r="AO184" i="32"/>
  <c r="AK185" i="32"/>
  <c r="AL185" i="32"/>
  <c r="AM185" i="32"/>
  <c r="AN185" i="32"/>
  <c r="AO185" i="32"/>
  <c r="AK186" i="32"/>
  <c r="AL186" i="32"/>
  <c r="AM186" i="32"/>
  <c r="AN186" i="32"/>
  <c r="AO186" i="32"/>
  <c r="AK187" i="32"/>
  <c r="AL187" i="32"/>
  <c r="AM187" i="32"/>
  <c r="AN187" i="32"/>
  <c r="AO187" i="32"/>
  <c r="AK188" i="32"/>
  <c r="AL188" i="32"/>
  <c r="AM188" i="32"/>
  <c r="AN188" i="32"/>
  <c r="AO188" i="32"/>
  <c r="AK10" i="32"/>
  <c r="AL10" i="32"/>
  <c r="AM10" i="32"/>
  <c r="AN10" i="32"/>
  <c r="AO10" i="32"/>
  <c r="AP10" i="32"/>
  <c r="AE11" i="32"/>
  <c r="AF11" i="32"/>
  <c r="AG11" i="32"/>
  <c r="AH11" i="32"/>
  <c r="AE12" i="32"/>
  <c r="AF12" i="32"/>
  <c r="AG12" i="32"/>
  <c r="AH12" i="32"/>
  <c r="AE13" i="32"/>
  <c r="AF13" i="32"/>
  <c r="AG13" i="32"/>
  <c r="AH13" i="32"/>
  <c r="AE14" i="32"/>
  <c r="AF14" i="32"/>
  <c r="AG14" i="32"/>
  <c r="AH14" i="32"/>
  <c r="AE15" i="32"/>
  <c r="AF15" i="32"/>
  <c r="AG15" i="32"/>
  <c r="AH15" i="32"/>
  <c r="AE16" i="32"/>
  <c r="AF16" i="32"/>
  <c r="AG16" i="32"/>
  <c r="AH16" i="32"/>
  <c r="AE17" i="32"/>
  <c r="AF17" i="32"/>
  <c r="AG17" i="32"/>
  <c r="AH17" i="32"/>
  <c r="AE18" i="32"/>
  <c r="AF18" i="32"/>
  <c r="AG18" i="32"/>
  <c r="AH18" i="32"/>
  <c r="AE19" i="32"/>
  <c r="AF19" i="32"/>
  <c r="AG19" i="32"/>
  <c r="AH19" i="32"/>
  <c r="AE20" i="32"/>
  <c r="AF20" i="32"/>
  <c r="AG20" i="32"/>
  <c r="AH20" i="32"/>
  <c r="AE21" i="32"/>
  <c r="AF21" i="32"/>
  <c r="AG21" i="32"/>
  <c r="AH21" i="32"/>
  <c r="AE22" i="32"/>
  <c r="AF22" i="32"/>
  <c r="AG22" i="32"/>
  <c r="AH22" i="32"/>
  <c r="AE23" i="32"/>
  <c r="AF23" i="32"/>
  <c r="AG23" i="32"/>
  <c r="AH23" i="32"/>
  <c r="AE24" i="32"/>
  <c r="AF24" i="32"/>
  <c r="AG24" i="32"/>
  <c r="AH24" i="32"/>
  <c r="AE25" i="32"/>
  <c r="AF25" i="32"/>
  <c r="AG25" i="32"/>
  <c r="AH25" i="32"/>
  <c r="AE26" i="32"/>
  <c r="AF26" i="32"/>
  <c r="AG26" i="32"/>
  <c r="AH26" i="32"/>
  <c r="AE27" i="32"/>
  <c r="AF27" i="32"/>
  <c r="AG27" i="32"/>
  <c r="AH27" i="32"/>
  <c r="AE28" i="32"/>
  <c r="AF28" i="32"/>
  <c r="AG28" i="32"/>
  <c r="AH28" i="32"/>
  <c r="AE29" i="32"/>
  <c r="AF29" i="32"/>
  <c r="AG29" i="32"/>
  <c r="AH29" i="32"/>
  <c r="AE30" i="32"/>
  <c r="AF30" i="32"/>
  <c r="AG30" i="32"/>
  <c r="AH30" i="32"/>
  <c r="AE31" i="32"/>
  <c r="AF31" i="32"/>
  <c r="AG31" i="32"/>
  <c r="AH31" i="32"/>
  <c r="AE32" i="32"/>
  <c r="AF32" i="32"/>
  <c r="AG32" i="32"/>
  <c r="AH32" i="32"/>
  <c r="AE33" i="32"/>
  <c r="AF33" i="32"/>
  <c r="AG33" i="32"/>
  <c r="AH33" i="32"/>
  <c r="AE34" i="32"/>
  <c r="AF34" i="32"/>
  <c r="AG34" i="32"/>
  <c r="AH34" i="32"/>
  <c r="AE35" i="32"/>
  <c r="AF35" i="32"/>
  <c r="AG35" i="32"/>
  <c r="AH35" i="32"/>
  <c r="AE36" i="32"/>
  <c r="AF36" i="32"/>
  <c r="AG36" i="32"/>
  <c r="AH36" i="32"/>
  <c r="AE37" i="32"/>
  <c r="AF37" i="32"/>
  <c r="AG37" i="32"/>
  <c r="AH37" i="32"/>
  <c r="AE38" i="32"/>
  <c r="AF38" i="32"/>
  <c r="AG38" i="32"/>
  <c r="AH38" i="32"/>
  <c r="AE39" i="32"/>
  <c r="AF39" i="32"/>
  <c r="AG39" i="32"/>
  <c r="AH39" i="32"/>
  <c r="AE40" i="32"/>
  <c r="AF40" i="32"/>
  <c r="AG40" i="32"/>
  <c r="AH40" i="32"/>
  <c r="AE41" i="32"/>
  <c r="AF41" i="32"/>
  <c r="AG41" i="32"/>
  <c r="AH41" i="32"/>
  <c r="AE42" i="32"/>
  <c r="AF42" i="32"/>
  <c r="AG42" i="32"/>
  <c r="AH42" i="32"/>
  <c r="AE43" i="32"/>
  <c r="AF43" i="32"/>
  <c r="AG43" i="32"/>
  <c r="AH43" i="32"/>
  <c r="AE44" i="32"/>
  <c r="AF44" i="32"/>
  <c r="AG44" i="32"/>
  <c r="AH44" i="32"/>
  <c r="AE45" i="32"/>
  <c r="AF45" i="32"/>
  <c r="AG45" i="32"/>
  <c r="AH45" i="32"/>
  <c r="AE46" i="32"/>
  <c r="AF46" i="32"/>
  <c r="AG46" i="32"/>
  <c r="AH46" i="32"/>
  <c r="AE47" i="32"/>
  <c r="AF47" i="32"/>
  <c r="AG47" i="32"/>
  <c r="AH47" i="32"/>
  <c r="AE48" i="32"/>
  <c r="AF48" i="32"/>
  <c r="AG48" i="32"/>
  <c r="AH48" i="32"/>
  <c r="AE49" i="32"/>
  <c r="AF49" i="32"/>
  <c r="AG49" i="32"/>
  <c r="AH49" i="32"/>
  <c r="AE50" i="32"/>
  <c r="AF50" i="32"/>
  <c r="AG50" i="32"/>
  <c r="AH50" i="32"/>
  <c r="AE51" i="32"/>
  <c r="AF51" i="32"/>
  <c r="AG51" i="32"/>
  <c r="AH51" i="32"/>
  <c r="AE52" i="32"/>
  <c r="AF52" i="32"/>
  <c r="AG52" i="32"/>
  <c r="AH52" i="32"/>
  <c r="AE53" i="32"/>
  <c r="AF53" i="32"/>
  <c r="AG53" i="32"/>
  <c r="AH53" i="32"/>
  <c r="AE54" i="32"/>
  <c r="AF54" i="32"/>
  <c r="AG54" i="32"/>
  <c r="AH54" i="32"/>
  <c r="AE55" i="32"/>
  <c r="AF55" i="32"/>
  <c r="AG55" i="32"/>
  <c r="AH55" i="32"/>
  <c r="AE56" i="32"/>
  <c r="AF56" i="32"/>
  <c r="AG56" i="32"/>
  <c r="AH56" i="32"/>
  <c r="AE57" i="32"/>
  <c r="AF57" i="32"/>
  <c r="AG57" i="32"/>
  <c r="AH57" i="32"/>
  <c r="AE58" i="32"/>
  <c r="AF58" i="32"/>
  <c r="AG58" i="32"/>
  <c r="AH58" i="32"/>
  <c r="AE59" i="32"/>
  <c r="AF59" i="32"/>
  <c r="AG59" i="32"/>
  <c r="AH59" i="32"/>
  <c r="AE60" i="32"/>
  <c r="AF60" i="32"/>
  <c r="AG60" i="32"/>
  <c r="AH60" i="32"/>
  <c r="AE61" i="32"/>
  <c r="AF61" i="32"/>
  <c r="AG61" i="32"/>
  <c r="AH61" i="32"/>
  <c r="AE62" i="32"/>
  <c r="AF62" i="32"/>
  <c r="AG62" i="32"/>
  <c r="AH62" i="32"/>
  <c r="AE63" i="32"/>
  <c r="AF63" i="32"/>
  <c r="AG63" i="32"/>
  <c r="AH63" i="32"/>
  <c r="AE64" i="32"/>
  <c r="AF64" i="32"/>
  <c r="AG64" i="32"/>
  <c r="AH64" i="32"/>
  <c r="AE65" i="32"/>
  <c r="AF65" i="32"/>
  <c r="AG65" i="32"/>
  <c r="AH65" i="32"/>
  <c r="AE66" i="32"/>
  <c r="AF66" i="32"/>
  <c r="AG66" i="32"/>
  <c r="AH66" i="32"/>
  <c r="AE67" i="32"/>
  <c r="AF67" i="32"/>
  <c r="AG67" i="32"/>
  <c r="AH67" i="32"/>
  <c r="AE68" i="32"/>
  <c r="AF68" i="32"/>
  <c r="AG68" i="32"/>
  <c r="AH68" i="32"/>
  <c r="AE69" i="32"/>
  <c r="AF69" i="32"/>
  <c r="AG69" i="32"/>
  <c r="AH69" i="32"/>
  <c r="AE70" i="32"/>
  <c r="AF70" i="32"/>
  <c r="AG70" i="32"/>
  <c r="AH70" i="32"/>
  <c r="AE71" i="32"/>
  <c r="AF71" i="32"/>
  <c r="AG71" i="32"/>
  <c r="AH71" i="32"/>
  <c r="AE72" i="32"/>
  <c r="AF72" i="32"/>
  <c r="AG72" i="32"/>
  <c r="AH72" i="32"/>
  <c r="AE73" i="32"/>
  <c r="AF73" i="32"/>
  <c r="AG73" i="32"/>
  <c r="AH73" i="32"/>
  <c r="AE74" i="32"/>
  <c r="AF74" i="32"/>
  <c r="AG74" i="32"/>
  <c r="AH74" i="32"/>
  <c r="AE75" i="32"/>
  <c r="AF75" i="32"/>
  <c r="AG75" i="32"/>
  <c r="AH75" i="32"/>
  <c r="AE76" i="32"/>
  <c r="AF76" i="32"/>
  <c r="AG76" i="32"/>
  <c r="AH76" i="32"/>
  <c r="AE77" i="32"/>
  <c r="AF77" i="32"/>
  <c r="AG77" i="32"/>
  <c r="AH77" i="32"/>
  <c r="AE78" i="32"/>
  <c r="AF78" i="32"/>
  <c r="AG78" i="32"/>
  <c r="AH78" i="32"/>
  <c r="AE79" i="32"/>
  <c r="AF79" i="32"/>
  <c r="AG79" i="32"/>
  <c r="AH79" i="32"/>
  <c r="AE80" i="32"/>
  <c r="AF80" i="32"/>
  <c r="AG80" i="32"/>
  <c r="AH80" i="32"/>
  <c r="AE81" i="32"/>
  <c r="AF81" i="32"/>
  <c r="AG81" i="32"/>
  <c r="AH81" i="32"/>
  <c r="AE82" i="32"/>
  <c r="AF82" i="32"/>
  <c r="AG82" i="32"/>
  <c r="AH82" i="32"/>
  <c r="AE83" i="32"/>
  <c r="AF83" i="32"/>
  <c r="AG83" i="32"/>
  <c r="AH83" i="32"/>
  <c r="AE84" i="32"/>
  <c r="AF84" i="32"/>
  <c r="AG84" i="32"/>
  <c r="AH84" i="32"/>
  <c r="AE85" i="32"/>
  <c r="AF85" i="32"/>
  <c r="AG85" i="32"/>
  <c r="AH85" i="32"/>
  <c r="AE86" i="32"/>
  <c r="AF86" i="32"/>
  <c r="AG86" i="32"/>
  <c r="AH86" i="32"/>
  <c r="AE87" i="32"/>
  <c r="AF87" i="32"/>
  <c r="AG87" i="32"/>
  <c r="AH87" i="32"/>
  <c r="AE88" i="32"/>
  <c r="AF88" i="32"/>
  <c r="AG88" i="32"/>
  <c r="AH88" i="32"/>
  <c r="AE89" i="32"/>
  <c r="AF89" i="32"/>
  <c r="AG89" i="32"/>
  <c r="AH89" i="32"/>
  <c r="AE90" i="32"/>
  <c r="AF90" i="32"/>
  <c r="AG90" i="32"/>
  <c r="AH90" i="32"/>
  <c r="AE91" i="32"/>
  <c r="AF91" i="32"/>
  <c r="AG91" i="32"/>
  <c r="AH91" i="32"/>
  <c r="AE92" i="32"/>
  <c r="AF92" i="32"/>
  <c r="AG92" i="32"/>
  <c r="AH92" i="32"/>
  <c r="AE93" i="32"/>
  <c r="AF93" i="32"/>
  <c r="AG93" i="32"/>
  <c r="AH93" i="32"/>
  <c r="AE94" i="32"/>
  <c r="AF94" i="32"/>
  <c r="AG94" i="32"/>
  <c r="AH94" i="32"/>
  <c r="AE95" i="32"/>
  <c r="AF95" i="32"/>
  <c r="AG95" i="32"/>
  <c r="AH95" i="32"/>
  <c r="AE96" i="32"/>
  <c r="AF96" i="32"/>
  <c r="AG96" i="32"/>
  <c r="AH96" i="32"/>
  <c r="AE97" i="32"/>
  <c r="AF97" i="32"/>
  <c r="AG97" i="32"/>
  <c r="AH97" i="32"/>
  <c r="AE98" i="32"/>
  <c r="AF98" i="32"/>
  <c r="AG98" i="32"/>
  <c r="AH98" i="32"/>
  <c r="AE99" i="32"/>
  <c r="AF99" i="32"/>
  <c r="AG99" i="32"/>
  <c r="AH99" i="32"/>
  <c r="AE100" i="32"/>
  <c r="AF100" i="32"/>
  <c r="AG100" i="32"/>
  <c r="AH100" i="32"/>
  <c r="AE101" i="32"/>
  <c r="AF101" i="32"/>
  <c r="AG101" i="32"/>
  <c r="AH101" i="32"/>
  <c r="AE102" i="32"/>
  <c r="AF102" i="32"/>
  <c r="AG102" i="32"/>
  <c r="AH102" i="32"/>
  <c r="AE103" i="32"/>
  <c r="AF103" i="32"/>
  <c r="AG103" i="32"/>
  <c r="AH103" i="32"/>
  <c r="AE104" i="32"/>
  <c r="AF104" i="32"/>
  <c r="AG104" i="32"/>
  <c r="AH104" i="32"/>
  <c r="AE105" i="32"/>
  <c r="AF105" i="32"/>
  <c r="AG105" i="32"/>
  <c r="AH105" i="32"/>
  <c r="AE106" i="32"/>
  <c r="AF106" i="32"/>
  <c r="AG106" i="32"/>
  <c r="AH106" i="32"/>
  <c r="AE107" i="32"/>
  <c r="AF107" i="32"/>
  <c r="AG107" i="32"/>
  <c r="AH107" i="32"/>
  <c r="AE108" i="32"/>
  <c r="AF108" i="32"/>
  <c r="AG108" i="32"/>
  <c r="AH108" i="32"/>
  <c r="AE109" i="32"/>
  <c r="AF109" i="32"/>
  <c r="AG109" i="32"/>
  <c r="AH109" i="32"/>
  <c r="AE110" i="32"/>
  <c r="AF110" i="32"/>
  <c r="AG110" i="32"/>
  <c r="AH110" i="32"/>
  <c r="AE111" i="32"/>
  <c r="AF111" i="32"/>
  <c r="AG111" i="32"/>
  <c r="AH111" i="32"/>
  <c r="AE112" i="32"/>
  <c r="AF112" i="32"/>
  <c r="AG112" i="32"/>
  <c r="AH112" i="32"/>
  <c r="AE113" i="32"/>
  <c r="AF113" i="32"/>
  <c r="AG113" i="32"/>
  <c r="AH113" i="32"/>
  <c r="AE114" i="32"/>
  <c r="AF114" i="32"/>
  <c r="AG114" i="32"/>
  <c r="AH114" i="32"/>
  <c r="AE115" i="32"/>
  <c r="AF115" i="32"/>
  <c r="AG115" i="32"/>
  <c r="AH115" i="32"/>
  <c r="AE116" i="32"/>
  <c r="AF116" i="32"/>
  <c r="AG116" i="32"/>
  <c r="AH116" i="32"/>
  <c r="AE117" i="32"/>
  <c r="AF117" i="32"/>
  <c r="AG117" i="32"/>
  <c r="AH117" i="32"/>
  <c r="AE118" i="32"/>
  <c r="AF118" i="32"/>
  <c r="AG118" i="32"/>
  <c r="AH118" i="32"/>
  <c r="AE119" i="32"/>
  <c r="AF119" i="32"/>
  <c r="AG119" i="32"/>
  <c r="AH119" i="32"/>
  <c r="AE120" i="32"/>
  <c r="AF120" i="32"/>
  <c r="AG120" i="32"/>
  <c r="AH120" i="32"/>
  <c r="AE121" i="32"/>
  <c r="AF121" i="32"/>
  <c r="AG121" i="32"/>
  <c r="AH121" i="32"/>
  <c r="AE122" i="32"/>
  <c r="AF122" i="32"/>
  <c r="AG122" i="32"/>
  <c r="AH122" i="32"/>
  <c r="AE123" i="32"/>
  <c r="AF123" i="32"/>
  <c r="AG123" i="32"/>
  <c r="AH123" i="32"/>
  <c r="AE124" i="32"/>
  <c r="AF124" i="32"/>
  <c r="AG124" i="32"/>
  <c r="AH124" i="32"/>
  <c r="AE125" i="32"/>
  <c r="AF125" i="32"/>
  <c r="AG125" i="32"/>
  <c r="AH125" i="32"/>
  <c r="AE126" i="32"/>
  <c r="AF126" i="32"/>
  <c r="AG126" i="32"/>
  <c r="AH126" i="32"/>
  <c r="AE127" i="32"/>
  <c r="AF127" i="32"/>
  <c r="AG127" i="32"/>
  <c r="AH127" i="32"/>
  <c r="AE128" i="32"/>
  <c r="AF128" i="32"/>
  <c r="AG128" i="32"/>
  <c r="AH128" i="32"/>
  <c r="AE129" i="32"/>
  <c r="AF129" i="32"/>
  <c r="AG129" i="32"/>
  <c r="AH129" i="32"/>
  <c r="AE130" i="32"/>
  <c r="AF130" i="32"/>
  <c r="AG130" i="32"/>
  <c r="AH130" i="32"/>
  <c r="AE131" i="32"/>
  <c r="AF131" i="32"/>
  <c r="AG131" i="32"/>
  <c r="AH131" i="32"/>
  <c r="AE132" i="32"/>
  <c r="AF132" i="32"/>
  <c r="AG132" i="32"/>
  <c r="AH132" i="32"/>
  <c r="AE133" i="32"/>
  <c r="AF133" i="32"/>
  <c r="AG133" i="32"/>
  <c r="AH133" i="32"/>
  <c r="AE134" i="32"/>
  <c r="AF134" i="32"/>
  <c r="AG134" i="32"/>
  <c r="AH134" i="32"/>
  <c r="AE135" i="32"/>
  <c r="AF135" i="32"/>
  <c r="AG135" i="32"/>
  <c r="AH135" i="32"/>
  <c r="AE136" i="32"/>
  <c r="AF136" i="32"/>
  <c r="AG136" i="32"/>
  <c r="AH136" i="32"/>
  <c r="AE137" i="32"/>
  <c r="AF137" i="32"/>
  <c r="AG137" i="32"/>
  <c r="AH137" i="32"/>
  <c r="AE138" i="32"/>
  <c r="AF138" i="32"/>
  <c r="AG138" i="32"/>
  <c r="AH138" i="32"/>
  <c r="AE139" i="32"/>
  <c r="AF139" i="32"/>
  <c r="AG139" i="32"/>
  <c r="AH139" i="32"/>
  <c r="AE140" i="32"/>
  <c r="AF140" i="32"/>
  <c r="AG140" i="32"/>
  <c r="AH140" i="32"/>
  <c r="AE141" i="32"/>
  <c r="AF141" i="32"/>
  <c r="AG141" i="32"/>
  <c r="AH141" i="32"/>
  <c r="AE142" i="32"/>
  <c r="AF142" i="32"/>
  <c r="AG142" i="32"/>
  <c r="AH142" i="32"/>
  <c r="AE143" i="32"/>
  <c r="AF143" i="32"/>
  <c r="AG143" i="32"/>
  <c r="AH143" i="32"/>
  <c r="AE144" i="32"/>
  <c r="AF144" i="32"/>
  <c r="AG144" i="32"/>
  <c r="AH144" i="32"/>
  <c r="AE145" i="32"/>
  <c r="AF145" i="32"/>
  <c r="AG145" i="32"/>
  <c r="AH145" i="32"/>
  <c r="AE146" i="32"/>
  <c r="AF146" i="32"/>
  <c r="AG146" i="32"/>
  <c r="AH146" i="32"/>
  <c r="AE147" i="32"/>
  <c r="AF147" i="32"/>
  <c r="AG147" i="32"/>
  <c r="AH147" i="32"/>
  <c r="AE148" i="32"/>
  <c r="AF148" i="32"/>
  <c r="AG148" i="32"/>
  <c r="AH148" i="32"/>
  <c r="AE149" i="32"/>
  <c r="AF149" i="32"/>
  <c r="AG149" i="32"/>
  <c r="AH149" i="32"/>
  <c r="AE150" i="32"/>
  <c r="AF150" i="32"/>
  <c r="AG150" i="32"/>
  <c r="AH150" i="32"/>
  <c r="AE151" i="32"/>
  <c r="AF151" i="32"/>
  <c r="AG151" i="32"/>
  <c r="AH151" i="32"/>
  <c r="AE152" i="32"/>
  <c r="AF152" i="32"/>
  <c r="AG152" i="32"/>
  <c r="AH152" i="32"/>
  <c r="AE153" i="32"/>
  <c r="AF153" i="32"/>
  <c r="AG153" i="32"/>
  <c r="AH153" i="32"/>
  <c r="AE154" i="32"/>
  <c r="AF154" i="32"/>
  <c r="AG154" i="32"/>
  <c r="AH154" i="32"/>
  <c r="AE155" i="32"/>
  <c r="AF155" i="32"/>
  <c r="AG155" i="32"/>
  <c r="AH155" i="32"/>
  <c r="AE156" i="32"/>
  <c r="AF156" i="32"/>
  <c r="AG156" i="32"/>
  <c r="AH156" i="32"/>
  <c r="AE157" i="32"/>
  <c r="AF157" i="32"/>
  <c r="AG157" i="32"/>
  <c r="AH157" i="32"/>
  <c r="AE158" i="32"/>
  <c r="AF158" i="32"/>
  <c r="AG158" i="32"/>
  <c r="AH158" i="32"/>
  <c r="AE159" i="32"/>
  <c r="AF159" i="32"/>
  <c r="AG159" i="32"/>
  <c r="AH159" i="32"/>
  <c r="AE160" i="32"/>
  <c r="AF160" i="32"/>
  <c r="AG160" i="32"/>
  <c r="AH160" i="32"/>
  <c r="AE161" i="32"/>
  <c r="AF161" i="32"/>
  <c r="AG161" i="32"/>
  <c r="AH161" i="32"/>
  <c r="AE162" i="32"/>
  <c r="AF162" i="32"/>
  <c r="AG162" i="32"/>
  <c r="AH162" i="32"/>
  <c r="AE163" i="32"/>
  <c r="AF163" i="32"/>
  <c r="AG163" i="32"/>
  <c r="AH163" i="32"/>
  <c r="AE164" i="32"/>
  <c r="AF164" i="32"/>
  <c r="AG164" i="32"/>
  <c r="AH164" i="32"/>
  <c r="AE165" i="32"/>
  <c r="AF165" i="32"/>
  <c r="AG165" i="32"/>
  <c r="AH165" i="32"/>
  <c r="AE166" i="32"/>
  <c r="AF166" i="32"/>
  <c r="AG166" i="32"/>
  <c r="AH166" i="32"/>
  <c r="AE167" i="32"/>
  <c r="AF167" i="32"/>
  <c r="AG167" i="32"/>
  <c r="AH167" i="32"/>
  <c r="AE168" i="32"/>
  <c r="AF168" i="32"/>
  <c r="AG168" i="32"/>
  <c r="AH168" i="32"/>
  <c r="AE169" i="32"/>
  <c r="AF169" i="32"/>
  <c r="AG169" i="32"/>
  <c r="AH169" i="32"/>
  <c r="AE170" i="32"/>
  <c r="AF170" i="32"/>
  <c r="AG170" i="32"/>
  <c r="AH170" i="32"/>
  <c r="AE171" i="32"/>
  <c r="AF171" i="32"/>
  <c r="AG171" i="32"/>
  <c r="AH171" i="32"/>
  <c r="AE172" i="32"/>
  <c r="AF172" i="32"/>
  <c r="AG172" i="32"/>
  <c r="AH172" i="32"/>
  <c r="AE173" i="32"/>
  <c r="AF173" i="32"/>
  <c r="AG173" i="32"/>
  <c r="AH173" i="32"/>
  <c r="AE174" i="32"/>
  <c r="AF174" i="32"/>
  <c r="AG174" i="32"/>
  <c r="AH174" i="32"/>
  <c r="AE175" i="32"/>
  <c r="AF175" i="32"/>
  <c r="AG175" i="32"/>
  <c r="AH175" i="32"/>
  <c r="AE176" i="32"/>
  <c r="AF176" i="32"/>
  <c r="AG176" i="32"/>
  <c r="AH176" i="32"/>
  <c r="AE177" i="32"/>
  <c r="AF177" i="32"/>
  <c r="AG177" i="32"/>
  <c r="AH177" i="32"/>
  <c r="AE178" i="32"/>
  <c r="AF178" i="32"/>
  <c r="AG178" i="32"/>
  <c r="AH178" i="32"/>
  <c r="AE179" i="32"/>
  <c r="AF179" i="32"/>
  <c r="AG179" i="32"/>
  <c r="AH179" i="32"/>
  <c r="AE180" i="32"/>
  <c r="AF180" i="32"/>
  <c r="AG180" i="32"/>
  <c r="AH180" i="32"/>
  <c r="AE181" i="32"/>
  <c r="AF181" i="32"/>
  <c r="AG181" i="32"/>
  <c r="AH181" i="32"/>
  <c r="AE182" i="32"/>
  <c r="AF182" i="32"/>
  <c r="AG182" i="32"/>
  <c r="AH182" i="32"/>
  <c r="AE183" i="32"/>
  <c r="AF183" i="32"/>
  <c r="AG183" i="32"/>
  <c r="AH183" i="32"/>
  <c r="AE184" i="32"/>
  <c r="AF184" i="32"/>
  <c r="AG184" i="32"/>
  <c r="AH184" i="32"/>
  <c r="AE185" i="32"/>
  <c r="AF185" i="32"/>
  <c r="AG185" i="32"/>
  <c r="AH185" i="32"/>
  <c r="AE186" i="32"/>
  <c r="AF186" i="32"/>
  <c r="AG186" i="32"/>
  <c r="AH186" i="32"/>
  <c r="AE187" i="32"/>
  <c r="AF187" i="32"/>
  <c r="AG187" i="32"/>
  <c r="AH187" i="32"/>
  <c r="AE188" i="32"/>
  <c r="AF188" i="32"/>
  <c r="AG188" i="32"/>
  <c r="AH188" i="32"/>
  <c r="AE189" i="32"/>
  <c r="AF189" i="32"/>
  <c r="AG189" i="32"/>
  <c r="AH189" i="32"/>
  <c r="AE190" i="32"/>
  <c r="AF190" i="32"/>
  <c r="AG190" i="32"/>
  <c r="AH190" i="32"/>
  <c r="AE191" i="32"/>
  <c r="AF191" i="32"/>
  <c r="AG191" i="32"/>
  <c r="AH191" i="32"/>
  <c r="AE192" i="32"/>
  <c r="AF192" i="32"/>
  <c r="AG192" i="32"/>
  <c r="AH192" i="32"/>
  <c r="AE193" i="32"/>
  <c r="AF193" i="32"/>
  <c r="AG193" i="32"/>
  <c r="AH193" i="32"/>
  <c r="AE194" i="32"/>
  <c r="AF194" i="32"/>
  <c r="AG194" i="32"/>
  <c r="AH194" i="32"/>
  <c r="AE195" i="32"/>
  <c r="AF195" i="32"/>
  <c r="AG195" i="32"/>
  <c r="AH195" i="32"/>
  <c r="AE196" i="32"/>
  <c r="AF196" i="32"/>
  <c r="AG196" i="32"/>
  <c r="AH196" i="32"/>
  <c r="AE197" i="32"/>
  <c r="AF197" i="32"/>
  <c r="AG197" i="32"/>
  <c r="AH197" i="32"/>
  <c r="AE198" i="32"/>
  <c r="AF198" i="32"/>
  <c r="AG198" i="32"/>
  <c r="AH198" i="32"/>
  <c r="AE199" i="32"/>
  <c r="AF199" i="32"/>
  <c r="AG199" i="32"/>
  <c r="AH199" i="32"/>
  <c r="AE200" i="32"/>
  <c r="AF200" i="32"/>
  <c r="AG200" i="32"/>
  <c r="AH200" i="32"/>
  <c r="AE201" i="32"/>
  <c r="AF201" i="32"/>
  <c r="AG201" i="32"/>
  <c r="AH201" i="32"/>
  <c r="AE202" i="32"/>
  <c r="AF202" i="32"/>
  <c r="AG202" i="32"/>
  <c r="AH202" i="32"/>
  <c r="AE203" i="32"/>
  <c r="AF203" i="32"/>
  <c r="AG203" i="32"/>
  <c r="AH203" i="32"/>
  <c r="AE204" i="32"/>
  <c r="AF204" i="32"/>
  <c r="AG204" i="32"/>
  <c r="AH204" i="32"/>
  <c r="AE205" i="32"/>
  <c r="AF205" i="32"/>
  <c r="AG205" i="32"/>
  <c r="AH205" i="32"/>
  <c r="AE206" i="32"/>
  <c r="AF206" i="32"/>
  <c r="AG206" i="32"/>
  <c r="AH206" i="32"/>
  <c r="AE207" i="32"/>
  <c r="AF207" i="32"/>
  <c r="AG207" i="32"/>
  <c r="AH207" i="32"/>
  <c r="AE208" i="32"/>
  <c r="AF208" i="32"/>
  <c r="AG208" i="32"/>
  <c r="AH208" i="32"/>
  <c r="AE209" i="32"/>
  <c r="AF209" i="32"/>
  <c r="AG209" i="32"/>
  <c r="AH209" i="32"/>
  <c r="AE210" i="32"/>
  <c r="AF210" i="32"/>
  <c r="AG210" i="32"/>
  <c r="AH210" i="32"/>
  <c r="AE211" i="32"/>
  <c r="AF211" i="32"/>
  <c r="AG211" i="32"/>
  <c r="AH211" i="32"/>
  <c r="AE212" i="32"/>
  <c r="AF212" i="32"/>
  <c r="AG212" i="32"/>
  <c r="AH212" i="32"/>
  <c r="AE213" i="32"/>
  <c r="AF213" i="32"/>
  <c r="AG213" i="32"/>
  <c r="AH213" i="32"/>
  <c r="AE214" i="32"/>
  <c r="AF214" i="32"/>
  <c r="AG214" i="32"/>
  <c r="AH214" i="32"/>
  <c r="AE215" i="32"/>
  <c r="AF215" i="32"/>
  <c r="AG215" i="32"/>
  <c r="AH215" i="32"/>
  <c r="AE216" i="32"/>
  <c r="AF216" i="32"/>
  <c r="AG216" i="32"/>
  <c r="AH216" i="32"/>
  <c r="AE217" i="32"/>
  <c r="AF217" i="32"/>
  <c r="AG217" i="32"/>
  <c r="AH217" i="32"/>
  <c r="AE218" i="32"/>
  <c r="AF218" i="32"/>
  <c r="AG218" i="32"/>
  <c r="AH218" i="32"/>
  <c r="AE219" i="32"/>
  <c r="AF219" i="32"/>
  <c r="AG219" i="32"/>
  <c r="AH219" i="32"/>
  <c r="AE220" i="32"/>
  <c r="AF220" i="32"/>
  <c r="AG220" i="32"/>
  <c r="AH220" i="32"/>
  <c r="AE221" i="32"/>
  <c r="AF221" i="32"/>
  <c r="AG221" i="32"/>
  <c r="AH221" i="32"/>
  <c r="AE222" i="32"/>
  <c r="AF222" i="32"/>
  <c r="AG222" i="32"/>
  <c r="AH222" i="32"/>
  <c r="AE223" i="32"/>
  <c r="AF223" i="32"/>
  <c r="AG223" i="32"/>
  <c r="AH223" i="32"/>
  <c r="AE224" i="32"/>
  <c r="AF224" i="32"/>
  <c r="AG224" i="32"/>
  <c r="AH224" i="32"/>
  <c r="AE225" i="32"/>
  <c r="AF225" i="32"/>
  <c r="AG225" i="32"/>
  <c r="AH225" i="32"/>
  <c r="AE226" i="32"/>
  <c r="AF226" i="32"/>
  <c r="AG226" i="32"/>
  <c r="AH226" i="32"/>
  <c r="AE227" i="32"/>
  <c r="AF227" i="32"/>
  <c r="AG227" i="32"/>
  <c r="AH227" i="32"/>
  <c r="AE228" i="32"/>
  <c r="AF228" i="32"/>
  <c r="AG228" i="32"/>
  <c r="AH228" i="32"/>
  <c r="AE229" i="32"/>
  <c r="AF229" i="32"/>
  <c r="AG229" i="32"/>
  <c r="AH229" i="32"/>
  <c r="AE230" i="32"/>
  <c r="AF230" i="32"/>
  <c r="AG230" i="32"/>
  <c r="AH230" i="32"/>
  <c r="AE231" i="32"/>
  <c r="AF231" i="32"/>
  <c r="AG231" i="32"/>
  <c r="AH231" i="32"/>
  <c r="AE232" i="32"/>
  <c r="AF232" i="32"/>
  <c r="AG232" i="32"/>
  <c r="AH232" i="32"/>
  <c r="AE233" i="32"/>
  <c r="AF233" i="32"/>
  <c r="AG233" i="32"/>
  <c r="AH233" i="32"/>
  <c r="AE234" i="32"/>
  <c r="AF234" i="32"/>
  <c r="AG234" i="32"/>
  <c r="AH234" i="32"/>
  <c r="AE235" i="32"/>
  <c r="AF235" i="32"/>
  <c r="AG235" i="32"/>
  <c r="AH235" i="32"/>
  <c r="AE236" i="32"/>
  <c r="AF236" i="32"/>
  <c r="AG236" i="32"/>
  <c r="AH236" i="32"/>
  <c r="AE237" i="32"/>
  <c r="AF237" i="32"/>
  <c r="AG237" i="32"/>
  <c r="AH237" i="32"/>
  <c r="AE238" i="32"/>
  <c r="AF238" i="32"/>
  <c r="AG238" i="32"/>
  <c r="AH238" i="32"/>
  <c r="AE239" i="32"/>
  <c r="AF239" i="32"/>
  <c r="AG239" i="32"/>
  <c r="AH239" i="32"/>
  <c r="AE240" i="32"/>
  <c r="AF240" i="32"/>
  <c r="AG240" i="32"/>
  <c r="AH240" i="32"/>
  <c r="AE241" i="32"/>
  <c r="AF241" i="32"/>
  <c r="AG241" i="32"/>
  <c r="AH241" i="32"/>
  <c r="AE242" i="32"/>
  <c r="AF242" i="32"/>
  <c r="AG242" i="32"/>
  <c r="AH242" i="32"/>
  <c r="AE243" i="32"/>
  <c r="AF243" i="32"/>
  <c r="AG243" i="32"/>
  <c r="AH243" i="32"/>
  <c r="AE244" i="32"/>
  <c r="AF244" i="32"/>
  <c r="AG244" i="32"/>
  <c r="AH244" i="32"/>
  <c r="AE245" i="32"/>
  <c r="AF245" i="32"/>
  <c r="AG245" i="32"/>
  <c r="AH245" i="32"/>
  <c r="AE246" i="32"/>
  <c r="AF246" i="32"/>
  <c r="AG246" i="32"/>
  <c r="AH246" i="32"/>
  <c r="AE247" i="32"/>
  <c r="AF247" i="32"/>
  <c r="AG247" i="32"/>
  <c r="AH247" i="32"/>
  <c r="AE248" i="32"/>
  <c r="AF248" i="32"/>
  <c r="AG248" i="32"/>
  <c r="AH248" i="32"/>
  <c r="AE249" i="32"/>
  <c r="AF249" i="32"/>
  <c r="AG249" i="32"/>
  <c r="AH249" i="32"/>
  <c r="AE250" i="32"/>
  <c r="AF250" i="32"/>
  <c r="AG250" i="32"/>
  <c r="AH250" i="32"/>
  <c r="AE251" i="32"/>
  <c r="AF251" i="32"/>
  <c r="AG251" i="32"/>
  <c r="AH251" i="32"/>
  <c r="AE252" i="32"/>
  <c r="AF252" i="32"/>
  <c r="AG252" i="32"/>
  <c r="AH252" i="32"/>
  <c r="AE253" i="32"/>
  <c r="AF253" i="32"/>
  <c r="AG253" i="32"/>
  <c r="AH253" i="32"/>
  <c r="AE254" i="32"/>
  <c r="AF254" i="32"/>
  <c r="AG254" i="32"/>
  <c r="AH254" i="32"/>
  <c r="AE255" i="32"/>
  <c r="AF255" i="32"/>
  <c r="AG255" i="32"/>
  <c r="AH255" i="32"/>
  <c r="AE256" i="32"/>
  <c r="AF256" i="32"/>
  <c r="AG256" i="32"/>
  <c r="AH256" i="32"/>
  <c r="AE257" i="32"/>
  <c r="AF257" i="32"/>
  <c r="AG257" i="32"/>
  <c r="AH257" i="32"/>
  <c r="AE258" i="32"/>
  <c r="AF258" i="32"/>
  <c r="AG258" i="32"/>
  <c r="AH258" i="32"/>
  <c r="AE259" i="32"/>
  <c r="AF259" i="32"/>
  <c r="AG259" i="32"/>
  <c r="AH259" i="32"/>
  <c r="AE260" i="32"/>
  <c r="AF260" i="32"/>
  <c r="AG260" i="32"/>
  <c r="AH260" i="32"/>
  <c r="AE261" i="32"/>
  <c r="AF261" i="32"/>
  <c r="AG261" i="32"/>
  <c r="AH261" i="32"/>
  <c r="AE262" i="32"/>
  <c r="AF262" i="32"/>
  <c r="AG262" i="32"/>
  <c r="AH262" i="32"/>
  <c r="AE263" i="32"/>
  <c r="AF263" i="32"/>
  <c r="AG263" i="32"/>
  <c r="AH263" i="32"/>
  <c r="AE264" i="32"/>
  <c r="AF264" i="32"/>
  <c r="AG264" i="32"/>
  <c r="AH264" i="32"/>
  <c r="AE265" i="32"/>
  <c r="AF265" i="32"/>
  <c r="AG265" i="32"/>
  <c r="AH265" i="32"/>
  <c r="AE266" i="32"/>
  <c r="AF266" i="32"/>
  <c r="AG266" i="32"/>
  <c r="AH266" i="32"/>
  <c r="AE267" i="32"/>
  <c r="AF267" i="32"/>
  <c r="AG267" i="32"/>
  <c r="AH267" i="32"/>
  <c r="AE268" i="32"/>
  <c r="AF268" i="32"/>
  <c r="AG268" i="32"/>
  <c r="AH268" i="32"/>
  <c r="AE269" i="32"/>
  <c r="AF269" i="32"/>
  <c r="AG269" i="32"/>
  <c r="AH269" i="32"/>
  <c r="AE270" i="32"/>
  <c r="AF270" i="32"/>
  <c r="AG270" i="32"/>
  <c r="AH270" i="32"/>
  <c r="AE271" i="32"/>
  <c r="AF271" i="32"/>
  <c r="AG271" i="32"/>
  <c r="AH271" i="32"/>
  <c r="AE272" i="32"/>
  <c r="AF272" i="32"/>
  <c r="AG272" i="32"/>
  <c r="AH272" i="32"/>
  <c r="AE273" i="32"/>
  <c r="AF273" i="32"/>
  <c r="AG273" i="32"/>
  <c r="AH273" i="32"/>
  <c r="AE274" i="32"/>
  <c r="AF274" i="32"/>
  <c r="AG274" i="32"/>
  <c r="AH274" i="32"/>
  <c r="AE275" i="32"/>
  <c r="AF275" i="32"/>
  <c r="AG275" i="32"/>
  <c r="AH275" i="32"/>
  <c r="AE276" i="32"/>
  <c r="AF276" i="32"/>
  <c r="AG276" i="32"/>
  <c r="AH276" i="32"/>
  <c r="AE277" i="32"/>
  <c r="AF277" i="32"/>
  <c r="AG277" i="32"/>
  <c r="AH277" i="32"/>
  <c r="AE278" i="32"/>
  <c r="AF278" i="32"/>
  <c r="AG278" i="32"/>
  <c r="AH278" i="32"/>
  <c r="AE279" i="32"/>
  <c r="AF279" i="32"/>
  <c r="AG279" i="32"/>
  <c r="AH279" i="32"/>
  <c r="AE280" i="32"/>
  <c r="AF280" i="32"/>
  <c r="AG280" i="32"/>
  <c r="AH280" i="32"/>
  <c r="AE281" i="32"/>
  <c r="AF281" i="32"/>
  <c r="AG281" i="32"/>
  <c r="AH281" i="32"/>
  <c r="AE282" i="32"/>
  <c r="AF282" i="32"/>
  <c r="AG282" i="32"/>
  <c r="AH282" i="32"/>
  <c r="AE283" i="32"/>
  <c r="AF283" i="32"/>
  <c r="AG283" i="32"/>
  <c r="AH283" i="32"/>
  <c r="AE284" i="32"/>
  <c r="AF284" i="32"/>
  <c r="AG284" i="32"/>
  <c r="AH284" i="32"/>
  <c r="AE285" i="32"/>
  <c r="AF285" i="32"/>
  <c r="AG285" i="32"/>
  <c r="AH285" i="32"/>
  <c r="AE286" i="32"/>
  <c r="AF286" i="32"/>
  <c r="AG286" i="32"/>
  <c r="AH286" i="32"/>
  <c r="AE287" i="32"/>
  <c r="AF287" i="32"/>
  <c r="AG287" i="32"/>
  <c r="AH287" i="32"/>
  <c r="AE288" i="32"/>
  <c r="AF288" i="32"/>
  <c r="AG288" i="32"/>
  <c r="AH288" i="32"/>
  <c r="AE289" i="32"/>
  <c r="AF289" i="32"/>
  <c r="AG289" i="32"/>
  <c r="AH289" i="32"/>
  <c r="AE290" i="32"/>
  <c r="AF290" i="32"/>
  <c r="AG290" i="32"/>
  <c r="AH290" i="32"/>
  <c r="AE291" i="32"/>
  <c r="AF291" i="32"/>
  <c r="AG291" i="32"/>
  <c r="AH291" i="32"/>
  <c r="AE292" i="32"/>
  <c r="AF292" i="32"/>
  <c r="AG292" i="32"/>
  <c r="AH292" i="32"/>
  <c r="AE293" i="32"/>
  <c r="AF293" i="32"/>
  <c r="AG293" i="32"/>
  <c r="AH293" i="32"/>
  <c r="AE294" i="32"/>
  <c r="AF294" i="32"/>
  <c r="AG294" i="32"/>
  <c r="AH294" i="32"/>
  <c r="AE295" i="32"/>
  <c r="AF295" i="32"/>
  <c r="AG295" i="32"/>
  <c r="AH295" i="32"/>
  <c r="AE296" i="32"/>
  <c r="AF296" i="32"/>
  <c r="AG296" i="32"/>
  <c r="AH296" i="32"/>
  <c r="AE297" i="32"/>
  <c r="AF297" i="32"/>
  <c r="AG297" i="32"/>
  <c r="AH297" i="32"/>
  <c r="AE298" i="32"/>
  <c r="AF298" i="32"/>
  <c r="AG298" i="32"/>
  <c r="AH298" i="32"/>
  <c r="AE299" i="32"/>
  <c r="AF299" i="32"/>
  <c r="AG299" i="32"/>
  <c r="AH299" i="32"/>
  <c r="AE300" i="32"/>
  <c r="AF300" i="32"/>
  <c r="AG300" i="32"/>
  <c r="AH300" i="32"/>
  <c r="AE301" i="32"/>
  <c r="AF301" i="32"/>
  <c r="AG301" i="32"/>
  <c r="AH301" i="32"/>
  <c r="AE302" i="32"/>
  <c r="AF302" i="32"/>
  <c r="AG302" i="32"/>
  <c r="AH302" i="32"/>
  <c r="AE303" i="32"/>
  <c r="AF303" i="32"/>
  <c r="AG303" i="32"/>
  <c r="AH303" i="32"/>
  <c r="AH10" i="32"/>
  <c r="AG10" i="32"/>
  <c r="AE10" i="32"/>
  <c r="AA11" i="32"/>
  <c r="AB11" i="32"/>
  <c r="AA12" i="32"/>
  <c r="AB12" i="32"/>
  <c r="AA13" i="32"/>
  <c r="AB13" i="32"/>
  <c r="AA14" i="32"/>
  <c r="AB14" i="32"/>
  <c r="AA15" i="32"/>
  <c r="AB15" i="32"/>
  <c r="AA16" i="32"/>
  <c r="AB16" i="32"/>
  <c r="AA17" i="32"/>
  <c r="AB17" i="32"/>
  <c r="AA18" i="32"/>
  <c r="AB18" i="32"/>
  <c r="AA19" i="32"/>
  <c r="AB19" i="32"/>
  <c r="AA20" i="32"/>
  <c r="AB20" i="32"/>
  <c r="AA21" i="32"/>
  <c r="AB21" i="32"/>
  <c r="AA22" i="32"/>
  <c r="AB22" i="32"/>
  <c r="AA23" i="32"/>
  <c r="AB23" i="32"/>
  <c r="AA24" i="32"/>
  <c r="AB24" i="32"/>
  <c r="AA25" i="32"/>
  <c r="AB25" i="32"/>
  <c r="AA26" i="32"/>
  <c r="AB26" i="32"/>
  <c r="AA27" i="32"/>
  <c r="AB27" i="32"/>
  <c r="AA28" i="32"/>
  <c r="AB28" i="32"/>
  <c r="AA29" i="32"/>
  <c r="AB29" i="32"/>
  <c r="AA30" i="32"/>
  <c r="AB30" i="32"/>
  <c r="AA31" i="32"/>
  <c r="AB31" i="32"/>
  <c r="AA32" i="32"/>
  <c r="AB32" i="32"/>
  <c r="AA33" i="32"/>
  <c r="AB33" i="32"/>
  <c r="AA34" i="32"/>
  <c r="AB34" i="32"/>
  <c r="AA35" i="32"/>
  <c r="AB35" i="32"/>
  <c r="AA36" i="32"/>
  <c r="AB36" i="32"/>
  <c r="AA37" i="32"/>
  <c r="AB37" i="32"/>
  <c r="AA38" i="32"/>
  <c r="AB38" i="32"/>
  <c r="AA39" i="32"/>
  <c r="AB39" i="32"/>
  <c r="AA40" i="32"/>
  <c r="AB40" i="32"/>
  <c r="AA41" i="32"/>
  <c r="AB41" i="32"/>
  <c r="AA42" i="32"/>
  <c r="AB42" i="32"/>
  <c r="AA43" i="32"/>
  <c r="AB43" i="32"/>
  <c r="AA44" i="32"/>
  <c r="AB44" i="32"/>
  <c r="AA45" i="32"/>
  <c r="AB45" i="32"/>
  <c r="AA46" i="32"/>
  <c r="AB46" i="32"/>
  <c r="AA47" i="32"/>
  <c r="AB47" i="32"/>
  <c r="AA48" i="32"/>
  <c r="AB48" i="32"/>
  <c r="AA49" i="32"/>
  <c r="AB49" i="32"/>
  <c r="AA50" i="32"/>
  <c r="AB50" i="32"/>
  <c r="AA51" i="32"/>
  <c r="AB51" i="32"/>
  <c r="AA52" i="32"/>
  <c r="AB52" i="32"/>
  <c r="AA53" i="32"/>
  <c r="AB53" i="32"/>
  <c r="AA54" i="32"/>
  <c r="AB54" i="32"/>
  <c r="AA55" i="32"/>
  <c r="AB55" i="32"/>
  <c r="AA56" i="32"/>
  <c r="AB56" i="32"/>
  <c r="AA57" i="32"/>
  <c r="AB57" i="32"/>
  <c r="AA58" i="32"/>
  <c r="AB58" i="32"/>
  <c r="AA59" i="32"/>
  <c r="AB59" i="32"/>
  <c r="AA60" i="32"/>
  <c r="AB60" i="32"/>
  <c r="AA61" i="32"/>
  <c r="AB61" i="32"/>
  <c r="AA62" i="32"/>
  <c r="AB62" i="32"/>
  <c r="AA63" i="32"/>
  <c r="AB63" i="32"/>
  <c r="AA64" i="32"/>
  <c r="AB64" i="32"/>
  <c r="AA65" i="32"/>
  <c r="AB65" i="32"/>
  <c r="AA66" i="32"/>
  <c r="AB66" i="32"/>
  <c r="AA67" i="32"/>
  <c r="AB67" i="32"/>
  <c r="AA68" i="32"/>
  <c r="AB68" i="32"/>
  <c r="AA69" i="32"/>
  <c r="AB69" i="32"/>
  <c r="AA70" i="32"/>
  <c r="AB70" i="32"/>
  <c r="AA71" i="32"/>
  <c r="AB71" i="32"/>
  <c r="AA72" i="32"/>
  <c r="AB72" i="32"/>
  <c r="AA73" i="32"/>
  <c r="AB73" i="32"/>
  <c r="AA74" i="32"/>
  <c r="AB74" i="32"/>
  <c r="AA75" i="32"/>
  <c r="AB75" i="32"/>
  <c r="AA76" i="32"/>
  <c r="AB76" i="32"/>
  <c r="AA77" i="32"/>
  <c r="AB77" i="32"/>
  <c r="AA78" i="32"/>
  <c r="AB78" i="32"/>
  <c r="AA79" i="32"/>
  <c r="AB79" i="32"/>
  <c r="AA80" i="32"/>
  <c r="AB80" i="32"/>
  <c r="AA81" i="32"/>
  <c r="AB81" i="32"/>
  <c r="AA82" i="32"/>
  <c r="AB82" i="32"/>
  <c r="AA83" i="32"/>
  <c r="AB83" i="32"/>
  <c r="AA84" i="32"/>
  <c r="AB84" i="32"/>
  <c r="AA85" i="32"/>
  <c r="AB85" i="32"/>
  <c r="AA86" i="32"/>
  <c r="AB86" i="32"/>
  <c r="AA87" i="32"/>
  <c r="AB87" i="32"/>
  <c r="AA88" i="32"/>
  <c r="AB88" i="32"/>
  <c r="AA89" i="32"/>
  <c r="AB89" i="32"/>
  <c r="AA90" i="32"/>
  <c r="AB90" i="32"/>
  <c r="AA91" i="32"/>
  <c r="AB91" i="32"/>
  <c r="AA92" i="32"/>
  <c r="AB92" i="32"/>
  <c r="AA93" i="32"/>
  <c r="AB93" i="32"/>
  <c r="AA94" i="32"/>
  <c r="AB94" i="32"/>
  <c r="AA95" i="32"/>
  <c r="AB95" i="32"/>
  <c r="AA96" i="32"/>
  <c r="AB96" i="32"/>
  <c r="AA97" i="32"/>
  <c r="AB97" i="32"/>
  <c r="AA98" i="32"/>
  <c r="AB98" i="32"/>
  <c r="AA99" i="32"/>
  <c r="AB99" i="32"/>
  <c r="AA100" i="32"/>
  <c r="AB100" i="32"/>
  <c r="AA101" i="32"/>
  <c r="AB101" i="32"/>
  <c r="AA102" i="32"/>
  <c r="AB102" i="32"/>
  <c r="AA103" i="32"/>
  <c r="AB103" i="32"/>
  <c r="AA104" i="32"/>
  <c r="AB104" i="32"/>
  <c r="AA105" i="32"/>
  <c r="AB105" i="32"/>
  <c r="AA106" i="32"/>
  <c r="AB106" i="32"/>
  <c r="AA107" i="32"/>
  <c r="AB107" i="32"/>
  <c r="AA108" i="32"/>
  <c r="AB108" i="32"/>
  <c r="AA109" i="32"/>
  <c r="AB109" i="32"/>
  <c r="AA110" i="32"/>
  <c r="AB110" i="32"/>
  <c r="AA111" i="32"/>
  <c r="AB111" i="32"/>
  <c r="AA112" i="32"/>
  <c r="AB112" i="32"/>
  <c r="AA113" i="32"/>
  <c r="AB113" i="32"/>
  <c r="AA114" i="32"/>
  <c r="AB114" i="32"/>
  <c r="AA115" i="32"/>
  <c r="AB115" i="32"/>
  <c r="AA116" i="32"/>
  <c r="AB116" i="32"/>
  <c r="AA117" i="32"/>
  <c r="AB117" i="32"/>
  <c r="AA118" i="32"/>
  <c r="AB118" i="32"/>
  <c r="AA119" i="32"/>
  <c r="AB119" i="32"/>
  <c r="AA120" i="32"/>
  <c r="AB120" i="32"/>
  <c r="AA121" i="32"/>
  <c r="AB121" i="32"/>
  <c r="AA122" i="32"/>
  <c r="AB122" i="32"/>
  <c r="AA123" i="32"/>
  <c r="AB123" i="32"/>
  <c r="AA124" i="32"/>
  <c r="AB124" i="32"/>
  <c r="AA125" i="32"/>
  <c r="AB125" i="32"/>
  <c r="AA126" i="32"/>
  <c r="AB126" i="32"/>
  <c r="AA127" i="32"/>
  <c r="AB127" i="32"/>
  <c r="AA128" i="32"/>
  <c r="AB128" i="32"/>
  <c r="AA129" i="32"/>
  <c r="AB129" i="32"/>
  <c r="AA130" i="32"/>
  <c r="AB130" i="32"/>
  <c r="AA131" i="32"/>
  <c r="AB131" i="32"/>
  <c r="AA132" i="32"/>
  <c r="AB132" i="32"/>
  <c r="AA133" i="32"/>
  <c r="AB133" i="32"/>
  <c r="AA134" i="32"/>
  <c r="AB134" i="32"/>
  <c r="AA135" i="32"/>
  <c r="AB135" i="32"/>
  <c r="AA136" i="32"/>
  <c r="AB136" i="32"/>
  <c r="AA137" i="32"/>
  <c r="AB137" i="32"/>
  <c r="AA138" i="32"/>
  <c r="AB138" i="32"/>
  <c r="AA139" i="32"/>
  <c r="AB139" i="32"/>
  <c r="AA140" i="32"/>
  <c r="AB140" i="32"/>
  <c r="AA141" i="32"/>
  <c r="AB141" i="32"/>
  <c r="AA142" i="32"/>
  <c r="AB142" i="32"/>
  <c r="AA143" i="32"/>
  <c r="AB143" i="32"/>
  <c r="AA144" i="32"/>
  <c r="AB144" i="32"/>
  <c r="AA145" i="32"/>
  <c r="AB145" i="32"/>
  <c r="AA146" i="32"/>
  <c r="AB146" i="32"/>
  <c r="AA147" i="32"/>
  <c r="AB147" i="32"/>
  <c r="AA148" i="32"/>
  <c r="AB148" i="32"/>
  <c r="AA149" i="32"/>
  <c r="AB149" i="32"/>
  <c r="AA150" i="32"/>
  <c r="AB150" i="32"/>
  <c r="AA151" i="32"/>
  <c r="AB151" i="32"/>
  <c r="AA152" i="32"/>
  <c r="AB152" i="32"/>
  <c r="AA153" i="32"/>
  <c r="AB153" i="32"/>
  <c r="AA154" i="32"/>
  <c r="AB154" i="32"/>
  <c r="AA155" i="32"/>
  <c r="AB155" i="32"/>
  <c r="AA156" i="32"/>
  <c r="AB156" i="32"/>
  <c r="AA157" i="32"/>
  <c r="AB157" i="32"/>
  <c r="AA158" i="32"/>
  <c r="AB158" i="32"/>
  <c r="AA159" i="32"/>
  <c r="AB159" i="32"/>
  <c r="AA160" i="32"/>
  <c r="AB160" i="32"/>
  <c r="AA161" i="32"/>
  <c r="AB161" i="32"/>
  <c r="AA162" i="32"/>
  <c r="AB162" i="32"/>
  <c r="AA163" i="32"/>
  <c r="AB163" i="32"/>
  <c r="AA164" i="32"/>
  <c r="AB164" i="32"/>
  <c r="AA165" i="32"/>
  <c r="AB165" i="32"/>
  <c r="AA166" i="32"/>
  <c r="AB166" i="32"/>
  <c r="AA167" i="32"/>
  <c r="AB167" i="32"/>
  <c r="AA168" i="32"/>
  <c r="AB168" i="32"/>
  <c r="AA169" i="32"/>
  <c r="AB169" i="32"/>
  <c r="AA170" i="32"/>
  <c r="AB170" i="32"/>
  <c r="AA171" i="32"/>
  <c r="AB171" i="32"/>
  <c r="AA172" i="32"/>
  <c r="AB172" i="32"/>
  <c r="AA173" i="32"/>
  <c r="AB173" i="32"/>
  <c r="AA174" i="32"/>
  <c r="AB174" i="32"/>
  <c r="AA175" i="32"/>
  <c r="AB175" i="32"/>
  <c r="AA176" i="32"/>
  <c r="AB176" i="32"/>
  <c r="AA177" i="32"/>
  <c r="AB177" i="32"/>
  <c r="AA178" i="32"/>
  <c r="AB178" i="32"/>
  <c r="AA179" i="32"/>
  <c r="AB179" i="32"/>
  <c r="AA180" i="32"/>
  <c r="AB180" i="32"/>
  <c r="AA181" i="32"/>
  <c r="AB181" i="32"/>
  <c r="AA182" i="32"/>
  <c r="AB182" i="32"/>
  <c r="AA183" i="32"/>
  <c r="AB183" i="32"/>
  <c r="AA184" i="32"/>
  <c r="AB184" i="32"/>
  <c r="AA185" i="32"/>
  <c r="AB185" i="32"/>
  <c r="AA186" i="32"/>
  <c r="AB186" i="32"/>
  <c r="AA187" i="32"/>
  <c r="AB187" i="32"/>
  <c r="AA188" i="32"/>
  <c r="AB188" i="32"/>
  <c r="AA189" i="32"/>
  <c r="AB189" i="32"/>
  <c r="AA190" i="32"/>
  <c r="AB190" i="32"/>
  <c r="AA191" i="32"/>
  <c r="AB191" i="32"/>
  <c r="AA192" i="32"/>
  <c r="AB192" i="32"/>
  <c r="AA193" i="32"/>
  <c r="AB193" i="32"/>
  <c r="AA194" i="32"/>
  <c r="AB194" i="32"/>
  <c r="AA195" i="32"/>
  <c r="AB195" i="32"/>
  <c r="AA196" i="32"/>
  <c r="AB196" i="32"/>
  <c r="AA197" i="32"/>
  <c r="AB197" i="32"/>
  <c r="AA198" i="32"/>
  <c r="AB198" i="32"/>
  <c r="AA199" i="32"/>
  <c r="AB199" i="32"/>
  <c r="AA200" i="32"/>
  <c r="AB200" i="32"/>
  <c r="AA201" i="32"/>
  <c r="AB201" i="32"/>
  <c r="AA202" i="32"/>
  <c r="AB202" i="32"/>
  <c r="AA203" i="32"/>
  <c r="AB203" i="32"/>
  <c r="AA204" i="32"/>
  <c r="AB204" i="32"/>
  <c r="AA205" i="32"/>
  <c r="AB205" i="32"/>
  <c r="AA206" i="32"/>
  <c r="AB206" i="32"/>
  <c r="AA207" i="32"/>
  <c r="AB207" i="32"/>
  <c r="AA208" i="32"/>
  <c r="AB208" i="32"/>
  <c r="AA209" i="32"/>
  <c r="AB209" i="32"/>
  <c r="AA210" i="32"/>
  <c r="AB210" i="32"/>
  <c r="AA211" i="32"/>
  <c r="AB211" i="32"/>
  <c r="AA212" i="32"/>
  <c r="AB212" i="32"/>
  <c r="AA213" i="32"/>
  <c r="AB213" i="32"/>
  <c r="AA214" i="32"/>
  <c r="AB214" i="32"/>
  <c r="AA215" i="32"/>
  <c r="AB215" i="32"/>
  <c r="AA216" i="32"/>
  <c r="AB216" i="32"/>
  <c r="AA217" i="32"/>
  <c r="AB217" i="32"/>
  <c r="AA218" i="32"/>
  <c r="AB218" i="32"/>
  <c r="AA219" i="32"/>
  <c r="AB219" i="32"/>
  <c r="AA220" i="32"/>
  <c r="AB220" i="32"/>
  <c r="AA221" i="32"/>
  <c r="AB221" i="32"/>
  <c r="AA222" i="32"/>
  <c r="AB222" i="32"/>
  <c r="AA223" i="32"/>
  <c r="AB223" i="32"/>
  <c r="AA224" i="32"/>
  <c r="AB224" i="32"/>
  <c r="AA225" i="32"/>
  <c r="AB225" i="32"/>
  <c r="AA226" i="32"/>
  <c r="AB226" i="32"/>
  <c r="AA227" i="32"/>
  <c r="AB227" i="32"/>
  <c r="AA228" i="32"/>
  <c r="AB228" i="32"/>
  <c r="AA229" i="32"/>
  <c r="AB229" i="32"/>
  <c r="AA230" i="32"/>
  <c r="AB230" i="32"/>
  <c r="AA231" i="32"/>
  <c r="AB231" i="32"/>
  <c r="AA232" i="32"/>
  <c r="AB232" i="32"/>
  <c r="AA233" i="32"/>
  <c r="AB233" i="32"/>
  <c r="AA234" i="32"/>
  <c r="AB234" i="32"/>
  <c r="AA235" i="32"/>
  <c r="AB235" i="32"/>
  <c r="AA236" i="32"/>
  <c r="AB236" i="32"/>
  <c r="AA237" i="32"/>
  <c r="AB237" i="32"/>
  <c r="AA238" i="32"/>
  <c r="AB238" i="32"/>
  <c r="AA239" i="32"/>
  <c r="AB239" i="32"/>
  <c r="AA240" i="32"/>
  <c r="AB240" i="32"/>
  <c r="AA241" i="32"/>
  <c r="AB241" i="32"/>
  <c r="AA242" i="32"/>
  <c r="AB242" i="32"/>
  <c r="AA243" i="32"/>
  <c r="AB243" i="32"/>
  <c r="AA244" i="32"/>
  <c r="AB244" i="32"/>
  <c r="AA245" i="32"/>
  <c r="AB245" i="32"/>
  <c r="AA246" i="32"/>
  <c r="AB246" i="32"/>
  <c r="AA247" i="32"/>
  <c r="AB247" i="32"/>
  <c r="AA248" i="32"/>
  <c r="AB248" i="32"/>
  <c r="AA249" i="32"/>
  <c r="AB249" i="32"/>
  <c r="AA250" i="32"/>
  <c r="AB250" i="32"/>
  <c r="AA251" i="32"/>
  <c r="AB251" i="32"/>
  <c r="AA252" i="32"/>
  <c r="AB252" i="32"/>
  <c r="AA253" i="32"/>
  <c r="AB253" i="32"/>
  <c r="AA254" i="32"/>
  <c r="AB254" i="32"/>
  <c r="AA255" i="32"/>
  <c r="AB255" i="32"/>
  <c r="AA256" i="32"/>
  <c r="AB256" i="32"/>
  <c r="AA257" i="32"/>
  <c r="AB257" i="32"/>
  <c r="AA258" i="32"/>
  <c r="AB258" i="32"/>
  <c r="AA259" i="32"/>
  <c r="AB259" i="32"/>
  <c r="AA260" i="32"/>
  <c r="AB260" i="32"/>
  <c r="AA261" i="32"/>
  <c r="AB261" i="32"/>
  <c r="AA262" i="32"/>
  <c r="AB262" i="32"/>
  <c r="AA263" i="32"/>
  <c r="AB263" i="32"/>
  <c r="AA264" i="32"/>
  <c r="AB264" i="32"/>
  <c r="AA265" i="32"/>
  <c r="AB265" i="32"/>
  <c r="AA266" i="32"/>
  <c r="AB266" i="32"/>
  <c r="AA267" i="32"/>
  <c r="AB267" i="32"/>
  <c r="AA268" i="32"/>
  <c r="AB268" i="32"/>
  <c r="AA269" i="32"/>
  <c r="AB269" i="32"/>
  <c r="AA270" i="32"/>
  <c r="AB270" i="32"/>
  <c r="AA271" i="32"/>
  <c r="AB271" i="32"/>
  <c r="AA272" i="32"/>
  <c r="AB272" i="32"/>
  <c r="AA273" i="32"/>
  <c r="AB273" i="32"/>
  <c r="AA274" i="32"/>
  <c r="AB274" i="32"/>
  <c r="AA275" i="32"/>
  <c r="AB275" i="32"/>
  <c r="AA276" i="32"/>
  <c r="AB276" i="32"/>
  <c r="AA277" i="32"/>
  <c r="AB277" i="32"/>
  <c r="AA278" i="32"/>
  <c r="AB278" i="32"/>
  <c r="AA279" i="32"/>
  <c r="AB279" i="32"/>
  <c r="AA280" i="32"/>
  <c r="AB280" i="32"/>
  <c r="AA281" i="32"/>
  <c r="AB281" i="32"/>
  <c r="AA282" i="32"/>
  <c r="AB282" i="32"/>
  <c r="AA283" i="32"/>
  <c r="AB283" i="32"/>
  <c r="AA284" i="32"/>
  <c r="AB284" i="32"/>
  <c r="AA285" i="32"/>
  <c r="AB285" i="32"/>
  <c r="AA286" i="32"/>
  <c r="AB286" i="32"/>
  <c r="AA287" i="32"/>
  <c r="AB287" i="32"/>
  <c r="AA288" i="32"/>
  <c r="AB288" i="32"/>
  <c r="AA289" i="32"/>
  <c r="AB289" i="32"/>
  <c r="AA290" i="32"/>
  <c r="AB290" i="32"/>
  <c r="AA291" i="32"/>
  <c r="AB291" i="32"/>
  <c r="AA292" i="32"/>
  <c r="AB292" i="32"/>
  <c r="AA293" i="32"/>
  <c r="AB293" i="32"/>
  <c r="AA294" i="32"/>
  <c r="AB294" i="32"/>
  <c r="AA295" i="32"/>
  <c r="AB295" i="32"/>
  <c r="AA296" i="32"/>
  <c r="AB296" i="32"/>
  <c r="AA297" i="32"/>
  <c r="AB297" i="32"/>
  <c r="AA298" i="32"/>
  <c r="AB298" i="32"/>
  <c r="AA299" i="32"/>
  <c r="AB299" i="32"/>
  <c r="AA300" i="32"/>
  <c r="AB300" i="32"/>
  <c r="AA301" i="32"/>
  <c r="AB301" i="32"/>
  <c r="AA302" i="32"/>
  <c r="AB302" i="32"/>
  <c r="AA303" i="32"/>
  <c r="AB303" i="32"/>
  <c r="AB10" i="32"/>
  <c r="AA10" i="32"/>
  <c r="Y10" i="32"/>
  <c r="AQ10" i="32" s="1"/>
  <c r="Q11" i="32"/>
  <c r="AI11" i="32" s="1"/>
  <c r="Q12" i="32"/>
  <c r="AI12" i="32" s="1"/>
  <c r="Q13" i="32"/>
  <c r="AI13" i="32" s="1"/>
  <c r="Q14" i="32"/>
  <c r="AI14" i="32" s="1"/>
  <c r="Q15" i="32"/>
  <c r="AI15" i="32" s="1"/>
  <c r="Q16" i="32"/>
  <c r="AI16" i="32" s="1"/>
  <c r="Q17" i="32"/>
  <c r="AI17" i="32" s="1"/>
  <c r="Q18" i="32"/>
  <c r="AI18" i="32" s="1"/>
  <c r="Q19" i="32"/>
  <c r="AI19" i="32" s="1"/>
  <c r="Q20" i="32"/>
  <c r="AI20" i="32" s="1"/>
  <c r="Q21" i="32"/>
  <c r="AI21" i="32" s="1"/>
  <c r="Q22" i="32"/>
  <c r="AI22" i="32" s="1"/>
  <c r="Q23" i="32"/>
  <c r="AI23" i="32" s="1"/>
  <c r="Q24" i="32"/>
  <c r="AI24" i="32" s="1"/>
  <c r="Q25" i="32"/>
  <c r="AI25" i="32" s="1"/>
  <c r="Q26" i="32"/>
  <c r="AI26" i="32" s="1"/>
  <c r="Q27" i="32"/>
  <c r="AI27" i="32" s="1"/>
  <c r="Q28" i="32"/>
  <c r="AI28" i="32" s="1"/>
  <c r="Q29" i="32"/>
  <c r="AI29" i="32" s="1"/>
  <c r="Q30" i="32"/>
  <c r="AI30" i="32" s="1"/>
  <c r="Q31" i="32"/>
  <c r="AI31" i="32" s="1"/>
  <c r="Q32" i="32"/>
  <c r="AI32" i="32" s="1"/>
  <c r="Q33" i="32"/>
  <c r="AI33" i="32" s="1"/>
  <c r="Q34" i="32"/>
  <c r="AI34" i="32" s="1"/>
  <c r="Q35" i="32"/>
  <c r="AI35" i="32" s="1"/>
  <c r="Q36" i="32"/>
  <c r="AI36" i="32" s="1"/>
  <c r="Q37" i="32"/>
  <c r="AI37" i="32" s="1"/>
  <c r="Q38" i="32"/>
  <c r="AI38" i="32" s="1"/>
  <c r="Q39" i="32"/>
  <c r="AI39" i="32" s="1"/>
  <c r="Q40" i="32"/>
  <c r="AI40" i="32" s="1"/>
  <c r="Q41" i="32"/>
  <c r="AI41" i="32" s="1"/>
  <c r="Q42" i="32"/>
  <c r="AI42" i="32" s="1"/>
  <c r="Q43" i="32"/>
  <c r="AI43" i="32" s="1"/>
  <c r="Q44" i="32"/>
  <c r="AI44" i="32" s="1"/>
  <c r="Q45" i="32"/>
  <c r="AI45" i="32" s="1"/>
  <c r="Q46" i="32"/>
  <c r="AI46" i="32" s="1"/>
  <c r="Q47" i="32"/>
  <c r="AI47" i="32" s="1"/>
  <c r="Q48" i="32"/>
  <c r="AI48" i="32" s="1"/>
  <c r="Q49" i="32"/>
  <c r="AI49" i="32" s="1"/>
  <c r="Q50" i="32"/>
  <c r="AI50" i="32" s="1"/>
  <c r="Q51" i="32"/>
  <c r="AI51" i="32" s="1"/>
  <c r="Q52" i="32"/>
  <c r="AI52" i="32" s="1"/>
  <c r="Q53" i="32"/>
  <c r="AI53" i="32" s="1"/>
  <c r="Q54" i="32"/>
  <c r="AI54" i="32" s="1"/>
  <c r="Q55" i="32"/>
  <c r="AI55" i="32" s="1"/>
  <c r="Q56" i="32"/>
  <c r="AI56" i="32" s="1"/>
  <c r="Q57" i="32"/>
  <c r="AI57" i="32" s="1"/>
  <c r="Q58" i="32"/>
  <c r="AI58" i="32" s="1"/>
  <c r="Q59" i="32"/>
  <c r="AI59" i="32" s="1"/>
  <c r="Q60" i="32"/>
  <c r="AI60" i="32" s="1"/>
  <c r="Q61" i="32"/>
  <c r="AI61" i="32" s="1"/>
  <c r="Q62" i="32"/>
  <c r="AI62" i="32" s="1"/>
  <c r="Q63" i="32"/>
  <c r="AI63" i="32" s="1"/>
  <c r="Q64" i="32"/>
  <c r="AI64" i="32" s="1"/>
  <c r="Q65" i="32"/>
  <c r="AI65" i="32" s="1"/>
  <c r="Q66" i="32"/>
  <c r="AI66" i="32" s="1"/>
  <c r="Q67" i="32"/>
  <c r="AI67" i="32" s="1"/>
  <c r="Q68" i="32"/>
  <c r="AI68" i="32" s="1"/>
  <c r="Q69" i="32"/>
  <c r="AI69" i="32" s="1"/>
  <c r="Q70" i="32"/>
  <c r="AI70" i="32" s="1"/>
  <c r="Q71" i="32"/>
  <c r="AI71" i="32" s="1"/>
  <c r="Q72" i="32"/>
  <c r="AI72" i="32" s="1"/>
  <c r="Q73" i="32"/>
  <c r="AI73" i="32" s="1"/>
  <c r="Q74" i="32"/>
  <c r="AI74" i="32" s="1"/>
  <c r="Q75" i="32"/>
  <c r="AI75" i="32" s="1"/>
  <c r="Q76" i="32"/>
  <c r="AI76" i="32" s="1"/>
  <c r="Q77" i="32"/>
  <c r="AI77" i="32" s="1"/>
  <c r="Q78" i="32"/>
  <c r="AI78" i="32" s="1"/>
  <c r="Q79" i="32"/>
  <c r="AI79" i="32" s="1"/>
  <c r="Q80" i="32"/>
  <c r="AI80" i="32" s="1"/>
  <c r="Q81" i="32"/>
  <c r="AI81" i="32" s="1"/>
  <c r="Q82" i="32"/>
  <c r="AI82" i="32" s="1"/>
  <c r="Q83" i="32"/>
  <c r="AI83" i="32" s="1"/>
  <c r="Q84" i="32"/>
  <c r="AI84" i="32" s="1"/>
  <c r="Q85" i="32"/>
  <c r="AI85" i="32" s="1"/>
  <c r="Q86" i="32"/>
  <c r="AI86" i="32" s="1"/>
  <c r="Q87" i="32"/>
  <c r="AI87" i="32" s="1"/>
  <c r="Q88" i="32"/>
  <c r="AI88" i="32" s="1"/>
  <c r="Q89" i="32"/>
  <c r="AI89" i="32" s="1"/>
  <c r="Q90" i="32"/>
  <c r="AI90" i="32" s="1"/>
  <c r="Q91" i="32"/>
  <c r="AI91" i="32" s="1"/>
  <c r="Q92" i="32"/>
  <c r="AI92" i="32" s="1"/>
  <c r="Q93" i="32"/>
  <c r="AI93" i="32" s="1"/>
  <c r="Q94" i="32"/>
  <c r="AI94" i="32" s="1"/>
  <c r="Q95" i="32"/>
  <c r="AI95" i="32" s="1"/>
  <c r="Q96" i="32"/>
  <c r="AI96" i="32" s="1"/>
  <c r="Q97" i="32"/>
  <c r="AI97" i="32" s="1"/>
  <c r="Q98" i="32"/>
  <c r="AI98" i="32" s="1"/>
  <c r="Q99" i="32"/>
  <c r="AI99" i="32" s="1"/>
  <c r="Q100" i="32"/>
  <c r="AI100" i="32" s="1"/>
  <c r="Q101" i="32"/>
  <c r="AI101" i="32" s="1"/>
  <c r="Q102" i="32"/>
  <c r="AI102" i="32" s="1"/>
  <c r="Q103" i="32"/>
  <c r="AI103" i="32" s="1"/>
  <c r="Q104" i="32"/>
  <c r="AI104" i="32" s="1"/>
  <c r="Q105" i="32"/>
  <c r="AI105" i="32" s="1"/>
  <c r="Q106" i="32"/>
  <c r="AI106" i="32" s="1"/>
  <c r="Q107" i="32"/>
  <c r="AI107" i="32" s="1"/>
  <c r="Q108" i="32"/>
  <c r="AI108" i="32" s="1"/>
  <c r="Q109" i="32"/>
  <c r="AI109" i="32" s="1"/>
  <c r="Q110" i="32"/>
  <c r="AI110" i="32" s="1"/>
  <c r="Q111" i="32"/>
  <c r="AI111" i="32" s="1"/>
  <c r="Q112" i="32"/>
  <c r="AI112" i="32" s="1"/>
  <c r="Q113" i="32"/>
  <c r="AI113" i="32" s="1"/>
  <c r="Q114" i="32"/>
  <c r="AI114" i="32" s="1"/>
  <c r="Q115" i="32"/>
  <c r="AI115" i="32" s="1"/>
  <c r="Q116" i="32"/>
  <c r="AI116" i="32" s="1"/>
  <c r="Q117" i="32"/>
  <c r="AI117" i="32" s="1"/>
  <c r="Q118" i="32"/>
  <c r="AI118" i="32" s="1"/>
  <c r="Q119" i="32"/>
  <c r="AI119" i="32" s="1"/>
  <c r="Q120" i="32"/>
  <c r="AI120" i="32" s="1"/>
  <c r="Q121" i="32"/>
  <c r="AI121" i="32" s="1"/>
  <c r="Q122" i="32"/>
  <c r="AI122" i="32" s="1"/>
  <c r="Q123" i="32"/>
  <c r="AI123" i="32" s="1"/>
  <c r="Q124" i="32"/>
  <c r="AI124" i="32" s="1"/>
  <c r="Q125" i="32"/>
  <c r="AI125" i="32" s="1"/>
  <c r="Q126" i="32"/>
  <c r="AI126" i="32" s="1"/>
  <c r="Q127" i="32"/>
  <c r="AI127" i="32" s="1"/>
  <c r="Q128" i="32"/>
  <c r="AI128" i="32" s="1"/>
  <c r="Q129" i="32"/>
  <c r="AI129" i="32" s="1"/>
  <c r="Q130" i="32"/>
  <c r="AI130" i="32" s="1"/>
  <c r="Q131" i="32"/>
  <c r="AI131" i="32" s="1"/>
  <c r="Q132" i="32"/>
  <c r="AI132" i="32" s="1"/>
  <c r="Q133" i="32"/>
  <c r="AI133" i="32" s="1"/>
  <c r="Q134" i="32"/>
  <c r="AI134" i="32" s="1"/>
  <c r="Q135" i="32"/>
  <c r="AI135" i="32" s="1"/>
  <c r="Q136" i="32"/>
  <c r="AI136" i="32" s="1"/>
  <c r="Q137" i="32"/>
  <c r="AI137" i="32" s="1"/>
  <c r="Q138" i="32"/>
  <c r="AI138" i="32" s="1"/>
  <c r="Q139" i="32"/>
  <c r="AI139" i="32" s="1"/>
  <c r="Q140" i="32"/>
  <c r="AI140" i="32" s="1"/>
  <c r="Q141" i="32"/>
  <c r="AI141" i="32" s="1"/>
  <c r="Q142" i="32"/>
  <c r="AI142" i="32" s="1"/>
  <c r="Q143" i="32"/>
  <c r="AI143" i="32" s="1"/>
  <c r="Q144" i="32"/>
  <c r="AI144" i="32" s="1"/>
  <c r="Q145" i="32"/>
  <c r="AI145" i="32" s="1"/>
  <c r="Q146" i="32"/>
  <c r="AI146" i="32" s="1"/>
  <c r="Q147" i="32"/>
  <c r="AI147" i="32" s="1"/>
  <c r="Q148" i="32"/>
  <c r="AI148" i="32" s="1"/>
  <c r="Q149" i="32"/>
  <c r="AI149" i="32" s="1"/>
  <c r="Q150" i="32"/>
  <c r="AI150" i="32" s="1"/>
  <c r="Q151" i="32"/>
  <c r="AI151" i="32" s="1"/>
  <c r="Q152" i="32"/>
  <c r="AI152" i="32" s="1"/>
  <c r="Q153" i="32"/>
  <c r="AI153" i="32" s="1"/>
  <c r="Q154" i="32"/>
  <c r="AI154" i="32" s="1"/>
  <c r="Q155" i="32"/>
  <c r="AI155" i="32" s="1"/>
  <c r="Q156" i="32"/>
  <c r="AI156" i="32" s="1"/>
  <c r="Q157" i="32"/>
  <c r="AI157" i="32" s="1"/>
  <c r="Q158" i="32"/>
  <c r="AI158" i="32" s="1"/>
  <c r="Q159" i="32"/>
  <c r="AI159" i="32" s="1"/>
  <c r="Q160" i="32"/>
  <c r="AI160" i="32" s="1"/>
  <c r="Q161" i="32"/>
  <c r="AI161" i="32" s="1"/>
  <c r="Q162" i="32"/>
  <c r="AI162" i="32" s="1"/>
  <c r="Q163" i="32"/>
  <c r="AI163" i="32" s="1"/>
  <c r="Q164" i="32"/>
  <c r="AI164" i="32" s="1"/>
  <c r="Q165" i="32"/>
  <c r="AI165" i="32" s="1"/>
  <c r="Q166" i="32"/>
  <c r="AI166" i="32" s="1"/>
  <c r="Q167" i="32"/>
  <c r="AI167" i="32" s="1"/>
  <c r="Q168" i="32"/>
  <c r="AI168" i="32" s="1"/>
  <c r="Q169" i="32"/>
  <c r="AI169" i="32" s="1"/>
  <c r="Q170" i="32"/>
  <c r="AI170" i="32" s="1"/>
  <c r="Q171" i="32"/>
  <c r="AI171" i="32" s="1"/>
  <c r="Q172" i="32"/>
  <c r="AI172" i="32" s="1"/>
  <c r="Q173" i="32"/>
  <c r="AI173" i="32" s="1"/>
  <c r="Q174" i="32"/>
  <c r="AI174" i="32" s="1"/>
  <c r="Q175" i="32"/>
  <c r="AI175" i="32" s="1"/>
  <c r="Q176" i="32"/>
  <c r="AI176" i="32" s="1"/>
  <c r="Q177" i="32"/>
  <c r="AI177" i="32" s="1"/>
  <c r="Q178" i="32"/>
  <c r="AI178" i="32" s="1"/>
  <c r="Q179" i="32"/>
  <c r="AI179" i="32" s="1"/>
  <c r="Q180" i="32"/>
  <c r="AI180" i="32" s="1"/>
  <c r="Q181" i="32"/>
  <c r="AI181" i="32" s="1"/>
  <c r="Q182" i="32"/>
  <c r="AI182" i="32" s="1"/>
  <c r="Q183" i="32"/>
  <c r="AI183" i="32" s="1"/>
  <c r="Q184" i="32"/>
  <c r="AI184" i="32" s="1"/>
  <c r="Q185" i="32"/>
  <c r="AI185" i="32" s="1"/>
  <c r="Q186" i="32"/>
  <c r="AI186" i="32" s="1"/>
  <c r="Q187" i="32"/>
  <c r="AI187" i="32" s="1"/>
  <c r="Q188" i="32"/>
  <c r="AI188" i="32" s="1"/>
  <c r="Q189" i="32"/>
  <c r="AI189" i="32" s="1"/>
  <c r="Q190" i="32"/>
  <c r="AI190" i="32" s="1"/>
  <c r="Q191" i="32"/>
  <c r="AI191" i="32" s="1"/>
  <c r="Q192" i="32"/>
  <c r="AI192" i="32" s="1"/>
  <c r="Q193" i="32"/>
  <c r="AI193" i="32" s="1"/>
  <c r="Q194" i="32"/>
  <c r="AI194" i="32" s="1"/>
  <c r="Q195" i="32"/>
  <c r="AI195" i="32" s="1"/>
  <c r="Q196" i="32"/>
  <c r="AI196" i="32" s="1"/>
  <c r="Q197" i="32"/>
  <c r="AI197" i="32" s="1"/>
  <c r="Q198" i="32"/>
  <c r="AI198" i="32" s="1"/>
  <c r="Q199" i="32"/>
  <c r="AI199" i="32" s="1"/>
  <c r="Q200" i="32"/>
  <c r="AI200" i="32" s="1"/>
  <c r="Q201" i="32"/>
  <c r="AI201" i="32" s="1"/>
  <c r="Q202" i="32"/>
  <c r="AI202" i="32" s="1"/>
  <c r="Q203" i="32"/>
  <c r="AI203" i="32" s="1"/>
  <c r="Q204" i="32"/>
  <c r="AI204" i="32" s="1"/>
  <c r="Q205" i="32"/>
  <c r="AI205" i="32" s="1"/>
  <c r="Q206" i="32"/>
  <c r="AI206" i="32" s="1"/>
  <c r="Q207" i="32"/>
  <c r="AI207" i="32" s="1"/>
  <c r="Q208" i="32"/>
  <c r="AI208" i="32" s="1"/>
  <c r="Q209" i="32"/>
  <c r="AI209" i="32" s="1"/>
  <c r="Q210" i="32"/>
  <c r="AI210" i="32" s="1"/>
  <c r="Q211" i="32"/>
  <c r="AI211" i="32" s="1"/>
  <c r="Q212" i="32"/>
  <c r="AI212" i="32" s="1"/>
  <c r="Q213" i="32"/>
  <c r="AI213" i="32" s="1"/>
  <c r="Q214" i="32"/>
  <c r="AI214" i="32" s="1"/>
  <c r="Q215" i="32"/>
  <c r="AI215" i="32" s="1"/>
  <c r="Q216" i="32"/>
  <c r="AI216" i="32" s="1"/>
  <c r="Q217" i="32"/>
  <c r="AI217" i="32" s="1"/>
  <c r="Q218" i="32"/>
  <c r="AI218" i="32" s="1"/>
  <c r="Q219" i="32"/>
  <c r="AI219" i="32" s="1"/>
  <c r="Q220" i="32"/>
  <c r="AI220" i="32" s="1"/>
  <c r="Q221" i="32"/>
  <c r="AI221" i="32" s="1"/>
  <c r="Q222" i="32"/>
  <c r="AI222" i="32" s="1"/>
  <c r="Q223" i="32"/>
  <c r="AI223" i="32" s="1"/>
  <c r="Q224" i="32"/>
  <c r="AI224" i="32" s="1"/>
  <c r="Q225" i="32"/>
  <c r="AI225" i="32" s="1"/>
  <c r="Q226" i="32"/>
  <c r="AI226" i="32" s="1"/>
  <c r="Q227" i="32"/>
  <c r="AI227" i="32" s="1"/>
  <c r="Q228" i="32"/>
  <c r="AI228" i="32" s="1"/>
  <c r="Q229" i="32"/>
  <c r="AI229" i="32" s="1"/>
  <c r="Q230" i="32"/>
  <c r="AI230" i="32" s="1"/>
  <c r="Q231" i="32"/>
  <c r="AI231" i="32" s="1"/>
  <c r="Q232" i="32"/>
  <c r="AI232" i="32" s="1"/>
  <c r="Q233" i="32"/>
  <c r="AI233" i="32" s="1"/>
  <c r="Q234" i="32"/>
  <c r="AI234" i="32" s="1"/>
  <c r="Q235" i="32"/>
  <c r="AI235" i="32" s="1"/>
  <c r="Q236" i="32"/>
  <c r="AI236" i="32" s="1"/>
  <c r="Q237" i="32"/>
  <c r="AI237" i="32" s="1"/>
  <c r="Q238" i="32"/>
  <c r="AI238" i="32" s="1"/>
  <c r="Q239" i="32"/>
  <c r="AI239" i="32" s="1"/>
  <c r="Q240" i="32"/>
  <c r="AI240" i="32" s="1"/>
  <c r="Q241" i="32"/>
  <c r="AI241" i="32" s="1"/>
  <c r="Q242" i="32"/>
  <c r="AI242" i="32" s="1"/>
  <c r="Q243" i="32"/>
  <c r="AI243" i="32" s="1"/>
  <c r="Q244" i="32"/>
  <c r="AI244" i="32" s="1"/>
  <c r="Q245" i="32"/>
  <c r="AI245" i="32" s="1"/>
  <c r="Q246" i="32"/>
  <c r="AI246" i="32" s="1"/>
  <c r="Q247" i="32"/>
  <c r="AI247" i="32" s="1"/>
  <c r="Q248" i="32"/>
  <c r="AI248" i="32" s="1"/>
  <c r="Q249" i="32"/>
  <c r="AI249" i="32" s="1"/>
  <c r="Q250" i="32"/>
  <c r="AI250" i="32" s="1"/>
  <c r="Q251" i="32"/>
  <c r="AI251" i="32" s="1"/>
  <c r="Q252" i="32"/>
  <c r="AI252" i="32" s="1"/>
  <c r="Q253" i="32"/>
  <c r="AI253" i="32" s="1"/>
  <c r="Q254" i="32"/>
  <c r="AI254" i="32" s="1"/>
  <c r="Q255" i="32"/>
  <c r="AI255" i="32" s="1"/>
  <c r="Q256" i="32"/>
  <c r="AI256" i="32" s="1"/>
  <c r="Q257" i="32"/>
  <c r="AI257" i="32" s="1"/>
  <c r="Q258" i="32"/>
  <c r="AI258" i="32" s="1"/>
  <c r="Q259" i="32"/>
  <c r="AI259" i="32" s="1"/>
  <c r="Q260" i="32"/>
  <c r="AI260" i="32" s="1"/>
  <c r="Q261" i="32"/>
  <c r="AI261" i="32" s="1"/>
  <c r="Q262" i="32"/>
  <c r="AI262" i="32" s="1"/>
  <c r="Q263" i="32"/>
  <c r="AI263" i="32" s="1"/>
  <c r="Q264" i="32"/>
  <c r="AI264" i="32" s="1"/>
  <c r="Q265" i="32"/>
  <c r="AI265" i="32" s="1"/>
  <c r="Q266" i="32"/>
  <c r="AI266" i="32" s="1"/>
  <c r="Q267" i="32"/>
  <c r="AI267" i="32" s="1"/>
  <c r="Q268" i="32"/>
  <c r="AI268" i="32" s="1"/>
  <c r="Q269" i="32"/>
  <c r="AI269" i="32" s="1"/>
  <c r="Q270" i="32"/>
  <c r="AI270" i="32" s="1"/>
  <c r="Q271" i="32"/>
  <c r="AI271" i="32" s="1"/>
  <c r="Q272" i="32"/>
  <c r="AI272" i="32" s="1"/>
  <c r="Q273" i="32"/>
  <c r="AI273" i="32" s="1"/>
  <c r="Q274" i="32"/>
  <c r="AI274" i="32" s="1"/>
  <c r="Q275" i="32"/>
  <c r="AI275" i="32" s="1"/>
  <c r="Q276" i="32"/>
  <c r="AI276" i="32" s="1"/>
  <c r="Q277" i="32"/>
  <c r="AI277" i="32" s="1"/>
  <c r="Q278" i="32"/>
  <c r="AI278" i="32" s="1"/>
  <c r="Q279" i="32"/>
  <c r="AI279" i="32" s="1"/>
  <c r="Q280" i="32"/>
  <c r="AI280" i="32" s="1"/>
  <c r="Q281" i="32"/>
  <c r="AI281" i="32" s="1"/>
  <c r="Q282" i="32"/>
  <c r="AI282" i="32" s="1"/>
  <c r="Q283" i="32"/>
  <c r="AI283" i="32" s="1"/>
  <c r="Q284" i="32"/>
  <c r="AI284" i="32" s="1"/>
  <c r="Q285" i="32"/>
  <c r="AI285" i="32" s="1"/>
  <c r="Q286" i="32"/>
  <c r="AI286" i="32" s="1"/>
  <c r="Q287" i="32"/>
  <c r="AI287" i="32" s="1"/>
  <c r="Q288" i="32"/>
  <c r="AI288" i="32" s="1"/>
  <c r="Q289" i="32"/>
  <c r="AI289" i="32" s="1"/>
  <c r="Q290" i="32"/>
  <c r="AI290" i="32" s="1"/>
  <c r="Q291" i="32"/>
  <c r="AI291" i="32" s="1"/>
  <c r="Q292" i="32"/>
  <c r="AI292" i="32" s="1"/>
  <c r="Q293" i="32"/>
  <c r="AI293" i="32" s="1"/>
  <c r="Q294" i="32"/>
  <c r="AI294" i="32" s="1"/>
  <c r="Q295" i="32"/>
  <c r="AI295" i="32" s="1"/>
  <c r="Q296" i="32"/>
  <c r="AI296" i="32" s="1"/>
  <c r="Q297" i="32"/>
  <c r="AI297" i="32" s="1"/>
  <c r="Q298" i="32"/>
  <c r="AI298" i="32" s="1"/>
  <c r="Q299" i="32"/>
  <c r="AI299" i="32" s="1"/>
  <c r="Q300" i="32"/>
  <c r="AI300" i="32" s="1"/>
  <c r="Q301" i="32"/>
  <c r="AI301" i="32" s="1"/>
  <c r="Q302" i="32"/>
  <c r="AI302" i="32" s="1"/>
  <c r="Q303" i="32"/>
  <c r="AI303" i="32" s="1"/>
  <c r="K11" i="32"/>
  <c r="AC11" i="32" s="1"/>
  <c r="K12" i="32"/>
  <c r="AC12" i="32" s="1"/>
  <c r="K13" i="32"/>
  <c r="AC13" i="32" s="1"/>
  <c r="K14" i="32"/>
  <c r="AC14" i="32" s="1"/>
  <c r="K15" i="32"/>
  <c r="AC15" i="32" s="1"/>
  <c r="K16" i="32"/>
  <c r="AC16" i="32" s="1"/>
  <c r="K17" i="32"/>
  <c r="AC17" i="32" s="1"/>
  <c r="K18" i="32"/>
  <c r="AC18" i="32" s="1"/>
  <c r="K19" i="32"/>
  <c r="AC19" i="32" s="1"/>
  <c r="K20" i="32"/>
  <c r="AC20" i="32" s="1"/>
  <c r="K21" i="32"/>
  <c r="AC21" i="32" s="1"/>
  <c r="K22" i="32"/>
  <c r="AC22" i="32" s="1"/>
  <c r="K23" i="32"/>
  <c r="AC23" i="32" s="1"/>
  <c r="K24" i="32"/>
  <c r="AC24" i="32" s="1"/>
  <c r="K25" i="32"/>
  <c r="AC25" i="32" s="1"/>
  <c r="K26" i="32"/>
  <c r="AC26" i="32" s="1"/>
  <c r="K27" i="32"/>
  <c r="AC27" i="32" s="1"/>
  <c r="K28" i="32"/>
  <c r="AC28" i="32" s="1"/>
  <c r="K29" i="32"/>
  <c r="AC29" i="32" s="1"/>
  <c r="K30" i="32"/>
  <c r="AC30" i="32" s="1"/>
  <c r="K31" i="32"/>
  <c r="AC31" i="32" s="1"/>
  <c r="K32" i="32"/>
  <c r="AC32" i="32" s="1"/>
  <c r="K33" i="32"/>
  <c r="AC33" i="32" s="1"/>
  <c r="K34" i="32"/>
  <c r="AC34" i="32" s="1"/>
  <c r="K35" i="32"/>
  <c r="AC35" i="32" s="1"/>
  <c r="K36" i="32"/>
  <c r="AC36" i="32" s="1"/>
  <c r="K37" i="32"/>
  <c r="AC37" i="32" s="1"/>
  <c r="K38" i="32"/>
  <c r="AC38" i="32" s="1"/>
  <c r="K39" i="32"/>
  <c r="AC39" i="32" s="1"/>
  <c r="K40" i="32"/>
  <c r="AC40" i="32" s="1"/>
  <c r="K41" i="32"/>
  <c r="AC41" i="32" s="1"/>
  <c r="K42" i="32"/>
  <c r="AC42" i="32" s="1"/>
  <c r="K43" i="32"/>
  <c r="AC43" i="32" s="1"/>
  <c r="K44" i="32"/>
  <c r="AC44" i="32" s="1"/>
  <c r="K45" i="32"/>
  <c r="AC45" i="32" s="1"/>
  <c r="K46" i="32"/>
  <c r="AC46" i="32" s="1"/>
  <c r="K47" i="32"/>
  <c r="AC47" i="32" s="1"/>
  <c r="K48" i="32"/>
  <c r="AC48" i="32" s="1"/>
  <c r="K49" i="32"/>
  <c r="AC49" i="32" s="1"/>
  <c r="K50" i="32"/>
  <c r="AC50" i="32" s="1"/>
  <c r="K51" i="32"/>
  <c r="AC51" i="32" s="1"/>
  <c r="K52" i="32"/>
  <c r="AC52" i="32" s="1"/>
  <c r="K53" i="32"/>
  <c r="AC53" i="32" s="1"/>
  <c r="K54" i="32"/>
  <c r="AC54" i="32" s="1"/>
  <c r="K55" i="32"/>
  <c r="AC55" i="32" s="1"/>
  <c r="K56" i="32"/>
  <c r="AC56" i="32" s="1"/>
  <c r="K57" i="32"/>
  <c r="AC57" i="32" s="1"/>
  <c r="K58" i="32"/>
  <c r="AC58" i="32" s="1"/>
  <c r="K59" i="32"/>
  <c r="AC59" i="32" s="1"/>
  <c r="K60" i="32"/>
  <c r="AC60" i="32" s="1"/>
  <c r="K61" i="32"/>
  <c r="AC61" i="32" s="1"/>
  <c r="K62" i="32"/>
  <c r="AC62" i="32" s="1"/>
  <c r="K63" i="32"/>
  <c r="AC63" i="32" s="1"/>
  <c r="K64" i="32"/>
  <c r="AC64" i="32" s="1"/>
  <c r="K65" i="32"/>
  <c r="AC65" i="32" s="1"/>
  <c r="K66" i="32"/>
  <c r="AC66" i="32" s="1"/>
  <c r="K67" i="32"/>
  <c r="AC67" i="32" s="1"/>
  <c r="K68" i="32"/>
  <c r="AC68" i="32" s="1"/>
  <c r="K69" i="32"/>
  <c r="AC69" i="32" s="1"/>
  <c r="K70" i="32"/>
  <c r="AC70" i="32" s="1"/>
  <c r="K71" i="32"/>
  <c r="AC71" i="32" s="1"/>
  <c r="K72" i="32"/>
  <c r="AC72" i="32" s="1"/>
  <c r="K73" i="32"/>
  <c r="AC73" i="32" s="1"/>
  <c r="K74" i="32"/>
  <c r="AC74" i="32" s="1"/>
  <c r="K75" i="32"/>
  <c r="AC75" i="32" s="1"/>
  <c r="K76" i="32"/>
  <c r="AC76" i="32" s="1"/>
  <c r="K77" i="32"/>
  <c r="AC77" i="32" s="1"/>
  <c r="K78" i="32"/>
  <c r="AC78" i="32" s="1"/>
  <c r="K79" i="32"/>
  <c r="AC79" i="32" s="1"/>
  <c r="K80" i="32"/>
  <c r="AC80" i="32" s="1"/>
  <c r="K81" i="32"/>
  <c r="AC81" i="32" s="1"/>
  <c r="K82" i="32"/>
  <c r="AC82" i="32" s="1"/>
  <c r="K83" i="32"/>
  <c r="AC83" i="32" s="1"/>
  <c r="K84" i="32"/>
  <c r="AC84" i="32" s="1"/>
  <c r="K85" i="32"/>
  <c r="AC85" i="32" s="1"/>
  <c r="K86" i="32"/>
  <c r="AC86" i="32" s="1"/>
  <c r="K87" i="32"/>
  <c r="AC87" i="32" s="1"/>
  <c r="K88" i="32"/>
  <c r="AC88" i="32" s="1"/>
  <c r="K89" i="32"/>
  <c r="AC89" i="32" s="1"/>
  <c r="K90" i="32"/>
  <c r="AC90" i="32" s="1"/>
  <c r="K91" i="32"/>
  <c r="AC91" i="32" s="1"/>
  <c r="K92" i="32"/>
  <c r="AC92" i="32" s="1"/>
  <c r="K93" i="32"/>
  <c r="AC93" i="32" s="1"/>
  <c r="K94" i="32"/>
  <c r="AC94" i="32" s="1"/>
  <c r="K95" i="32"/>
  <c r="AC95" i="32" s="1"/>
  <c r="K96" i="32"/>
  <c r="AC96" i="32" s="1"/>
  <c r="K97" i="32"/>
  <c r="AC97" i="32" s="1"/>
  <c r="K98" i="32"/>
  <c r="AC98" i="32" s="1"/>
  <c r="K99" i="32"/>
  <c r="AC99" i="32" s="1"/>
  <c r="K100" i="32"/>
  <c r="AC100" i="32" s="1"/>
  <c r="K101" i="32"/>
  <c r="AC101" i="32" s="1"/>
  <c r="K102" i="32"/>
  <c r="AC102" i="32" s="1"/>
  <c r="K103" i="32"/>
  <c r="AC103" i="32" s="1"/>
  <c r="K104" i="32"/>
  <c r="AC104" i="32" s="1"/>
  <c r="K105" i="32"/>
  <c r="AC105" i="32" s="1"/>
  <c r="K106" i="32"/>
  <c r="AC106" i="32" s="1"/>
  <c r="K107" i="32"/>
  <c r="AC107" i="32" s="1"/>
  <c r="K108" i="32"/>
  <c r="AC108" i="32" s="1"/>
  <c r="K109" i="32"/>
  <c r="AC109" i="32" s="1"/>
  <c r="K110" i="32"/>
  <c r="AC110" i="32" s="1"/>
  <c r="K111" i="32"/>
  <c r="AC111" i="32" s="1"/>
  <c r="K112" i="32"/>
  <c r="AC112" i="32" s="1"/>
  <c r="K113" i="32"/>
  <c r="AC113" i="32" s="1"/>
  <c r="K114" i="32"/>
  <c r="AC114" i="32" s="1"/>
  <c r="K115" i="32"/>
  <c r="AC115" i="32" s="1"/>
  <c r="K116" i="32"/>
  <c r="AC116" i="32" s="1"/>
  <c r="K117" i="32"/>
  <c r="AC117" i="32" s="1"/>
  <c r="K118" i="32"/>
  <c r="AC118" i="32" s="1"/>
  <c r="K119" i="32"/>
  <c r="AC119" i="32" s="1"/>
  <c r="K120" i="32"/>
  <c r="AC120" i="32" s="1"/>
  <c r="K121" i="32"/>
  <c r="AC121" i="32" s="1"/>
  <c r="K122" i="32"/>
  <c r="AC122" i="32" s="1"/>
  <c r="K123" i="32"/>
  <c r="AC123" i="32" s="1"/>
  <c r="K124" i="32"/>
  <c r="AC124" i="32" s="1"/>
  <c r="K125" i="32"/>
  <c r="AC125" i="32" s="1"/>
  <c r="K126" i="32"/>
  <c r="AC126" i="32" s="1"/>
  <c r="K127" i="32"/>
  <c r="AC127" i="32" s="1"/>
  <c r="K128" i="32"/>
  <c r="AC128" i="32" s="1"/>
  <c r="K129" i="32"/>
  <c r="AC129" i="32" s="1"/>
  <c r="K130" i="32"/>
  <c r="AC130" i="32" s="1"/>
  <c r="K131" i="32"/>
  <c r="AC131" i="32" s="1"/>
  <c r="K132" i="32"/>
  <c r="AC132" i="32" s="1"/>
  <c r="K133" i="32"/>
  <c r="AC133" i="32" s="1"/>
  <c r="K134" i="32"/>
  <c r="AC134" i="32" s="1"/>
  <c r="K135" i="32"/>
  <c r="AC135" i="32" s="1"/>
  <c r="K136" i="32"/>
  <c r="AC136" i="32" s="1"/>
  <c r="K137" i="32"/>
  <c r="AC137" i="32" s="1"/>
  <c r="K138" i="32"/>
  <c r="AC138" i="32" s="1"/>
  <c r="K139" i="32"/>
  <c r="AC139" i="32" s="1"/>
  <c r="K140" i="32"/>
  <c r="AC140" i="32" s="1"/>
  <c r="K141" i="32"/>
  <c r="AC141" i="32" s="1"/>
  <c r="K142" i="32"/>
  <c r="AC142" i="32" s="1"/>
  <c r="K143" i="32"/>
  <c r="AC143" i="32" s="1"/>
  <c r="K144" i="32"/>
  <c r="AC144" i="32" s="1"/>
  <c r="K145" i="32"/>
  <c r="AC145" i="32" s="1"/>
  <c r="K146" i="32"/>
  <c r="AC146" i="32" s="1"/>
  <c r="K147" i="32"/>
  <c r="AC147" i="32" s="1"/>
  <c r="K148" i="32"/>
  <c r="AC148" i="32" s="1"/>
  <c r="K149" i="32"/>
  <c r="AC149" i="32" s="1"/>
  <c r="K150" i="32"/>
  <c r="AC150" i="32" s="1"/>
  <c r="K151" i="32"/>
  <c r="AC151" i="32" s="1"/>
  <c r="K152" i="32"/>
  <c r="AC152" i="32" s="1"/>
  <c r="K153" i="32"/>
  <c r="AC153" i="32" s="1"/>
  <c r="K154" i="32"/>
  <c r="AC154" i="32" s="1"/>
  <c r="K155" i="32"/>
  <c r="AC155" i="32" s="1"/>
  <c r="K156" i="32"/>
  <c r="AC156" i="32" s="1"/>
  <c r="K157" i="32"/>
  <c r="AC157" i="32" s="1"/>
  <c r="K158" i="32"/>
  <c r="AC158" i="32" s="1"/>
  <c r="K159" i="32"/>
  <c r="AC159" i="32" s="1"/>
  <c r="K160" i="32"/>
  <c r="AC160" i="32" s="1"/>
  <c r="K161" i="32"/>
  <c r="AC161" i="32" s="1"/>
  <c r="K162" i="32"/>
  <c r="AC162" i="32" s="1"/>
  <c r="K163" i="32"/>
  <c r="AC163" i="32" s="1"/>
  <c r="K164" i="32"/>
  <c r="AC164" i="32" s="1"/>
  <c r="K165" i="32"/>
  <c r="AC165" i="32" s="1"/>
  <c r="K166" i="32"/>
  <c r="AC166" i="32" s="1"/>
  <c r="K167" i="32"/>
  <c r="AC167" i="32" s="1"/>
  <c r="K168" i="32"/>
  <c r="AC168" i="32" s="1"/>
  <c r="K169" i="32"/>
  <c r="AC169" i="32" s="1"/>
  <c r="K170" i="32"/>
  <c r="AC170" i="32" s="1"/>
  <c r="K171" i="32"/>
  <c r="AC171" i="32" s="1"/>
  <c r="K172" i="32"/>
  <c r="AC172" i="32" s="1"/>
  <c r="K173" i="32"/>
  <c r="AC173" i="32" s="1"/>
  <c r="K174" i="32"/>
  <c r="AC174" i="32" s="1"/>
  <c r="K175" i="32"/>
  <c r="AC175" i="32" s="1"/>
  <c r="K176" i="32"/>
  <c r="AC176" i="32" s="1"/>
  <c r="K177" i="32"/>
  <c r="AC177" i="32" s="1"/>
  <c r="K178" i="32"/>
  <c r="AC178" i="32" s="1"/>
  <c r="K179" i="32"/>
  <c r="AC179" i="32" s="1"/>
  <c r="K180" i="32"/>
  <c r="AC180" i="32" s="1"/>
  <c r="K181" i="32"/>
  <c r="AC181" i="32" s="1"/>
  <c r="K182" i="32"/>
  <c r="AC182" i="32" s="1"/>
  <c r="K183" i="32"/>
  <c r="AC183" i="32" s="1"/>
  <c r="K184" i="32"/>
  <c r="AC184" i="32" s="1"/>
  <c r="K185" i="32"/>
  <c r="AC185" i="32" s="1"/>
  <c r="K186" i="32"/>
  <c r="AC186" i="32" s="1"/>
  <c r="K187" i="32"/>
  <c r="AC187" i="32" s="1"/>
  <c r="K188" i="32"/>
  <c r="AC188" i="32" s="1"/>
  <c r="K189" i="32"/>
  <c r="AC189" i="32" s="1"/>
  <c r="K190" i="32"/>
  <c r="AC190" i="32" s="1"/>
  <c r="K191" i="32"/>
  <c r="AC191" i="32" s="1"/>
  <c r="K192" i="32"/>
  <c r="AC192" i="32" s="1"/>
  <c r="K193" i="32"/>
  <c r="AC193" i="32" s="1"/>
  <c r="K194" i="32"/>
  <c r="AC194" i="32" s="1"/>
  <c r="K195" i="32"/>
  <c r="AC195" i="32" s="1"/>
  <c r="K196" i="32"/>
  <c r="AC196" i="32" s="1"/>
  <c r="K197" i="32"/>
  <c r="AC197" i="32" s="1"/>
  <c r="K198" i="32"/>
  <c r="AC198" i="32" s="1"/>
  <c r="K199" i="32"/>
  <c r="AC199" i="32" s="1"/>
  <c r="K200" i="32"/>
  <c r="AC200" i="32" s="1"/>
  <c r="K201" i="32"/>
  <c r="AC201" i="32" s="1"/>
  <c r="K202" i="32"/>
  <c r="AC202" i="32" s="1"/>
  <c r="K203" i="32"/>
  <c r="AC203" i="32" s="1"/>
  <c r="K204" i="32"/>
  <c r="AC204" i="32" s="1"/>
  <c r="K205" i="32"/>
  <c r="AC205" i="32" s="1"/>
  <c r="K206" i="32"/>
  <c r="AC206" i="32" s="1"/>
  <c r="K207" i="32"/>
  <c r="AC207" i="32" s="1"/>
  <c r="K208" i="32"/>
  <c r="AC208" i="32" s="1"/>
  <c r="K209" i="32"/>
  <c r="AC209" i="32" s="1"/>
  <c r="K210" i="32"/>
  <c r="AC210" i="32" s="1"/>
  <c r="K211" i="32"/>
  <c r="AC211" i="32" s="1"/>
  <c r="K212" i="32"/>
  <c r="AC212" i="32" s="1"/>
  <c r="K213" i="32"/>
  <c r="AC213" i="32" s="1"/>
  <c r="K214" i="32"/>
  <c r="AC214" i="32" s="1"/>
  <c r="K215" i="32"/>
  <c r="AC215" i="32" s="1"/>
  <c r="K216" i="32"/>
  <c r="AC216" i="32" s="1"/>
  <c r="K217" i="32"/>
  <c r="AC217" i="32" s="1"/>
  <c r="K218" i="32"/>
  <c r="AC218" i="32" s="1"/>
  <c r="K219" i="32"/>
  <c r="AC219" i="32" s="1"/>
  <c r="K220" i="32"/>
  <c r="AC220" i="32" s="1"/>
  <c r="K221" i="32"/>
  <c r="AC221" i="32" s="1"/>
  <c r="K222" i="32"/>
  <c r="AC222" i="32" s="1"/>
  <c r="K223" i="32"/>
  <c r="AC223" i="32" s="1"/>
  <c r="K224" i="32"/>
  <c r="AC224" i="32" s="1"/>
  <c r="K225" i="32"/>
  <c r="AC225" i="32" s="1"/>
  <c r="K226" i="32"/>
  <c r="AC226" i="32" s="1"/>
  <c r="K227" i="32"/>
  <c r="AC227" i="32" s="1"/>
  <c r="K228" i="32"/>
  <c r="AC228" i="32" s="1"/>
  <c r="K229" i="32"/>
  <c r="AC229" i="32" s="1"/>
  <c r="K230" i="32"/>
  <c r="AC230" i="32" s="1"/>
  <c r="K231" i="32"/>
  <c r="AC231" i="32" s="1"/>
  <c r="K232" i="32"/>
  <c r="AC232" i="32" s="1"/>
  <c r="K233" i="32"/>
  <c r="AC233" i="32" s="1"/>
  <c r="K234" i="32"/>
  <c r="AC234" i="32" s="1"/>
  <c r="K235" i="32"/>
  <c r="AC235" i="32" s="1"/>
  <c r="K236" i="32"/>
  <c r="AC236" i="32" s="1"/>
  <c r="K237" i="32"/>
  <c r="AC237" i="32" s="1"/>
  <c r="K238" i="32"/>
  <c r="AC238" i="32" s="1"/>
  <c r="K239" i="32"/>
  <c r="AC239" i="32" s="1"/>
  <c r="K240" i="32"/>
  <c r="AC240" i="32" s="1"/>
  <c r="K241" i="32"/>
  <c r="AC241" i="32" s="1"/>
  <c r="K242" i="32"/>
  <c r="AC242" i="32" s="1"/>
  <c r="K243" i="32"/>
  <c r="AC243" i="32" s="1"/>
  <c r="K244" i="32"/>
  <c r="AC244" i="32" s="1"/>
  <c r="K245" i="32"/>
  <c r="AC245" i="32" s="1"/>
  <c r="K246" i="32"/>
  <c r="AC246" i="32" s="1"/>
  <c r="K247" i="32"/>
  <c r="AC247" i="32" s="1"/>
  <c r="K248" i="32"/>
  <c r="AC248" i="32" s="1"/>
  <c r="K249" i="32"/>
  <c r="AC249" i="32" s="1"/>
  <c r="K250" i="32"/>
  <c r="AC250" i="32" s="1"/>
  <c r="K251" i="32"/>
  <c r="AC251" i="32" s="1"/>
  <c r="K252" i="32"/>
  <c r="AC252" i="32" s="1"/>
  <c r="K253" i="32"/>
  <c r="AC253" i="32" s="1"/>
  <c r="K254" i="32"/>
  <c r="AC254" i="32" s="1"/>
  <c r="K255" i="32"/>
  <c r="AC255" i="32" s="1"/>
  <c r="K256" i="32"/>
  <c r="AC256" i="32" s="1"/>
  <c r="K257" i="32"/>
  <c r="AC257" i="32" s="1"/>
  <c r="K258" i="32"/>
  <c r="AC258" i="32" s="1"/>
  <c r="K259" i="32"/>
  <c r="AC259" i="32" s="1"/>
  <c r="K260" i="32"/>
  <c r="AC260" i="32" s="1"/>
  <c r="K261" i="32"/>
  <c r="AC261" i="32" s="1"/>
  <c r="K262" i="32"/>
  <c r="AC262" i="32" s="1"/>
  <c r="K263" i="32"/>
  <c r="AC263" i="32" s="1"/>
  <c r="K264" i="32"/>
  <c r="AC264" i="32" s="1"/>
  <c r="K265" i="32"/>
  <c r="AC265" i="32" s="1"/>
  <c r="K266" i="32"/>
  <c r="AC266" i="32" s="1"/>
  <c r="K267" i="32"/>
  <c r="AC267" i="32" s="1"/>
  <c r="K268" i="32"/>
  <c r="AC268" i="32" s="1"/>
  <c r="K269" i="32"/>
  <c r="AC269" i="32" s="1"/>
  <c r="K270" i="32"/>
  <c r="AC270" i="32" s="1"/>
  <c r="K271" i="32"/>
  <c r="AC271" i="32" s="1"/>
  <c r="K272" i="32"/>
  <c r="AC272" i="32" s="1"/>
  <c r="K273" i="32"/>
  <c r="AC273" i="32" s="1"/>
  <c r="K274" i="32"/>
  <c r="AC274" i="32" s="1"/>
  <c r="K275" i="32"/>
  <c r="AC275" i="32" s="1"/>
  <c r="K276" i="32"/>
  <c r="AC276" i="32" s="1"/>
  <c r="K277" i="32"/>
  <c r="AC277" i="32" s="1"/>
  <c r="K278" i="32"/>
  <c r="AC278" i="32" s="1"/>
  <c r="K279" i="32"/>
  <c r="AC279" i="32" s="1"/>
  <c r="K280" i="32"/>
  <c r="AC280" i="32" s="1"/>
  <c r="K281" i="32"/>
  <c r="AC281" i="32" s="1"/>
  <c r="K282" i="32"/>
  <c r="AC282" i="32" s="1"/>
  <c r="K283" i="32"/>
  <c r="AC283" i="32" s="1"/>
  <c r="K284" i="32"/>
  <c r="AC284" i="32" s="1"/>
  <c r="K285" i="32"/>
  <c r="AC285" i="32" s="1"/>
  <c r="K286" i="32"/>
  <c r="AC286" i="32" s="1"/>
  <c r="K287" i="32"/>
  <c r="AC287" i="32" s="1"/>
  <c r="K288" i="32"/>
  <c r="AC288" i="32" s="1"/>
  <c r="K289" i="32"/>
  <c r="AC289" i="32" s="1"/>
  <c r="K290" i="32"/>
  <c r="AC290" i="32" s="1"/>
  <c r="K291" i="32"/>
  <c r="AC291" i="32" s="1"/>
  <c r="K292" i="32"/>
  <c r="AC292" i="32" s="1"/>
  <c r="K293" i="32"/>
  <c r="AC293" i="32" s="1"/>
  <c r="K294" i="32"/>
  <c r="AC294" i="32" s="1"/>
  <c r="K295" i="32"/>
  <c r="AC295" i="32" s="1"/>
  <c r="K296" i="32"/>
  <c r="AC296" i="32" s="1"/>
  <c r="K297" i="32"/>
  <c r="AC297" i="32" s="1"/>
  <c r="K298" i="32"/>
  <c r="AC298" i="32" s="1"/>
  <c r="K299" i="32"/>
  <c r="AC299" i="32" s="1"/>
  <c r="K300" i="32"/>
  <c r="AC300" i="32" s="1"/>
  <c r="K301" i="32"/>
  <c r="AC301" i="32" s="1"/>
  <c r="K302" i="32"/>
  <c r="AC302" i="32" s="1"/>
  <c r="K303" i="32"/>
  <c r="AC303" i="32" s="1"/>
  <c r="K10" i="32"/>
  <c r="AC10" i="32" s="1"/>
  <c r="X12" i="32"/>
  <c r="X13" i="32"/>
  <c r="X14" i="32"/>
  <c r="X15" i="32"/>
  <c r="X16" i="32"/>
  <c r="X17" i="32"/>
  <c r="X18" i="32"/>
  <c r="X19" i="32"/>
  <c r="X20" i="32"/>
  <c r="X21" i="32"/>
  <c r="X22" i="32"/>
  <c r="X23" i="32"/>
  <c r="X24" i="32"/>
  <c r="X25" i="32"/>
  <c r="X26" i="32"/>
  <c r="X27" i="32"/>
  <c r="X28" i="32"/>
  <c r="X29" i="32"/>
  <c r="X30" i="32"/>
  <c r="X31" i="32"/>
  <c r="X32" i="32"/>
  <c r="X33" i="32"/>
  <c r="X34" i="32"/>
  <c r="X35" i="32"/>
  <c r="X36" i="32"/>
  <c r="X37" i="32"/>
  <c r="X38" i="32"/>
  <c r="X39" i="32"/>
  <c r="X40" i="32"/>
  <c r="X41" i="32"/>
  <c r="X42" i="32"/>
  <c r="Y42" i="32" s="1"/>
  <c r="AQ42" i="32" s="1"/>
  <c r="X43" i="32"/>
  <c r="X44" i="32"/>
  <c r="X45" i="32"/>
  <c r="X46" i="32"/>
  <c r="X47" i="32"/>
  <c r="X48" i="32"/>
  <c r="X49" i="32"/>
  <c r="X50" i="32"/>
  <c r="X51" i="32"/>
  <c r="X52" i="32"/>
  <c r="X53" i="32"/>
  <c r="X54" i="32"/>
  <c r="X55" i="32"/>
  <c r="X56" i="32"/>
  <c r="X57" i="32"/>
  <c r="X58" i="32"/>
  <c r="X59" i="32"/>
  <c r="X60" i="32"/>
  <c r="X61" i="32"/>
  <c r="X62" i="32"/>
  <c r="X63" i="32"/>
  <c r="X64" i="32"/>
  <c r="X65" i="32"/>
  <c r="X66" i="32"/>
  <c r="X67" i="32"/>
  <c r="X68" i="32"/>
  <c r="X69" i="32"/>
  <c r="X70" i="32"/>
  <c r="X71" i="32"/>
  <c r="X72" i="32"/>
  <c r="X73" i="32"/>
  <c r="X74" i="32"/>
  <c r="Y74" i="32" s="1"/>
  <c r="AQ74" i="32" s="1"/>
  <c r="X75" i="32"/>
  <c r="X76" i="32"/>
  <c r="X77" i="32"/>
  <c r="X78" i="32"/>
  <c r="X79" i="32"/>
  <c r="X80" i="32"/>
  <c r="X81" i="32"/>
  <c r="X82" i="32"/>
  <c r="X83" i="32"/>
  <c r="X84" i="32"/>
  <c r="X85" i="32"/>
  <c r="X86" i="32"/>
  <c r="X87" i="32"/>
  <c r="X88" i="32"/>
  <c r="X89" i="32"/>
  <c r="X90" i="32"/>
  <c r="X91" i="32"/>
  <c r="X92" i="32"/>
  <c r="X93" i="32"/>
  <c r="X94" i="32"/>
  <c r="X95" i="32"/>
  <c r="X96" i="32"/>
  <c r="X97" i="32"/>
  <c r="X98" i="32"/>
  <c r="X99" i="32"/>
  <c r="X100" i="32"/>
  <c r="X101" i="32"/>
  <c r="X102" i="32"/>
  <c r="X103" i="32"/>
  <c r="X104" i="32"/>
  <c r="X105" i="32"/>
  <c r="X106" i="32"/>
  <c r="Y106" i="32" s="1"/>
  <c r="AQ106" i="32" s="1"/>
  <c r="X107" i="32"/>
  <c r="X108" i="32"/>
  <c r="X109" i="32"/>
  <c r="X110" i="32"/>
  <c r="X111" i="32"/>
  <c r="X112" i="32"/>
  <c r="X113" i="32"/>
  <c r="X114" i="32"/>
  <c r="X115" i="32"/>
  <c r="X116" i="32"/>
  <c r="X117" i="32"/>
  <c r="X118" i="32"/>
  <c r="X119" i="32"/>
  <c r="X120" i="32"/>
  <c r="X121" i="32"/>
  <c r="X122" i="32"/>
  <c r="X123" i="32"/>
  <c r="X124" i="32"/>
  <c r="X125" i="32"/>
  <c r="X126" i="32"/>
  <c r="X127" i="32"/>
  <c r="X128" i="32"/>
  <c r="X129" i="32"/>
  <c r="X130" i="32"/>
  <c r="X131" i="32"/>
  <c r="X132" i="32"/>
  <c r="X133" i="32"/>
  <c r="X134" i="32"/>
  <c r="X135" i="32"/>
  <c r="X136" i="32"/>
  <c r="X137" i="32"/>
  <c r="X138" i="32"/>
  <c r="Y138" i="32" s="1"/>
  <c r="AQ138" i="32" s="1"/>
  <c r="X139" i="32"/>
  <c r="X140" i="32"/>
  <c r="X141" i="32"/>
  <c r="X142" i="32"/>
  <c r="X143" i="32"/>
  <c r="X144" i="32"/>
  <c r="X145" i="32"/>
  <c r="X146" i="32"/>
  <c r="X147" i="32"/>
  <c r="X148" i="32"/>
  <c r="X149" i="32"/>
  <c r="X150" i="32"/>
  <c r="X151" i="32"/>
  <c r="X152" i="32"/>
  <c r="X153" i="32"/>
  <c r="X154" i="32"/>
  <c r="X155" i="32"/>
  <c r="X156" i="32"/>
  <c r="X157" i="32"/>
  <c r="X158" i="32"/>
  <c r="X159" i="32"/>
  <c r="X160" i="32"/>
  <c r="X161" i="32"/>
  <c r="X162" i="32"/>
  <c r="X163" i="32"/>
  <c r="X164" i="32"/>
  <c r="X165" i="32"/>
  <c r="X166" i="32"/>
  <c r="X168" i="32"/>
  <c r="X169" i="32"/>
  <c r="X170" i="32"/>
  <c r="Y170" i="32" s="1"/>
  <c r="AQ170" i="32" s="1"/>
  <c r="X171" i="32"/>
  <c r="X172" i="32"/>
  <c r="X173" i="32"/>
  <c r="X174" i="32"/>
  <c r="X175" i="32"/>
  <c r="X176" i="32"/>
  <c r="X177" i="32"/>
  <c r="X178" i="32"/>
  <c r="X179" i="32"/>
  <c r="X180" i="32"/>
  <c r="X181" i="32"/>
  <c r="X182" i="32"/>
  <c r="X183" i="32"/>
  <c r="X184" i="32"/>
  <c r="X185" i="32"/>
  <c r="X186" i="32"/>
  <c r="X187" i="32"/>
  <c r="X188" i="32"/>
  <c r="X190" i="32"/>
  <c r="X191" i="32"/>
  <c r="X192" i="32"/>
  <c r="X193" i="32"/>
  <c r="X194" i="32"/>
  <c r="X195" i="32"/>
  <c r="X196" i="32"/>
  <c r="X197" i="32"/>
  <c r="X198" i="32"/>
  <c r="X199" i="32"/>
  <c r="X200" i="32"/>
  <c r="X201" i="32"/>
  <c r="X202" i="32"/>
  <c r="X203" i="32"/>
  <c r="X204" i="32"/>
  <c r="X205" i="32"/>
  <c r="X206" i="32"/>
  <c r="X207" i="32"/>
  <c r="X208" i="32"/>
  <c r="X209" i="32"/>
  <c r="X210" i="32"/>
  <c r="X211" i="32"/>
  <c r="X212" i="32"/>
  <c r="X213" i="32"/>
  <c r="X214" i="32"/>
  <c r="X215" i="32"/>
  <c r="X216" i="32"/>
  <c r="X217" i="32"/>
  <c r="X218" i="32"/>
  <c r="X219" i="32"/>
  <c r="X220" i="32"/>
  <c r="X221" i="32"/>
  <c r="X222" i="32"/>
  <c r="X223" i="32"/>
  <c r="X224" i="32"/>
  <c r="X225" i="32"/>
  <c r="X226" i="32"/>
  <c r="X227" i="32"/>
  <c r="X228" i="32"/>
  <c r="X229" i="32"/>
  <c r="X230" i="32"/>
  <c r="X231" i="32"/>
  <c r="X232" i="32"/>
  <c r="X233" i="32"/>
  <c r="X234" i="32"/>
  <c r="Y234" i="32" s="1"/>
  <c r="AQ234" i="32" s="1"/>
  <c r="X235" i="32"/>
  <c r="X236" i="32"/>
  <c r="X237" i="32"/>
  <c r="X238" i="32"/>
  <c r="X239" i="32"/>
  <c r="X240" i="32"/>
  <c r="X241" i="32"/>
  <c r="X242" i="32"/>
  <c r="X243" i="32"/>
  <c r="X244" i="32"/>
  <c r="X245" i="32"/>
  <c r="X246" i="32"/>
  <c r="X247" i="32"/>
  <c r="X248" i="32"/>
  <c r="X249" i="32"/>
  <c r="X250" i="32"/>
  <c r="X251" i="32"/>
  <c r="X252" i="32"/>
  <c r="X253" i="32"/>
  <c r="X254" i="32"/>
  <c r="X255" i="32"/>
  <c r="X256" i="32"/>
  <c r="X257" i="32"/>
  <c r="X258" i="32"/>
  <c r="X259" i="32"/>
  <c r="X260" i="32"/>
  <c r="X261" i="32"/>
  <c r="X262" i="32"/>
  <c r="X263" i="32"/>
  <c r="X264" i="32"/>
  <c r="X265" i="32"/>
  <c r="X266" i="32"/>
  <c r="Y266" i="32" s="1"/>
  <c r="AQ266" i="32" s="1"/>
  <c r="X267" i="32"/>
  <c r="X268" i="32"/>
  <c r="X269" i="32"/>
  <c r="X270" i="32"/>
  <c r="X271" i="32"/>
  <c r="X272" i="32"/>
  <c r="X273" i="32"/>
  <c r="X274" i="32"/>
  <c r="X275" i="32"/>
  <c r="X276" i="32"/>
  <c r="X277" i="32"/>
  <c r="X278" i="32"/>
  <c r="X279" i="32"/>
  <c r="X280" i="32"/>
  <c r="X281" i="32"/>
  <c r="X282" i="32"/>
  <c r="X283" i="32"/>
  <c r="X284" i="32"/>
  <c r="X285" i="32"/>
  <c r="X286" i="32"/>
  <c r="X287" i="32"/>
  <c r="X288" i="32"/>
  <c r="X289" i="32"/>
  <c r="X290" i="32"/>
  <c r="X291" i="32"/>
  <c r="X292" i="32"/>
  <c r="X293" i="32"/>
  <c r="X294" i="32"/>
  <c r="X295" i="32"/>
  <c r="X296" i="32"/>
  <c r="X297" i="32"/>
  <c r="X298" i="32"/>
  <c r="Y298" i="32" s="1"/>
  <c r="AQ298" i="32" s="1"/>
  <c r="X299" i="32"/>
  <c r="X300" i="32"/>
  <c r="X301" i="32"/>
  <c r="X302" i="32"/>
  <c r="X303" i="32"/>
  <c r="X11" i="32"/>
  <c r="AH10" i="35" l="1"/>
  <c r="AA10" i="35"/>
  <c r="AB10" i="35" s="1"/>
  <c r="BB10" i="35"/>
  <c r="BC10" i="35" s="1"/>
  <c r="BD10" i="35" s="1"/>
  <c r="O11" i="3"/>
  <c r="N11" i="3"/>
  <c r="Y202" i="32"/>
  <c r="AQ202" i="32" s="1"/>
  <c r="Y186" i="32"/>
  <c r="AQ186" i="32" s="1"/>
  <c r="AP186" i="32"/>
  <c r="Y281" i="32"/>
  <c r="AQ281" i="32" s="1"/>
  <c r="Y225" i="32"/>
  <c r="AQ225" i="32" s="1"/>
  <c r="Y193" i="32"/>
  <c r="AQ193" i="32" s="1"/>
  <c r="Y161" i="32"/>
  <c r="AQ161" i="32" s="1"/>
  <c r="AP161" i="32"/>
  <c r="Y129" i="32"/>
  <c r="AQ129" i="32" s="1"/>
  <c r="AP129" i="32"/>
  <c r="Y89" i="32"/>
  <c r="AQ89" i="32" s="1"/>
  <c r="AP89" i="32"/>
  <c r="Y65" i="32"/>
  <c r="AQ65" i="32" s="1"/>
  <c r="AP65" i="32"/>
  <c r="Y41" i="32"/>
  <c r="AQ41" i="32" s="1"/>
  <c r="AP41" i="32"/>
  <c r="Y17" i="32"/>
  <c r="AQ17" i="32" s="1"/>
  <c r="AP17" i="32"/>
  <c r="Y18" i="32"/>
  <c r="AQ18" i="32" s="1"/>
  <c r="AP18" i="32"/>
  <c r="Y273" i="32"/>
  <c r="AQ273" i="32" s="1"/>
  <c r="Y217" i="32"/>
  <c r="AQ217" i="32" s="1"/>
  <c r="Y185" i="32"/>
  <c r="AQ185" i="32" s="1"/>
  <c r="AP185" i="32"/>
  <c r="Y169" i="32"/>
  <c r="AQ169" i="32" s="1"/>
  <c r="AP169" i="32"/>
  <c r="Y137" i="32"/>
  <c r="AQ137" i="32" s="1"/>
  <c r="AP137" i="32"/>
  <c r="Y113" i="32"/>
  <c r="AQ113" i="32" s="1"/>
  <c r="AP113" i="32"/>
  <c r="Y97" i="32"/>
  <c r="AQ97" i="32" s="1"/>
  <c r="AP97" i="32"/>
  <c r="Y73" i="32"/>
  <c r="AQ73" i="32" s="1"/>
  <c r="AP73" i="32"/>
  <c r="Y49" i="32"/>
  <c r="AQ49" i="32" s="1"/>
  <c r="AP49" i="32"/>
  <c r="Y25" i="32"/>
  <c r="AQ25" i="32" s="1"/>
  <c r="AP25" i="32"/>
  <c r="Y296" i="32"/>
  <c r="AQ296" i="32" s="1"/>
  <c r="Y280" i="32"/>
  <c r="AQ280" i="32" s="1"/>
  <c r="Y264" i="32"/>
  <c r="AQ264" i="32" s="1"/>
  <c r="Y248" i="32"/>
  <c r="AQ248" i="32" s="1"/>
  <c r="Y232" i="32"/>
  <c r="AQ232" i="32" s="1"/>
  <c r="Y216" i="32"/>
  <c r="AQ216" i="32" s="1"/>
  <c r="Y200" i="32"/>
  <c r="AQ200" i="32" s="1"/>
  <c r="Y184" i="32"/>
  <c r="AQ184" i="32" s="1"/>
  <c r="AP184" i="32"/>
  <c r="Y168" i="32"/>
  <c r="AQ168" i="32" s="1"/>
  <c r="AP168" i="32"/>
  <c r="Y152" i="32"/>
  <c r="AQ152" i="32" s="1"/>
  <c r="AP152" i="32"/>
  <c r="Y136" i="32"/>
  <c r="AQ136" i="32" s="1"/>
  <c r="AP136" i="32"/>
  <c r="Y112" i="32"/>
  <c r="AQ112" i="32" s="1"/>
  <c r="AP112" i="32"/>
  <c r="Y96" i="32"/>
  <c r="AQ96" i="32" s="1"/>
  <c r="AP96" i="32"/>
  <c r="Y80" i="32"/>
  <c r="AQ80" i="32" s="1"/>
  <c r="AP80" i="32"/>
  <c r="Y48" i="32"/>
  <c r="AQ48" i="32" s="1"/>
  <c r="AP48" i="32"/>
  <c r="Y24" i="32"/>
  <c r="AQ24" i="32" s="1"/>
  <c r="AP24" i="32"/>
  <c r="Y242" i="32"/>
  <c r="AQ242" i="32" s="1"/>
  <c r="Y210" i="32"/>
  <c r="AQ210" i="32" s="1"/>
  <c r="Y178" i="32"/>
  <c r="AQ178" i="32" s="1"/>
  <c r="AP178" i="32"/>
  <c r="Y154" i="32"/>
  <c r="AQ154" i="32" s="1"/>
  <c r="AP154" i="32"/>
  <c r="Y249" i="32"/>
  <c r="AQ249" i="32" s="1"/>
  <c r="Y209" i="32"/>
  <c r="AQ209" i="32" s="1"/>
  <c r="Y177" i="32"/>
  <c r="AQ177" i="32" s="1"/>
  <c r="AP177" i="32"/>
  <c r="Y153" i="32"/>
  <c r="AQ153" i="32" s="1"/>
  <c r="AP153" i="32"/>
  <c r="Y121" i="32"/>
  <c r="AQ121" i="32" s="1"/>
  <c r="AP121" i="32"/>
  <c r="Y105" i="32"/>
  <c r="AQ105" i="32" s="1"/>
  <c r="AP105" i="32"/>
  <c r="Y81" i="32"/>
  <c r="AQ81" i="32" s="1"/>
  <c r="AP81" i="32"/>
  <c r="Y57" i="32"/>
  <c r="AQ57" i="32" s="1"/>
  <c r="AP57" i="32"/>
  <c r="Y33" i="32"/>
  <c r="AQ33" i="32" s="1"/>
  <c r="AP33" i="32"/>
  <c r="Y11" i="32"/>
  <c r="AQ11" i="32" s="1"/>
  <c r="AP11" i="32"/>
  <c r="Y288" i="32"/>
  <c r="AQ288" i="32" s="1"/>
  <c r="Y272" i="32"/>
  <c r="AQ272" i="32" s="1"/>
  <c r="Y256" i="32"/>
  <c r="AQ256" i="32" s="1"/>
  <c r="Y240" i="32"/>
  <c r="AQ240" i="32" s="1"/>
  <c r="Y224" i="32"/>
  <c r="AQ224" i="32" s="1"/>
  <c r="Y208" i="32"/>
  <c r="AQ208" i="32" s="1"/>
  <c r="Y192" i="32"/>
  <c r="AQ192" i="32" s="1"/>
  <c r="Y176" i="32"/>
  <c r="AQ176" i="32" s="1"/>
  <c r="AP176" i="32"/>
  <c r="Y160" i="32"/>
  <c r="AQ160" i="32" s="1"/>
  <c r="AP160" i="32"/>
  <c r="Y144" i="32"/>
  <c r="AQ144" i="32" s="1"/>
  <c r="AP144" i="32"/>
  <c r="Y128" i="32"/>
  <c r="AQ128" i="32" s="1"/>
  <c r="AP128" i="32"/>
  <c r="Y120" i="32"/>
  <c r="AQ120" i="32" s="1"/>
  <c r="AP120" i="32"/>
  <c r="Y104" i="32"/>
  <c r="AQ104" i="32" s="1"/>
  <c r="AP104" i="32"/>
  <c r="Y88" i="32"/>
  <c r="AQ88" i="32" s="1"/>
  <c r="AP88" i="32"/>
  <c r="Y72" i="32"/>
  <c r="AQ72" i="32" s="1"/>
  <c r="AP72" i="32"/>
  <c r="Y64" i="32"/>
  <c r="AQ64" i="32" s="1"/>
  <c r="AP64" i="32"/>
  <c r="Y56" i="32"/>
  <c r="AQ56" i="32" s="1"/>
  <c r="AP56" i="32"/>
  <c r="Y40" i="32"/>
  <c r="AQ40" i="32" s="1"/>
  <c r="AP40" i="32"/>
  <c r="Y32" i="32"/>
  <c r="AQ32" i="32" s="1"/>
  <c r="AP32" i="32"/>
  <c r="Y16" i="32"/>
  <c r="AQ16" i="32" s="1"/>
  <c r="AP16" i="32"/>
  <c r="Y303" i="32"/>
  <c r="AQ303" i="32" s="1"/>
  <c r="Y295" i="32"/>
  <c r="AQ295" i="32" s="1"/>
  <c r="Y287" i="32"/>
  <c r="AQ287" i="32" s="1"/>
  <c r="Y279" i="32"/>
  <c r="AQ279" i="32" s="1"/>
  <c r="Y271" i="32"/>
  <c r="AQ271" i="32" s="1"/>
  <c r="Y263" i="32"/>
  <c r="AQ263" i="32" s="1"/>
  <c r="Y255" i="32"/>
  <c r="AQ255" i="32" s="1"/>
  <c r="Y247" i="32"/>
  <c r="AQ247" i="32" s="1"/>
  <c r="AP170" i="32"/>
  <c r="Y290" i="32"/>
  <c r="AQ290" i="32" s="1"/>
  <c r="Y274" i="32"/>
  <c r="AQ274" i="32" s="1"/>
  <c r="Y250" i="32"/>
  <c r="AQ250" i="32" s="1"/>
  <c r="Y226" i="32"/>
  <c r="AQ226" i="32" s="1"/>
  <c r="Y194" i="32"/>
  <c r="AQ194" i="32" s="1"/>
  <c r="Y162" i="32"/>
  <c r="AQ162" i="32" s="1"/>
  <c r="AP162" i="32"/>
  <c r="Y114" i="32"/>
  <c r="AQ114" i="32" s="1"/>
  <c r="AP114" i="32"/>
  <c r="Y98" i="32"/>
  <c r="AQ98" i="32" s="1"/>
  <c r="AP98" i="32"/>
  <c r="Y90" i="32"/>
  <c r="AQ90" i="32" s="1"/>
  <c r="AP90" i="32"/>
  <c r="Y82" i="32"/>
  <c r="AQ82" i="32" s="1"/>
  <c r="AP82" i="32"/>
  <c r="Y58" i="32"/>
  <c r="AQ58" i="32" s="1"/>
  <c r="AP58" i="32"/>
  <c r="Y26" i="32"/>
  <c r="AQ26" i="32" s="1"/>
  <c r="AP26" i="32"/>
  <c r="Y257" i="32"/>
  <c r="AQ257" i="32" s="1"/>
  <c r="Y201" i="32"/>
  <c r="AQ201" i="32" s="1"/>
  <c r="Y145" i="32"/>
  <c r="AQ145" i="32" s="1"/>
  <c r="AP145" i="32"/>
  <c r="Y302" i="32"/>
  <c r="AQ302" i="32" s="1"/>
  <c r="Y294" i="32"/>
  <c r="AQ294" i="32" s="1"/>
  <c r="Y286" i="32"/>
  <c r="AQ286" i="32" s="1"/>
  <c r="Y278" i="32"/>
  <c r="AQ278" i="32" s="1"/>
  <c r="Y270" i="32"/>
  <c r="AQ270" i="32" s="1"/>
  <c r="Y262" i="32"/>
  <c r="AQ262" i="32" s="1"/>
  <c r="Y254" i="32"/>
  <c r="AQ254" i="32" s="1"/>
  <c r="Y246" i="32"/>
  <c r="AQ246" i="32" s="1"/>
  <c r="Y238" i="32"/>
  <c r="AQ238" i="32" s="1"/>
  <c r="Y230" i="32"/>
  <c r="AQ230" i="32" s="1"/>
  <c r="Y222" i="32"/>
  <c r="AQ222" i="32" s="1"/>
  <c r="Y214" i="32"/>
  <c r="AQ214" i="32" s="1"/>
  <c r="Y206" i="32"/>
  <c r="AQ206" i="32" s="1"/>
  <c r="Y198" i="32"/>
  <c r="AQ198" i="32" s="1"/>
  <c r="Y190" i="32"/>
  <c r="AQ190" i="32" s="1"/>
  <c r="Y182" i="32"/>
  <c r="AQ182" i="32" s="1"/>
  <c r="AP182" i="32"/>
  <c r="Y174" i="32"/>
  <c r="AQ174" i="32" s="1"/>
  <c r="AP174" i="32"/>
  <c r="Y166" i="32"/>
  <c r="AQ166" i="32" s="1"/>
  <c r="AP166" i="32"/>
  <c r="Y158" i="32"/>
  <c r="AQ158" i="32" s="1"/>
  <c r="AP158" i="32"/>
  <c r="Y150" i="32"/>
  <c r="AQ150" i="32" s="1"/>
  <c r="AP150" i="32"/>
  <c r="Y142" i="32"/>
  <c r="AQ142" i="32" s="1"/>
  <c r="AP142" i="32"/>
  <c r="Y134" i="32"/>
  <c r="AQ134" i="32" s="1"/>
  <c r="AP134" i="32"/>
  <c r="Y126" i="32"/>
  <c r="AQ126" i="32" s="1"/>
  <c r="AP126" i="32"/>
  <c r="Y118" i="32"/>
  <c r="AQ118" i="32" s="1"/>
  <c r="AP118" i="32"/>
  <c r="Y110" i="32"/>
  <c r="AQ110" i="32" s="1"/>
  <c r="AP110" i="32"/>
  <c r="Y102" i="32"/>
  <c r="AQ102" i="32" s="1"/>
  <c r="AP102" i="32"/>
  <c r="Y94" i="32"/>
  <c r="AQ94" i="32" s="1"/>
  <c r="AP94" i="32"/>
  <c r="Y86" i="32"/>
  <c r="AQ86" i="32" s="1"/>
  <c r="AP86" i="32"/>
  <c r="Y78" i="32"/>
  <c r="AQ78" i="32" s="1"/>
  <c r="AP78" i="32"/>
  <c r="Y70" i="32"/>
  <c r="AQ70" i="32" s="1"/>
  <c r="AP70" i="32"/>
  <c r="Y62" i="32"/>
  <c r="AQ62" i="32" s="1"/>
  <c r="AP62" i="32"/>
  <c r="Y54" i="32"/>
  <c r="AQ54" i="32" s="1"/>
  <c r="AP54" i="32"/>
  <c r="Y46" i="32"/>
  <c r="AQ46" i="32" s="1"/>
  <c r="AP46" i="32"/>
  <c r="Y38" i="32"/>
  <c r="AQ38" i="32" s="1"/>
  <c r="AP38" i="32"/>
  <c r="Y30" i="32"/>
  <c r="AQ30" i="32" s="1"/>
  <c r="AP30" i="32"/>
  <c r="Y22" i="32"/>
  <c r="AQ22" i="32" s="1"/>
  <c r="AP22" i="32"/>
  <c r="Y14" i="32"/>
  <c r="AQ14" i="32" s="1"/>
  <c r="AP14" i="32"/>
  <c r="AP138" i="32"/>
  <c r="Y218" i="32"/>
  <c r="AQ218" i="32" s="1"/>
  <c r="Y66" i="32"/>
  <c r="AQ66" i="32" s="1"/>
  <c r="AP66" i="32"/>
  <c r="Y297" i="32"/>
  <c r="AQ297" i="32" s="1"/>
  <c r="Y233" i="32"/>
  <c r="AQ233" i="32" s="1"/>
  <c r="Y285" i="32"/>
  <c r="AQ285" i="32" s="1"/>
  <c r="Y261" i="32"/>
  <c r="AQ261" i="32" s="1"/>
  <c r="Y237" i="32"/>
  <c r="AQ237" i="32" s="1"/>
  <c r="Y213" i="32"/>
  <c r="AQ213" i="32" s="1"/>
  <c r="Y149" i="32"/>
  <c r="AQ149" i="32" s="1"/>
  <c r="AP149" i="32"/>
  <c r="Y125" i="32"/>
  <c r="AQ125" i="32" s="1"/>
  <c r="AP125" i="32"/>
  <c r="Y93" i="32"/>
  <c r="AQ93" i="32" s="1"/>
  <c r="AP93" i="32"/>
  <c r="Y77" i="32"/>
  <c r="AQ77" i="32" s="1"/>
  <c r="AP77" i="32"/>
  <c r="Y61" i="32"/>
  <c r="AQ61" i="32" s="1"/>
  <c r="AP61" i="32"/>
  <c r="Y53" i="32"/>
  <c r="AQ53" i="32" s="1"/>
  <c r="AP53" i="32"/>
  <c r="Y45" i="32"/>
  <c r="AQ45" i="32" s="1"/>
  <c r="AP45" i="32"/>
  <c r="Y37" i="32"/>
  <c r="AQ37" i="32" s="1"/>
  <c r="AP37" i="32"/>
  <c r="Y13" i="32"/>
  <c r="AQ13" i="32" s="1"/>
  <c r="AP13" i="32"/>
  <c r="AP106" i="32"/>
  <c r="Y258" i="32"/>
  <c r="AQ258" i="32" s="1"/>
  <c r="Y130" i="32"/>
  <c r="AQ130" i="32" s="1"/>
  <c r="AP130" i="32"/>
  <c r="Y289" i="32"/>
  <c r="AQ289" i="32" s="1"/>
  <c r="Y265" i="32"/>
  <c r="AQ265" i="32" s="1"/>
  <c r="Y293" i="32"/>
  <c r="AQ293" i="32" s="1"/>
  <c r="Y269" i="32"/>
  <c r="AQ269" i="32" s="1"/>
  <c r="Y245" i="32"/>
  <c r="AQ245" i="32" s="1"/>
  <c r="Y221" i="32"/>
  <c r="AQ221" i="32" s="1"/>
  <c r="Y197" i="32"/>
  <c r="AQ197" i="32" s="1"/>
  <c r="Y173" i="32"/>
  <c r="AQ173" i="32" s="1"/>
  <c r="AP173" i="32"/>
  <c r="Y157" i="32"/>
  <c r="AQ157" i="32" s="1"/>
  <c r="AP157" i="32"/>
  <c r="Y133" i="32"/>
  <c r="AQ133" i="32" s="1"/>
  <c r="AP133" i="32"/>
  <c r="Y117" i="32"/>
  <c r="AQ117" i="32" s="1"/>
  <c r="AP117" i="32"/>
  <c r="Y85" i="32"/>
  <c r="AQ85" i="32" s="1"/>
  <c r="AP85" i="32"/>
  <c r="Y21" i="32"/>
  <c r="AQ21" i="32" s="1"/>
  <c r="AP21" i="32"/>
  <c r="Y292" i="32"/>
  <c r="AQ292" i="32" s="1"/>
  <c r="Y276" i="32"/>
  <c r="AQ276" i="32" s="1"/>
  <c r="Y260" i="32"/>
  <c r="AQ260" i="32" s="1"/>
  <c r="Y236" i="32"/>
  <c r="AQ236" i="32" s="1"/>
  <c r="Y212" i="32"/>
  <c r="AQ212" i="32" s="1"/>
  <c r="Y196" i="32"/>
  <c r="AQ196" i="32" s="1"/>
  <c r="Y172" i="32"/>
  <c r="AQ172" i="32" s="1"/>
  <c r="AP172" i="32"/>
  <c r="Y156" i="32"/>
  <c r="AQ156" i="32" s="1"/>
  <c r="AP156" i="32"/>
  <c r="Y140" i="32"/>
  <c r="AQ140" i="32" s="1"/>
  <c r="AP140" i="32"/>
  <c r="Y124" i="32"/>
  <c r="AQ124" i="32" s="1"/>
  <c r="AP124" i="32"/>
  <c r="Y108" i="32"/>
  <c r="AQ108" i="32" s="1"/>
  <c r="AP108" i="32"/>
  <c r="Y84" i="32"/>
  <c r="AQ84" i="32" s="1"/>
  <c r="AP84" i="32"/>
  <c r="Y68" i="32"/>
  <c r="AQ68" i="32" s="1"/>
  <c r="AP68" i="32"/>
  <c r="Y44" i="32"/>
  <c r="AQ44" i="32" s="1"/>
  <c r="AP44" i="32"/>
  <c r="Y20" i="32"/>
  <c r="AQ20" i="32" s="1"/>
  <c r="AP20" i="32"/>
  <c r="AP74" i="32"/>
  <c r="Y282" i="32"/>
  <c r="AQ282" i="32" s="1"/>
  <c r="Y146" i="32"/>
  <c r="AQ146" i="32" s="1"/>
  <c r="AP146" i="32"/>
  <c r="Y122" i="32"/>
  <c r="AQ122" i="32" s="1"/>
  <c r="AP122" i="32"/>
  <c r="Y50" i="32"/>
  <c r="AQ50" i="32" s="1"/>
  <c r="AP50" i="32"/>
  <c r="Y34" i="32"/>
  <c r="AQ34" i="32" s="1"/>
  <c r="AP34" i="32"/>
  <c r="Y241" i="32"/>
  <c r="AQ241" i="32" s="1"/>
  <c r="Y301" i="32"/>
  <c r="AQ301" i="32" s="1"/>
  <c r="Y277" i="32"/>
  <c r="AQ277" i="32" s="1"/>
  <c r="Y253" i="32"/>
  <c r="AQ253" i="32" s="1"/>
  <c r="Y229" i="32"/>
  <c r="AQ229" i="32" s="1"/>
  <c r="Y205" i="32"/>
  <c r="AQ205" i="32" s="1"/>
  <c r="Y181" i="32"/>
  <c r="AQ181" i="32" s="1"/>
  <c r="AP181" i="32"/>
  <c r="Y165" i="32"/>
  <c r="AQ165" i="32" s="1"/>
  <c r="AP165" i="32"/>
  <c r="Y141" i="32"/>
  <c r="AQ141" i="32" s="1"/>
  <c r="AP141" i="32"/>
  <c r="Y109" i="32"/>
  <c r="AQ109" i="32" s="1"/>
  <c r="AP109" i="32"/>
  <c r="Y101" i="32"/>
  <c r="AQ101" i="32" s="1"/>
  <c r="AP101" i="32"/>
  <c r="Y69" i="32"/>
  <c r="AQ69" i="32" s="1"/>
  <c r="AP69" i="32"/>
  <c r="Y29" i="32"/>
  <c r="AQ29" i="32" s="1"/>
  <c r="AP29" i="32"/>
  <c r="Y300" i="32"/>
  <c r="AQ300" i="32" s="1"/>
  <c r="Y284" i="32"/>
  <c r="AQ284" i="32" s="1"/>
  <c r="Y268" i="32"/>
  <c r="AQ268" i="32" s="1"/>
  <c r="Y252" i="32"/>
  <c r="AQ252" i="32" s="1"/>
  <c r="Y244" i="32"/>
  <c r="AQ244" i="32" s="1"/>
  <c r="Y228" i="32"/>
  <c r="AQ228" i="32" s="1"/>
  <c r="Y220" i="32"/>
  <c r="AQ220" i="32" s="1"/>
  <c r="Y204" i="32"/>
  <c r="AQ204" i="32" s="1"/>
  <c r="Y188" i="32"/>
  <c r="AQ188" i="32" s="1"/>
  <c r="AP188" i="32"/>
  <c r="Y180" i="32"/>
  <c r="AQ180" i="32" s="1"/>
  <c r="AP180" i="32"/>
  <c r="Y164" i="32"/>
  <c r="AQ164" i="32" s="1"/>
  <c r="AP164" i="32"/>
  <c r="Y148" i="32"/>
  <c r="AQ148" i="32" s="1"/>
  <c r="AP148" i="32"/>
  <c r="Y132" i="32"/>
  <c r="AQ132" i="32" s="1"/>
  <c r="AP132" i="32"/>
  <c r="Y116" i="32"/>
  <c r="AQ116" i="32" s="1"/>
  <c r="AP116" i="32"/>
  <c r="Y100" i="32"/>
  <c r="AQ100" i="32" s="1"/>
  <c r="AP100" i="32"/>
  <c r="Y92" i="32"/>
  <c r="AQ92" i="32" s="1"/>
  <c r="AP92" i="32"/>
  <c r="Y76" i="32"/>
  <c r="AQ76" i="32" s="1"/>
  <c r="AP76" i="32"/>
  <c r="Y60" i="32"/>
  <c r="AQ60" i="32" s="1"/>
  <c r="AP60" i="32"/>
  <c r="Y52" i="32"/>
  <c r="AQ52" i="32" s="1"/>
  <c r="AP52" i="32"/>
  <c r="Y36" i="32"/>
  <c r="AQ36" i="32" s="1"/>
  <c r="AP36" i="32"/>
  <c r="Y28" i="32"/>
  <c r="AQ28" i="32" s="1"/>
  <c r="AP28" i="32"/>
  <c r="Y12" i="32"/>
  <c r="AQ12" i="32" s="1"/>
  <c r="AP12" i="32"/>
  <c r="Y299" i="32"/>
  <c r="AQ299" i="32" s="1"/>
  <c r="Y291" i="32"/>
  <c r="AQ291" i="32" s="1"/>
  <c r="Y283" i="32"/>
  <c r="AQ283" i="32" s="1"/>
  <c r="Y275" i="32"/>
  <c r="AQ275" i="32" s="1"/>
  <c r="Y267" i="32"/>
  <c r="AQ267" i="32" s="1"/>
  <c r="Y259" i="32"/>
  <c r="AQ259" i="32" s="1"/>
  <c r="Y251" i="32"/>
  <c r="AQ251" i="32" s="1"/>
  <c r="Y243" i="32"/>
  <c r="AQ243" i="32" s="1"/>
  <c r="Y235" i="32"/>
  <c r="AQ235" i="32" s="1"/>
  <c r="Y227" i="32"/>
  <c r="AQ227" i="32" s="1"/>
  <c r="AP42" i="32"/>
  <c r="Y219" i="32"/>
  <c r="AQ219" i="32" s="1"/>
  <c r="Y211" i="32"/>
  <c r="AQ211" i="32" s="1"/>
  <c r="Y203" i="32"/>
  <c r="AQ203" i="32" s="1"/>
  <c r="Y195" i="32"/>
  <c r="AQ195" i="32" s="1"/>
  <c r="Y187" i="32"/>
  <c r="AQ187" i="32" s="1"/>
  <c r="AP187" i="32"/>
  <c r="Y179" i="32"/>
  <c r="AQ179" i="32" s="1"/>
  <c r="AP179" i="32"/>
  <c r="Y171" i="32"/>
  <c r="AQ171" i="32" s="1"/>
  <c r="AP171" i="32"/>
  <c r="Y163" i="32"/>
  <c r="AQ163" i="32" s="1"/>
  <c r="AP163" i="32"/>
  <c r="Y155" i="32"/>
  <c r="AQ155" i="32" s="1"/>
  <c r="AP155" i="32"/>
  <c r="Y147" i="32"/>
  <c r="AQ147" i="32" s="1"/>
  <c r="AP147" i="32"/>
  <c r="Y139" i="32"/>
  <c r="AQ139" i="32" s="1"/>
  <c r="AP139" i="32"/>
  <c r="Y131" i="32"/>
  <c r="AQ131" i="32" s="1"/>
  <c r="AP131" i="32"/>
  <c r="Y123" i="32"/>
  <c r="AQ123" i="32" s="1"/>
  <c r="AP123" i="32"/>
  <c r="Y115" i="32"/>
  <c r="AQ115" i="32" s="1"/>
  <c r="AP115" i="32"/>
  <c r="Y107" i="32"/>
  <c r="AQ107" i="32" s="1"/>
  <c r="AP107" i="32"/>
  <c r="Y99" i="32"/>
  <c r="AQ99" i="32" s="1"/>
  <c r="AP99" i="32"/>
  <c r="Y91" i="32"/>
  <c r="AQ91" i="32" s="1"/>
  <c r="AP91" i="32"/>
  <c r="Y83" i="32"/>
  <c r="AQ83" i="32" s="1"/>
  <c r="AP83" i="32"/>
  <c r="Y75" i="32"/>
  <c r="AQ75" i="32" s="1"/>
  <c r="AP75" i="32"/>
  <c r="Y67" i="32"/>
  <c r="AQ67" i="32" s="1"/>
  <c r="AP67" i="32"/>
  <c r="Y59" i="32"/>
  <c r="AQ59" i="32" s="1"/>
  <c r="AP59" i="32"/>
  <c r="Y51" i="32"/>
  <c r="AQ51" i="32" s="1"/>
  <c r="AP51" i="32"/>
  <c r="Y43" i="32"/>
  <c r="AQ43" i="32" s="1"/>
  <c r="AP43" i="32"/>
  <c r="Y35" i="32"/>
  <c r="AQ35" i="32" s="1"/>
  <c r="AP35" i="32"/>
  <c r="Y27" i="32"/>
  <c r="AQ27" i="32" s="1"/>
  <c r="AP27" i="32"/>
  <c r="Y19" i="32"/>
  <c r="AQ19" i="32" s="1"/>
  <c r="AP19" i="32"/>
  <c r="Y239" i="32"/>
  <c r="AQ239" i="32" s="1"/>
  <c r="Y231" i="32"/>
  <c r="AQ231" i="32" s="1"/>
  <c r="Y223" i="32"/>
  <c r="AQ223" i="32" s="1"/>
  <c r="Y215" i="32"/>
  <c r="AQ215" i="32" s="1"/>
  <c r="Y207" i="32"/>
  <c r="AQ207" i="32" s="1"/>
  <c r="Y199" i="32"/>
  <c r="AQ199" i="32" s="1"/>
  <c r="Y191" i="32"/>
  <c r="AQ191" i="32" s="1"/>
  <c r="Y183" i="32"/>
  <c r="AQ183" i="32" s="1"/>
  <c r="AP183" i="32"/>
  <c r="Y175" i="32"/>
  <c r="AQ175" i="32" s="1"/>
  <c r="AP175" i="32"/>
  <c r="Y167" i="32"/>
  <c r="AQ167" i="32" s="1"/>
  <c r="AP167" i="32"/>
  <c r="Y159" i="32"/>
  <c r="AQ159" i="32" s="1"/>
  <c r="AP159" i="32"/>
  <c r="Y151" i="32"/>
  <c r="AQ151" i="32" s="1"/>
  <c r="AP151" i="32"/>
  <c r="Y143" i="32"/>
  <c r="AQ143" i="32" s="1"/>
  <c r="AP143" i="32"/>
  <c r="Y135" i="32"/>
  <c r="AQ135" i="32" s="1"/>
  <c r="AP135" i="32"/>
  <c r="Y127" i="32"/>
  <c r="AQ127" i="32" s="1"/>
  <c r="AP127" i="32"/>
  <c r="Y119" i="32"/>
  <c r="AQ119" i="32" s="1"/>
  <c r="AP119" i="32"/>
  <c r="Y111" i="32"/>
  <c r="AQ111" i="32" s="1"/>
  <c r="AP111" i="32"/>
  <c r="Y103" i="32"/>
  <c r="AQ103" i="32" s="1"/>
  <c r="AP103" i="32"/>
  <c r="Y95" i="32"/>
  <c r="AQ95" i="32" s="1"/>
  <c r="AP95" i="32"/>
  <c r="Y87" i="32"/>
  <c r="AQ87" i="32" s="1"/>
  <c r="AP87" i="32"/>
  <c r="Y79" i="32"/>
  <c r="AQ79" i="32" s="1"/>
  <c r="AP79" i="32"/>
  <c r="Y71" i="32"/>
  <c r="AQ71" i="32" s="1"/>
  <c r="AP71" i="32"/>
  <c r="Y63" i="32"/>
  <c r="AQ63" i="32" s="1"/>
  <c r="AP63" i="32"/>
  <c r="Y55" i="32"/>
  <c r="AQ55" i="32" s="1"/>
  <c r="AP55" i="32"/>
  <c r="Y47" i="32"/>
  <c r="AQ47" i="32" s="1"/>
  <c r="AP47" i="32"/>
  <c r="Y39" i="32"/>
  <c r="AQ39" i="32" s="1"/>
  <c r="AP39" i="32"/>
  <c r="Y31" i="32"/>
  <c r="AQ31" i="32" s="1"/>
  <c r="AP31" i="32"/>
  <c r="Y23" i="32"/>
  <c r="AQ23" i="32" s="1"/>
  <c r="AP23" i="32"/>
  <c r="Y15" i="32"/>
  <c r="AQ15" i="32" s="1"/>
  <c r="AP15" i="32"/>
  <c r="BJ10" i="35" l="1"/>
  <c r="BK10" i="35" s="1"/>
  <c r="BL10" i="35" s="1"/>
  <c r="AI10" i="35"/>
  <c r="AJ10" i="35" s="1"/>
  <c r="P11" i="3"/>
  <c r="O10" i="3"/>
  <c r="Q10" i="32"/>
  <c r="AI10" i="32" s="1"/>
  <c r="AF10" i="32"/>
  <c r="F10" i="31" l="1"/>
  <c r="G10" i="31" l="1"/>
  <c r="G11" i="31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6" i="29"/>
  <c r="K37" i="29"/>
  <c r="K38" i="29"/>
  <c r="K39" i="29"/>
  <c r="K40" i="29"/>
  <c r="K41" i="29"/>
  <c r="K42" i="29"/>
  <c r="K43" i="29"/>
  <c r="K44" i="29"/>
  <c r="K45" i="29"/>
  <c r="K46" i="29"/>
  <c r="K47" i="29"/>
  <c r="K48" i="29"/>
  <c r="K49" i="29"/>
  <c r="K50" i="29"/>
  <c r="K51" i="29"/>
  <c r="K52" i="29"/>
  <c r="K53" i="29"/>
  <c r="K54" i="29"/>
  <c r="K55" i="29"/>
  <c r="K56" i="29"/>
  <c r="K57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91" i="29"/>
  <c r="K92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0" i="29"/>
  <c r="K121" i="29"/>
  <c r="K122" i="29"/>
  <c r="K123" i="29"/>
  <c r="K124" i="29"/>
  <c r="K125" i="29"/>
  <c r="K126" i="29"/>
  <c r="K127" i="29"/>
  <c r="K128" i="29"/>
  <c r="K129" i="29"/>
  <c r="K130" i="29"/>
  <c r="K131" i="29"/>
  <c r="K132" i="29"/>
  <c r="K133" i="29"/>
  <c r="K134" i="29"/>
  <c r="K135" i="29"/>
  <c r="K136" i="29"/>
  <c r="K137" i="29"/>
  <c r="K138" i="29"/>
  <c r="K139" i="29"/>
  <c r="K140" i="29"/>
  <c r="K141" i="29"/>
  <c r="K142" i="29"/>
  <c r="K143" i="29"/>
  <c r="K144" i="29"/>
  <c r="K145" i="29"/>
  <c r="K146" i="29"/>
  <c r="K147" i="29"/>
  <c r="K148" i="29"/>
  <c r="K149" i="29"/>
  <c r="K150" i="29"/>
  <c r="K151" i="29"/>
  <c r="K152" i="29"/>
  <c r="K153" i="29"/>
  <c r="K154" i="29"/>
  <c r="K155" i="29"/>
  <c r="K156" i="29"/>
  <c r="K157" i="29"/>
  <c r="K158" i="29"/>
  <c r="K159" i="29"/>
  <c r="K160" i="29"/>
  <c r="K161" i="29"/>
  <c r="K162" i="29"/>
  <c r="K163" i="29"/>
  <c r="K164" i="29"/>
  <c r="K165" i="29"/>
  <c r="K166" i="29"/>
  <c r="K167" i="29"/>
  <c r="K168" i="29"/>
  <c r="K169" i="29"/>
  <c r="K170" i="29"/>
  <c r="K171" i="29"/>
  <c r="K172" i="29"/>
  <c r="K173" i="29"/>
  <c r="K174" i="29"/>
  <c r="K175" i="29"/>
  <c r="K176" i="29"/>
  <c r="K177" i="29"/>
  <c r="K178" i="29"/>
  <c r="K179" i="29"/>
  <c r="K180" i="29"/>
  <c r="K181" i="29"/>
  <c r="K182" i="29"/>
  <c r="K183" i="29"/>
  <c r="K184" i="29"/>
  <c r="K185" i="29"/>
  <c r="K186" i="29"/>
  <c r="K187" i="29"/>
  <c r="K188" i="29"/>
  <c r="K189" i="29"/>
  <c r="K190" i="29"/>
  <c r="K191" i="29"/>
  <c r="K192" i="29"/>
  <c r="K193" i="29"/>
  <c r="K194" i="29"/>
  <c r="K195" i="29"/>
  <c r="K196" i="29"/>
  <c r="K197" i="29"/>
  <c r="K198" i="29"/>
  <c r="K199" i="29"/>
  <c r="K200" i="29"/>
  <c r="K201" i="29"/>
  <c r="K202" i="29"/>
  <c r="K203" i="29"/>
  <c r="K204" i="29"/>
  <c r="K205" i="29"/>
  <c r="K206" i="29"/>
  <c r="K207" i="29"/>
  <c r="K208" i="29"/>
  <c r="K209" i="29"/>
  <c r="K210" i="29"/>
  <c r="K211" i="29"/>
  <c r="K212" i="29"/>
  <c r="K213" i="29"/>
  <c r="K214" i="29"/>
  <c r="K215" i="29"/>
  <c r="K216" i="29"/>
  <c r="K217" i="29"/>
  <c r="K218" i="29"/>
  <c r="K219" i="29"/>
  <c r="K220" i="29"/>
  <c r="K221" i="29"/>
  <c r="K222" i="29"/>
  <c r="K223" i="29"/>
  <c r="K224" i="29"/>
  <c r="K225" i="29"/>
  <c r="K226" i="29"/>
  <c r="K227" i="29"/>
  <c r="K228" i="29"/>
  <c r="K229" i="29"/>
  <c r="K230" i="29"/>
  <c r="K231" i="29"/>
  <c r="K232" i="29"/>
  <c r="K233" i="29"/>
  <c r="K234" i="29"/>
  <c r="K235" i="29"/>
  <c r="K236" i="29"/>
  <c r="K237" i="29"/>
  <c r="K238" i="29"/>
  <c r="K239" i="29"/>
  <c r="K240" i="29"/>
  <c r="K241" i="29"/>
  <c r="K242" i="29"/>
  <c r="K243" i="29"/>
  <c r="K244" i="29"/>
  <c r="K245" i="29"/>
  <c r="K246" i="29"/>
  <c r="K247" i="29"/>
  <c r="K248" i="29"/>
  <c r="K249" i="29"/>
  <c r="K250" i="29"/>
  <c r="K251" i="29"/>
  <c r="K252" i="29"/>
  <c r="K253" i="29"/>
  <c r="K254" i="29"/>
  <c r="K255" i="29"/>
  <c r="K256" i="29"/>
  <c r="K257" i="29"/>
  <c r="K258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272" i="29"/>
  <c r="K273" i="29"/>
  <c r="K274" i="29"/>
  <c r="K275" i="29"/>
  <c r="K276" i="29"/>
  <c r="K277" i="29"/>
  <c r="K278" i="29"/>
  <c r="K279" i="29"/>
  <c r="K280" i="29"/>
  <c r="K281" i="29"/>
  <c r="K282" i="29"/>
  <c r="K283" i="29"/>
  <c r="K284" i="29"/>
  <c r="K285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299" i="29"/>
  <c r="K300" i="29"/>
  <c r="K301" i="29"/>
  <c r="K302" i="29"/>
  <c r="K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36" i="29"/>
  <c r="J37" i="29"/>
  <c r="J38" i="29"/>
  <c r="J39" i="29"/>
  <c r="J40" i="29"/>
  <c r="J41" i="29"/>
  <c r="J42" i="29"/>
  <c r="J43" i="29"/>
  <c r="J44" i="29"/>
  <c r="J45" i="29"/>
  <c r="J46" i="29"/>
  <c r="J47" i="29"/>
  <c r="J48" i="29"/>
  <c r="J49" i="29"/>
  <c r="J50" i="29"/>
  <c r="J51" i="29"/>
  <c r="J52" i="29"/>
  <c r="J53" i="29"/>
  <c r="J54" i="29"/>
  <c r="J55" i="29"/>
  <c r="J56" i="29"/>
  <c r="J57" i="29"/>
  <c r="J58" i="29"/>
  <c r="J59" i="29"/>
  <c r="J60" i="29"/>
  <c r="J61" i="29"/>
  <c r="J62" i="29"/>
  <c r="J63" i="29"/>
  <c r="J64" i="29"/>
  <c r="J65" i="29"/>
  <c r="J66" i="29"/>
  <c r="J67" i="29"/>
  <c r="J68" i="29"/>
  <c r="J69" i="29"/>
  <c r="J70" i="29"/>
  <c r="J71" i="29"/>
  <c r="J72" i="29"/>
  <c r="J73" i="29"/>
  <c r="J74" i="29"/>
  <c r="J75" i="29"/>
  <c r="J76" i="29"/>
  <c r="J77" i="29"/>
  <c r="J78" i="29"/>
  <c r="J79" i="29"/>
  <c r="J80" i="29"/>
  <c r="J81" i="29"/>
  <c r="J82" i="29"/>
  <c r="J83" i="29"/>
  <c r="J84" i="29"/>
  <c r="J85" i="29"/>
  <c r="J86" i="29"/>
  <c r="J87" i="29"/>
  <c r="J88" i="29"/>
  <c r="J89" i="29"/>
  <c r="J90" i="29"/>
  <c r="J91" i="29"/>
  <c r="J92" i="29"/>
  <c r="J93" i="29"/>
  <c r="J94" i="29"/>
  <c r="J95" i="29"/>
  <c r="J96" i="29"/>
  <c r="J97" i="29"/>
  <c r="J98" i="29"/>
  <c r="J99" i="29"/>
  <c r="J100" i="29"/>
  <c r="J101" i="29"/>
  <c r="J102" i="29"/>
  <c r="J103" i="29"/>
  <c r="J104" i="29"/>
  <c r="J105" i="29"/>
  <c r="J106" i="29"/>
  <c r="J107" i="29"/>
  <c r="J108" i="29"/>
  <c r="J109" i="29"/>
  <c r="J110" i="29"/>
  <c r="J111" i="29"/>
  <c r="J112" i="29"/>
  <c r="J113" i="29"/>
  <c r="J114" i="29"/>
  <c r="J115" i="29"/>
  <c r="J116" i="29"/>
  <c r="J117" i="29"/>
  <c r="J118" i="29"/>
  <c r="J119" i="29"/>
  <c r="J120" i="29"/>
  <c r="J121" i="29"/>
  <c r="J122" i="29"/>
  <c r="J123" i="29"/>
  <c r="J124" i="29"/>
  <c r="J125" i="29"/>
  <c r="J126" i="29"/>
  <c r="J127" i="29"/>
  <c r="J128" i="29"/>
  <c r="J129" i="29"/>
  <c r="J130" i="29"/>
  <c r="J131" i="29"/>
  <c r="J132" i="29"/>
  <c r="J133" i="29"/>
  <c r="J134" i="29"/>
  <c r="J135" i="29"/>
  <c r="J136" i="29"/>
  <c r="J137" i="29"/>
  <c r="J138" i="29"/>
  <c r="J139" i="29"/>
  <c r="J140" i="29"/>
  <c r="J141" i="29"/>
  <c r="J142" i="29"/>
  <c r="J143" i="29"/>
  <c r="J144" i="29"/>
  <c r="J145" i="29"/>
  <c r="J146" i="29"/>
  <c r="J147" i="29"/>
  <c r="J148" i="29"/>
  <c r="J149" i="29"/>
  <c r="J150" i="29"/>
  <c r="J151" i="29"/>
  <c r="J152" i="29"/>
  <c r="J153" i="29"/>
  <c r="J154" i="29"/>
  <c r="J155" i="29"/>
  <c r="J156" i="29"/>
  <c r="J157" i="29"/>
  <c r="J158" i="29"/>
  <c r="J159" i="29"/>
  <c r="J160" i="29"/>
  <c r="J161" i="29"/>
  <c r="J162" i="29"/>
  <c r="J163" i="29"/>
  <c r="J164" i="29"/>
  <c r="J165" i="29"/>
  <c r="J166" i="29"/>
  <c r="J167" i="29"/>
  <c r="J168" i="29"/>
  <c r="J169" i="29"/>
  <c r="J170" i="29"/>
  <c r="J171" i="29"/>
  <c r="J172" i="29"/>
  <c r="J173" i="29"/>
  <c r="J174" i="29"/>
  <c r="J175" i="29"/>
  <c r="J176" i="29"/>
  <c r="J177" i="29"/>
  <c r="J178" i="29"/>
  <c r="J179" i="29"/>
  <c r="J180" i="29"/>
  <c r="J181" i="29"/>
  <c r="J182" i="29"/>
  <c r="J183" i="29"/>
  <c r="J184" i="29"/>
  <c r="J185" i="29"/>
  <c r="J186" i="29"/>
  <c r="J187" i="29"/>
  <c r="J188" i="29"/>
  <c r="J189" i="29"/>
  <c r="J190" i="29"/>
  <c r="J191" i="29"/>
  <c r="J192" i="29"/>
  <c r="J193" i="29"/>
  <c r="J194" i="29"/>
  <c r="J195" i="29"/>
  <c r="J196" i="29"/>
  <c r="J197" i="29"/>
  <c r="J198" i="29"/>
  <c r="J199" i="29"/>
  <c r="J200" i="29"/>
  <c r="J201" i="29"/>
  <c r="J202" i="29"/>
  <c r="J203" i="29"/>
  <c r="J204" i="29"/>
  <c r="J205" i="29"/>
  <c r="J206" i="29"/>
  <c r="J207" i="29"/>
  <c r="J208" i="29"/>
  <c r="J209" i="29"/>
  <c r="J210" i="29"/>
  <c r="J211" i="29"/>
  <c r="J212" i="29"/>
  <c r="J213" i="29"/>
  <c r="J214" i="29"/>
  <c r="J215" i="29"/>
  <c r="J216" i="29"/>
  <c r="J217" i="29"/>
  <c r="J218" i="29"/>
  <c r="J219" i="29"/>
  <c r="J220" i="29"/>
  <c r="J221" i="29"/>
  <c r="J222" i="29"/>
  <c r="J223" i="29"/>
  <c r="J224" i="29"/>
  <c r="J225" i="29"/>
  <c r="J226" i="29"/>
  <c r="J227" i="29"/>
  <c r="J228" i="29"/>
  <c r="J229" i="29"/>
  <c r="J230" i="29"/>
  <c r="J231" i="29"/>
  <c r="J232" i="29"/>
  <c r="J233" i="29"/>
  <c r="J234" i="29"/>
  <c r="J235" i="29"/>
  <c r="J236" i="29"/>
  <c r="J237" i="29"/>
  <c r="J238" i="29"/>
  <c r="J239" i="29"/>
  <c r="J240" i="29"/>
  <c r="J241" i="29"/>
  <c r="J242" i="29"/>
  <c r="J243" i="29"/>
  <c r="J244" i="29"/>
  <c r="J245" i="29"/>
  <c r="J246" i="29"/>
  <c r="J247" i="29"/>
  <c r="J248" i="29"/>
  <c r="J249" i="29"/>
  <c r="J250" i="29"/>
  <c r="J251" i="29"/>
  <c r="J252" i="29"/>
  <c r="J253" i="29"/>
  <c r="J254" i="29"/>
  <c r="J255" i="29"/>
  <c r="J256" i="29"/>
  <c r="J257" i="29"/>
  <c r="J258" i="29"/>
  <c r="J259" i="29"/>
  <c r="J260" i="29"/>
  <c r="J261" i="29"/>
  <c r="J262" i="29"/>
  <c r="J263" i="29"/>
  <c r="J264" i="29"/>
  <c r="J265" i="29"/>
  <c r="J266" i="29"/>
  <c r="J267" i="29"/>
  <c r="J268" i="29"/>
  <c r="J269" i="29"/>
  <c r="J270" i="29"/>
  <c r="J271" i="29"/>
  <c r="J272" i="29"/>
  <c r="J273" i="29"/>
  <c r="J274" i="29"/>
  <c r="J275" i="29"/>
  <c r="J276" i="29"/>
  <c r="J277" i="29"/>
  <c r="J278" i="29"/>
  <c r="J279" i="29"/>
  <c r="J280" i="29"/>
  <c r="J281" i="29"/>
  <c r="J282" i="29"/>
  <c r="J283" i="29"/>
  <c r="J284" i="29"/>
  <c r="J285" i="29"/>
  <c r="J286" i="29"/>
  <c r="J287" i="29"/>
  <c r="J288" i="29"/>
  <c r="J289" i="29"/>
  <c r="J290" i="29"/>
  <c r="J291" i="29"/>
  <c r="J292" i="29"/>
  <c r="J293" i="29"/>
  <c r="J294" i="29"/>
  <c r="J295" i="29"/>
  <c r="J296" i="29"/>
  <c r="J297" i="29"/>
  <c r="J298" i="29"/>
  <c r="J299" i="29"/>
  <c r="J300" i="29"/>
  <c r="J301" i="29"/>
  <c r="J302" i="29"/>
  <c r="J10" i="29"/>
  <c r="G11" i="29"/>
  <c r="H11" i="29"/>
  <c r="G12" i="29"/>
  <c r="H12" i="29"/>
  <c r="G13" i="29"/>
  <c r="H13" i="29"/>
  <c r="G14" i="29"/>
  <c r="H14" i="29"/>
  <c r="G15" i="29"/>
  <c r="H15" i="29"/>
  <c r="G16" i="29"/>
  <c r="H16" i="29"/>
  <c r="G17" i="29"/>
  <c r="H17" i="29"/>
  <c r="G18" i="29"/>
  <c r="H18" i="29"/>
  <c r="G19" i="29"/>
  <c r="H19" i="29"/>
  <c r="G20" i="29"/>
  <c r="H20" i="29"/>
  <c r="G21" i="29"/>
  <c r="H21" i="29"/>
  <c r="G22" i="29"/>
  <c r="H22" i="29"/>
  <c r="G23" i="29"/>
  <c r="H23" i="29"/>
  <c r="G24" i="29"/>
  <c r="H24" i="29"/>
  <c r="G25" i="29"/>
  <c r="H25" i="29"/>
  <c r="G26" i="29"/>
  <c r="H26" i="29"/>
  <c r="G27" i="29"/>
  <c r="H27" i="29"/>
  <c r="G28" i="29"/>
  <c r="H28" i="29"/>
  <c r="G29" i="29"/>
  <c r="H29" i="29"/>
  <c r="G30" i="29"/>
  <c r="H30" i="29"/>
  <c r="G31" i="29"/>
  <c r="H31" i="29"/>
  <c r="G32" i="29"/>
  <c r="H32" i="29"/>
  <c r="G33" i="29"/>
  <c r="H33" i="29"/>
  <c r="G34" i="29"/>
  <c r="H34" i="29"/>
  <c r="G35" i="29"/>
  <c r="H35" i="29"/>
  <c r="G36" i="29"/>
  <c r="H36" i="29"/>
  <c r="G37" i="29"/>
  <c r="H37" i="29"/>
  <c r="G38" i="29"/>
  <c r="H38" i="29"/>
  <c r="G39" i="29"/>
  <c r="H39" i="29"/>
  <c r="G40" i="29"/>
  <c r="H40" i="29"/>
  <c r="G41" i="29"/>
  <c r="H41" i="29"/>
  <c r="G42" i="29"/>
  <c r="H42" i="29"/>
  <c r="G43" i="29"/>
  <c r="H43" i="29"/>
  <c r="G44" i="29"/>
  <c r="H44" i="29"/>
  <c r="G45" i="29"/>
  <c r="H45" i="29"/>
  <c r="G46" i="29"/>
  <c r="H46" i="29"/>
  <c r="G47" i="29"/>
  <c r="H47" i="29"/>
  <c r="G48" i="29"/>
  <c r="H48" i="29"/>
  <c r="G49" i="29"/>
  <c r="H49" i="29"/>
  <c r="G50" i="29"/>
  <c r="H50" i="29"/>
  <c r="G51" i="29"/>
  <c r="H51" i="29"/>
  <c r="G52" i="29"/>
  <c r="H52" i="29"/>
  <c r="G53" i="29"/>
  <c r="H53" i="29"/>
  <c r="G54" i="29"/>
  <c r="H54" i="29"/>
  <c r="G55" i="29"/>
  <c r="H55" i="29"/>
  <c r="G56" i="29"/>
  <c r="H56" i="29"/>
  <c r="G57" i="29"/>
  <c r="H57" i="29"/>
  <c r="G58" i="29"/>
  <c r="H58" i="29"/>
  <c r="G59" i="29"/>
  <c r="H59" i="29"/>
  <c r="G60" i="29"/>
  <c r="H60" i="29"/>
  <c r="G61" i="29"/>
  <c r="H61" i="29"/>
  <c r="G62" i="29"/>
  <c r="H62" i="29"/>
  <c r="G63" i="29"/>
  <c r="H63" i="29"/>
  <c r="G64" i="29"/>
  <c r="H64" i="29"/>
  <c r="G65" i="29"/>
  <c r="H65" i="29"/>
  <c r="G66" i="29"/>
  <c r="H66" i="29"/>
  <c r="G67" i="29"/>
  <c r="H67" i="29"/>
  <c r="G68" i="29"/>
  <c r="H68" i="29"/>
  <c r="G69" i="29"/>
  <c r="H69" i="29"/>
  <c r="G70" i="29"/>
  <c r="H70" i="29"/>
  <c r="G71" i="29"/>
  <c r="H71" i="29"/>
  <c r="G72" i="29"/>
  <c r="H72" i="29"/>
  <c r="G73" i="29"/>
  <c r="H73" i="29"/>
  <c r="G74" i="29"/>
  <c r="H74" i="29"/>
  <c r="G75" i="29"/>
  <c r="H75" i="29"/>
  <c r="G76" i="29"/>
  <c r="H76" i="29"/>
  <c r="G77" i="29"/>
  <c r="H77" i="29"/>
  <c r="G78" i="29"/>
  <c r="H78" i="29"/>
  <c r="G79" i="29"/>
  <c r="H79" i="29"/>
  <c r="G80" i="29"/>
  <c r="H80" i="29"/>
  <c r="G81" i="29"/>
  <c r="H81" i="29"/>
  <c r="G82" i="29"/>
  <c r="H82" i="29"/>
  <c r="G83" i="29"/>
  <c r="H83" i="29"/>
  <c r="G84" i="29"/>
  <c r="H84" i="29"/>
  <c r="G85" i="29"/>
  <c r="H85" i="29"/>
  <c r="G86" i="29"/>
  <c r="H86" i="29"/>
  <c r="G87" i="29"/>
  <c r="H87" i="29"/>
  <c r="G88" i="29"/>
  <c r="H88" i="29"/>
  <c r="G89" i="29"/>
  <c r="H89" i="29"/>
  <c r="G90" i="29"/>
  <c r="H90" i="29"/>
  <c r="G91" i="29"/>
  <c r="H91" i="29"/>
  <c r="G92" i="29"/>
  <c r="H92" i="29"/>
  <c r="G93" i="29"/>
  <c r="H93" i="29"/>
  <c r="G94" i="29"/>
  <c r="H94" i="29"/>
  <c r="G95" i="29"/>
  <c r="H95" i="29"/>
  <c r="G96" i="29"/>
  <c r="H96" i="29"/>
  <c r="G97" i="29"/>
  <c r="H97" i="29"/>
  <c r="G98" i="29"/>
  <c r="H98" i="29"/>
  <c r="G99" i="29"/>
  <c r="H99" i="29"/>
  <c r="G100" i="29"/>
  <c r="H100" i="29"/>
  <c r="G101" i="29"/>
  <c r="H101" i="29"/>
  <c r="G102" i="29"/>
  <c r="H102" i="29"/>
  <c r="G103" i="29"/>
  <c r="H103" i="29"/>
  <c r="G104" i="29"/>
  <c r="H104" i="29"/>
  <c r="G105" i="29"/>
  <c r="H105" i="29"/>
  <c r="G106" i="29"/>
  <c r="H106" i="29"/>
  <c r="G107" i="29"/>
  <c r="H107" i="29"/>
  <c r="G108" i="29"/>
  <c r="H108" i="29"/>
  <c r="G109" i="29"/>
  <c r="H109" i="29"/>
  <c r="G110" i="29"/>
  <c r="H110" i="29"/>
  <c r="G111" i="29"/>
  <c r="H111" i="29"/>
  <c r="G112" i="29"/>
  <c r="H112" i="29"/>
  <c r="G113" i="29"/>
  <c r="H113" i="29"/>
  <c r="G114" i="29"/>
  <c r="H114" i="29"/>
  <c r="G115" i="29"/>
  <c r="H115" i="29"/>
  <c r="G116" i="29"/>
  <c r="H116" i="29"/>
  <c r="G117" i="29"/>
  <c r="H117" i="29"/>
  <c r="G118" i="29"/>
  <c r="H118" i="29"/>
  <c r="G119" i="29"/>
  <c r="H119" i="29"/>
  <c r="G120" i="29"/>
  <c r="H120" i="29"/>
  <c r="G121" i="29"/>
  <c r="H121" i="29"/>
  <c r="G122" i="29"/>
  <c r="H122" i="29"/>
  <c r="G123" i="29"/>
  <c r="H123" i="29"/>
  <c r="G124" i="29"/>
  <c r="H124" i="29"/>
  <c r="G125" i="29"/>
  <c r="H125" i="29"/>
  <c r="G126" i="29"/>
  <c r="H126" i="29"/>
  <c r="G127" i="29"/>
  <c r="H127" i="29"/>
  <c r="G128" i="29"/>
  <c r="H128" i="29"/>
  <c r="G129" i="29"/>
  <c r="H129" i="29"/>
  <c r="G130" i="29"/>
  <c r="H130" i="29"/>
  <c r="G131" i="29"/>
  <c r="H131" i="29"/>
  <c r="G132" i="29"/>
  <c r="H132" i="29"/>
  <c r="G133" i="29"/>
  <c r="H133" i="29"/>
  <c r="G134" i="29"/>
  <c r="H134" i="29"/>
  <c r="G135" i="29"/>
  <c r="H135" i="29"/>
  <c r="G136" i="29"/>
  <c r="H136" i="29"/>
  <c r="G137" i="29"/>
  <c r="H137" i="29"/>
  <c r="G138" i="29"/>
  <c r="H138" i="29"/>
  <c r="G139" i="29"/>
  <c r="H139" i="29"/>
  <c r="G140" i="29"/>
  <c r="H140" i="29"/>
  <c r="G141" i="29"/>
  <c r="H141" i="29"/>
  <c r="G142" i="29"/>
  <c r="H142" i="29"/>
  <c r="G143" i="29"/>
  <c r="H143" i="29"/>
  <c r="G144" i="29"/>
  <c r="H144" i="29"/>
  <c r="G145" i="29"/>
  <c r="H145" i="29"/>
  <c r="G146" i="29"/>
  <c r="H146" i="29"/>
  <c r="G147" i="29"/>
  <c r="H147" i="29"/>
  <c r="G148" i="29"/>
  <c r="H148" i="29"/>
  <c r="G149" i="29"/>
  <c r="H149" i="29"/>
  <c r="G150" i="29"/>
  <c r="H150" i="29"/>
  <c r="G151" i="29"/>
  <c r="H151" i="29"/>
  <c r="G152" i="29"/>
  <c r="H152" i="29"/>
  <c r="G153" i="29"/>
  <c r="H153" i="29"/>
  <c r="G154" i="29"/>
  <c r="H154" i="29"/>
  <c r="G155" i="29"/>
  <c r="H155" i="29"/>
  <c r="G156" i="29"/>
  <c r="H156" i="29"/>
  <c r="G157" i="29"/>
  <c r="H157" i="29"/>
  <c r="G158" i="29"/>
  <c r="H158" i="29"/>
  <c r="G159" i="29"/>
  <c r="H159" i="29"/>
  <c r="G160" i="29"/>
  <c r="H160" i="29"/>
  <c r="G161" i="29"/>
  <c r="H161" i="29"/>
  <c r="G162" i="29"/>
  <c r="H162" i="29"/>
  <c r="G163" i="29"/>
  <c r="H163" i="29"/>
  <c r="G164" i="29"/>
  <c r="H164" i="29"/>
  <c r="G165" i="29"/>
  <c r="H165" i="29"/>
  <c r="G166" i="29"/>
  <c r="H166" i="29"/>
  <c r="G167" i="29"/>
  <c r="H167" i="29"/>
  <c r="G168" i="29"/>
  <c r="H168" i="29"/>
  <c r="G169" i="29"/>
  <c r="H169" i="29"/>
  <c r="G170" i="29"/>
  <c r="H170" i="29"/>
  <c r="G171" i="29"/>
  <c r="H171" i="29"/>
  <c r="G172" i="29"/>
  <c r="H172" i="29"/>
  <c r="G173" i="29"/>
  <c r="H173" i="29"/>
  <c r="G174" i="29"/>
  <c r="H174" i="29"/>
  <c r="G175" i="29"/>
  <c r="H175" i="29"/>
  <c r="G176" i="29"/>
  <c r="H176" i="29"/>
  <c r="G177" i="29"/>
  <c r="H177" i="29"/>
  <c r="G178" i="29"/>
  <c r="H178" i="29"/>
  <c r="G179" i="29"/>
  <c r="H179" i="29"/>
  <c r="G180" i="29"/>
  <c r="H180" i="29"/>
  <c r="G181" i="29"/>
  <c r="H181" i="29"/>
  <c r="G182" i="29"/>
  <c r="H182" i="29"/>
  <c r="G183" i="29"/>
  <c r="H183" i="29"/>
  <c r="G184" i="29"/>
  <c r="H184" i="29"/>
  <c r="G185" i="29"/>
  <c r="H185" i="29"/>
  <c r="G186" i="29"/>
  <c r="H186" i="29"/>
  <c r="G187" i="29"/>
  <c r="H187" i="29"/>
  <c r="G188" i="29"/>
  <c r="H188" i="29"/>
  <c r="G189" i="29"/>
  <c r="H189" i="29"/>
  <c r="G190" i="29"/>
  <c r="H190" i="29"/>
  <c r="G191" i="29"/>
  <c r="H191" i="29"/>
  <c r="G192" i="29"/>
  <c r="H192" i="29"/>
  <c r="G193" i="29"/>
  <c r="H193" i="29"/>
  <c r="G194" i="29"/>
  <c r="H194" i="29"/>
  <c r="G195" i="29"/>
  <c r="H195" i="29"/>
  <c r="G196" i="29"/>
  <c r="H196" i="29"/>
  <c r="G197" i="29"/>
  <c r="H197" i="29"/>
  <c r="G198" i="29"/>
  <c r="H198" i="29"/>
  <c r="G199" i="29"/>
  <c r="H199" i="29"/>
  <c r="G200" i="29"/>
  <c r="H200" i="29"/>
  <c r="G201" i="29"/>
  <c r="H201" i="29"/>
  <c r="G202" i="29"/>
  <c r="H202" i="29"/>
  <c r="G203" i="29"/>
  <c r="H203" i="29"/>
  <c r="G204" i="29"/>
  <c r="H204" i="29"/>
  <c r="G205" i="29"/>
  <c r="H205" i="29"/>
  <c r="G206" i="29"/>
  <c r="H206" i="29"/>
  <c r="G207" i="29"/>
  <c r="H207" i="29"/>
  <c r="G208" i="29"/>
  <c r="H208" i="29"/>
  <c r="G209" i="29"/>
  <c r="H209" i="29"/>
  <c r="G210" i="29"/>
  <c r="H210" i="29"/>
  <c r="G211" i="29"/>
  <c r="H211" i="29"/>
  <c r="G212" i="29"/>
  <c r="H212" i="29"/>
  <c r="G213" i="29"/>
  <c r="H213" i="29"/>
  <c r="G214" i="29"/>
  <c r="H214" i="29"/>
  <c r="G215" i="29"/>
  <c r="H215" i="29"/>
  <c r="G216" i="29"/>
  <c r="H216" i="29"/>
  <c r="G217" i="29"/>
  <c r="H217" i="29"/>
  <c r="G218" i="29"/>
  <c r="H218" i="29"/>
  <c r="G219" i="29"/>
  <c r="H219" i="29"/>
  <c r="G220" i="29"/>
  <c r="H220" i="29"/>
  <c r="G221" i="29"/>
  <c r="H221" i="29"/>
  <c r="G222" i="29"/>
  <c r="H222" i="29"/>
  <c r="G223" i="29"/>
  <c r="H223" i="29"/>
  <c r="G224" i="29"/>
  <c r="H224" i="29"/>
  <c r="G225" i="29"/>
  <c r="H225" i="29"/>
  <c r="G226" i="29"/>
  <c r="H226" i="29"/>
  <c r="G227" i="29"/>
  <c r="H227" i="29"/>
  <c r="G228" i="29"/>
  <c r="H228" i="29"/>
  <c r="G229" i="29"/>
  <c r="H229" i="29"/>
  <c r="G230" i="29"/>
  <c r="H230" i="29"/>
  <c r="G231" i="29"/>
  <c r="H231" i="29"/>
  <c r="G232" i="29"/>
  <c r="H232" i="29"/>
  <c r="G233" i="29"/>
  <c r="H233" i="29"/>
  <c r="G234" i="29"/>
  <c r="H234" i="29"/>
  <c r="G235" i="29"/>
  <c r="H235" i="29"/>
  <c r="G236" i="29"/>
  <c r="H236" i="29"/>
  <c r="G237" i="29"/>
  <c r="H237" i="29"/>
  <c r="G238" i="29"/>
  <c r="H238" i="29"/>
  <c r="G239" i="29"/>
  <c r="H239" i="29"/>
  <c r="G240" i="29"/>
  <c r="H240" i="29"/>
  <c r="G241" i="29"/>
  <c r="H241" i="29"/>
  <c r="G242" i="29"/>
  <c r="H242" i="29"/>
  <c r="G243" i="29"/>
  <c r="H243" i="29"/>
  <c r="G244" i="29"/>
  <c r="H244" i="29"/>
  <c r="G245" i="29"/>
  <c r="H245" i="29"/>
  <c r="G246" i="29"/>
  <c r="H246" i="29"/>
  <c r="G247" i="29"/>
  <c r="H247" i="29"/>
  <c r="G248" i="29"/>
  <c r="H248" i="29"/>
  <c r="G249" i="29"/>
  <c r="H249" i="29"/>
  <c r="G250" i="29"/>
  <c r="H250" i="29"/>
  <c r="G251" i="29"/>
  <c r="H251" i="29"/>
  <c r="G252" i="29"/>
  <c r="H252" i="29"/>
  <c r="G253" i="29"/>
  <c r="H253" i="29"/>
  <c r="G254" i="29"/>
  <c r="H254" i="29"/>
  <c r="G255" i="29"/>
  <c r="H255" i="29"/>
  <c r="G256" i="29"/>
  <c r="H256" i="29"/>
  <c r="G257" i="29"/>
  <c r="H257" i="29"/>
  <c r="G258" i="29"/>
  <c r="H258" i="29"/>
  <c r="G259" i="29"/>
  <c r="H259" i="29"/>
  <c r="G260" i="29"/>
  <c r="H260" i="29"/>
  <c r="G261" i="29"/>
  <c r="H261" i="29"/>
  <c r="G262" i="29"/>
  <c r="H262" i="29"/>
  <c r="G263" i="29"/>
  <c r="H263" i="29"/>
  <c r="G264" i="29"/>
  <c r="H264" i="29"/>
  <c r="G265" i="29"/>
  <c r="H265" i="29"/>
  <c r="G266" i="29"/>
  <c r="H266" i="29"/>
  <c r="G267" i="29"/>
  <c r="H267" i="29"/>
  <c r="G268" i="29"/>
  <c r="H268" i="29"/>
  <c r="G269" i="29"/>
  <c r="H269" i="29"/>
  <c r="G270" i="29"/>
  <c r="H270" i="29"/>
  <c r="G271" i="29"/>
  <c r="H271" i="29"/>
  <c r="G272" i="29"/>
  <c r="H272" i="29"/>
  <c r="G273" i="29"/>
  <c r="H273" i="29"/>
  <c r="G274" i="29"/>
  <c r="H274" i="29"/>
  <c r="G275" i="29"/>
  <c r="H275" i="29"/>
  <c r="G276" i="29"/>
  <c r="H276" i="29"/>
  <c r="G277" i="29"/>
  <c r="H277" i="29"/>
  <c r="G278" i="29"/>
  <c r="H278" i="29"/>
  <c r="G279" i="29"/>
  <c r="H279" i="29"/>
  <c r="G280" i="29"/>
  <c r="H280" i="29"/>
  <c r="G281" i="29"/>
  <c r="H281" i="29"/>
  <c r="G282" i="29"/>
  <c r="H282" i="29"/>
  <c r="G283" i="29"/>
  <c r="H283" i="29"/>
  <c r="G284" i="29"/>
  <c r="H284" i="29"/>
  <c r="G285" i="29"/>
  <c r="H285" i="29"/>
  <c r="G286" i="29"/>
  <c r="H286" i="29"/>
  <c r="G287" i="29"/>
  <c r="H287" i="29"/>
  <c r="G288" i="29"/>
  <c r="H288" i="29"/>
  <c r="G289" i="29"/>
  <c r="H289" i="29"/>
  <c r="G290" i="29"/>
  <c r="H290" i="29"/>
  <c r="G291" i="29"/>
  <c r="H291" i="29"/>
  <c r="G292" i="29"/>
  <c r="H292" i="29"/>
  <c r="G293" i="29"/>
  <c r="H293" i="29"/>
  <c r="G294" i="29"/>
  <c r="H294" i="29"/>
  <c r="G295" i="29"/>
  <c r="H295" i="29"/>
  <c r="G296" i="29"/>
  <c r="H296" i="29"/>
  <c r="G297" i="29"/>
  <c r="H297" i="29"/>
  <c r="G298" i="29"/>
  <c r="H298" i="29"/>
  <c r="G299" i="29"/>
  <c r="H299" i="29"/>
  <c r="G300" i="29"/>
  <c r="H300" i="29"/>
  <c r="G301" i="29"/>
  <c r="H301" i="29"/>
  <c r="G302" i="29"/>
  <c r="H302" i="29"/>
  <c r="G10" i="29"/>
  <c r="H10" i="29"/>
  <c r="E11" i="29"/>
  <c r="F11" i="29" s="1"/>
  <c r="E12" i="29"/>
  <c r="F12" i="29" s="1"/>
  <c r="E13" i="29"/>
  <c r="F13" i="29" s="1"/>
  <c r="E14" i="29"/>
  <c r="F14" i="29" s="1"/>
  <c r="E15" i="29"/>
  <c r="F15" i="29" s="1"/>
  <c r="E16" i="29"/>
  <c r="F16" i="29" s="1"/>
  <c r="E17" i="29"/>
  <c r="F17" i="29" s="1"/>
  <c r="E18" i="29"/>
  <c r="F18" i="29" s="1"/>
  <c r="E19" i="29"/>
  <c r="F19" i="29" s="1"/>
  <c r="E20" i="29"/>
  <c r="F20" i="29" s="1"/>
  <c r="E21" i="29"/>
  <c r="F21" i="29" s="1"/>
  <c r="E22" i="29"/>
  <c r="F22" i="29" s="1"/>
  <c r="E23" i="29"/>
  <c r="F23" i="29" s="1"/>
  <c r="E24" i="29"/>
  <c r="F24" i="29" s="1"/>
  <c r="E25" i="29"/>
  <c r="F25" i="29" s="1"/>
  <c r="E26" i="29"/>
  <c r="F26" i="29" s="1"/>
  <c r="E27" i="29"/>
  <c r="F27" i="29" s="1"/>
  <c r="E28" i="29"/>
  <c r="F28" i="29" s="1"/>
  <c r="E29" i="29"/>
  <c r="F29" i="29" s="1"/>
  <c r="E30" i="29"/>
  <c r="F30" i="29" s="1"/>
  <c r="E31" i="29"/>
  <c r="F31" i="29" s="1"/>
  <c r="E32" i="29"/>
  <c r="F32" i="29" s="1"/>
  <c r="E33" i="29"/>
  <c r="F33" i="29" s="1"/>
  <c r="E34" i="29"/>
  <c r="F34" i="29" s="1"/>
  <c r="E35" i="29"/>
  <c r="F35" i="29" s="1"/>
  <c r="E36" i="29"/>
  <c r="F36" i="29" s="1"/>
  <c r="E37" i="29"/>
  <c r="F37" i="29" s="1"/>
  <c r="E38" i="29"/>
  <c r="F38" i="29" s="1"/>
  <c r="E39" i="29"/>
  <c r="F39" i="29" s="1"/>
  <c r="E40" i="29"/>
  <c r="F40" i="29" s="1"/>
  <c r="E41" i="29"/>
  <c r="F41" i="29" s="1"/>
  <c r="E42" i="29"/>
  <c r="F42" i="29" s="1"/>
  <c r="E43" i="29"/>
  <c r="F43" i="29" s="1"/>
  <c r="E44" i="29"/>
  <c r="F44" i="29" s="1"/>
  <c r="E45" i="29"/>
  <c r="F45" i="29" s="1"/>
  <c r="E46" i="29"/>
  <c r="F46" i="29" s="1"/>
  <c r="E47" i="29"/>
  <c r="F47" i="29" s="1"/>
  <c r="E48" i="29"/>
  <c r="F48" i="29" s="1"/>
  <c r="E49" i="29"/>
  <c r="F49" i="29" s="1"/>
  <c r="E50" i="29"/>
  <c r="F50" i="29" s="1"/>
  <c r="E51" i="29"/>
  <c r="F51" i="29" s="1"/>
  <c r="E52" i="29"/>
  <c r="F52" i="29" s="1"/>
  <c r="E53" i="29"/>
  <c r="F53" i="29" s="1"/>
  <c r="E54" i="29"/>
  <c r="F54" i="29" s="1"/>
  <c r="E55" i="29"/>
  <c r="F55" i="29" s="1"/>
  <c r="E56" i="29"/>
  <c r="F56" i="29" s="1"/>
  <c r="E57" i="29"/>
  <c r="F57" i="29" s="1"/>
  <c r="E58" i="29"/>
  <c r="F58" i="29" s="1"/>
  <c r="E59" i="29"/>
  <c r="F59" i="29" s="1"/>
  <c r="E60" i="29"/>
  <c r="F60" i="29" s="1"/>
  <c r="E61" i="29"/>
  <c r="F61" i="29" s="1"/>
  <c r="E62" i="29"/>
  <c r="F62" i="29" s="1"/>
  <c r="E63" i="29"/>
  <c r="F63" i="29" s="1"/>
  <c r="E64" i="29"/>
  <c r="F64" i="29" s="1"/>
  <c r="E65" i="29"/>
  <c r="F65" i="29" s="1"/>
  <c r="E66" i="29"/>
  <c r="F66" i="29" s="1"/>
  <c r="E67" i="29"/>
  <c r="F67" i="29" s="1"/>
  <c r="E68" i="29"/>
  <c r="F68" i="29" s="1"/>
  <c r="E69" i="29"/>
  <c r="F69" i="29" s="1"/>
  <c r="E70" i="29"/>
  <c r="F70" i="29" s="1"/>
  <c r="E71" i="29"/>
  <c r="F71" i="29" s="1"/>
  <c r="E72" i="29"/>
  <c r="F72" i="29" s="1"/>
  <c r="E73" i="29"/>
  <c r="F73" i="29" s="1"/>
  <c r="E74" i="29"/>
  <c r="F74" i="29" s="1"/>
  <c r="E75" i="29"/>
  <c r="F75" i="29" s="1"/>
  <c r="E76" i="29"/>
  <c r="F76" i="29" s="1"/>
  <c r="E77" i="29"/>
  <c r="F77" i="29" s="1"/>
  <c r="E78" i="29"/>
  <c r="F78" i="29" s="1"/>
  <c r="E79" i="29"/>
  <c r="F79" i="29" s="1"/>
  <c r="E80" i="29"/>
  <c r="F80" i="29" s="1"/>
  <c r="E81" i="29"/>
  <c r="F81" i="29" s="1"/>
  <c r="E82" i="29"/>
  <c r="F82" i="29" s="1"/>
  <c r="E83" i="29"/>
  <c r="F83" i="29" s="1"/>
  <c r="E84" i="29"/>
  <c r="F84" i="29" s="1"/>
  <c r="E85" i="29"/>
  <c r="F85" i="29" s="1"/>
  <c r="E86" i="29"/>
  <c r="F86" i="29" s="1"/>
  <c r="E87" i="29"/>
  <c r="F87" i="29" s="1"/>
  <c r="E88" i="29"/>
  <c r="F88" i="29" s="1"/>
  <c r="E89" i="29"/>
  <c r="F89" i="29" s="1"/>
  <c r="E90" i="29"/>
  <c r="F90" i="29" s="1"/>
  <c r="E91" i="29"/>
  <c r="F91" i="29" s="1"/>
  <c r="E92" i="29"/>
  <c r="F92" i="29" s="1"/>
  <c r="E93" i="29"/>
  <c r="F93" i="29" s="1"/>
  <c r="E94" i="29"/>
  <c r="F94" i="29" s="1"/>
  <c r="E95" i="29"/>
  <c r="F95" i="29" s="1"/>
  <c r="E96" i="29"/>
  <c r="F96" i="29" s="1"/>
  <c r="E97" i="29"/>
  <c r="F97" i="29" s="1"/>
  <c r="E98" i="29"/>
  <c r="F98" i="29" s="1"/>
  <c r="E99" i="29"/>
  <c r="F99" i="29" s="1"/>
  <c r="E100" i="29"/>
  <c r="F100" i="29" s="1"/>
  <c r="E101" i="29"/>
  <c r="F101" i="29" s="1"/>
  <c r="E102" i="29"/>
  <c r="F102" i="29" s="1"/>
  <c r="E103" i="29"/>
  <c r="F103" i="29" s="1"/>
  <c r="E104" i="29"/>
  <c r="F104" i="29" s="1"/>
  <c r="E105" i="29"/>
  <c r="F105" i="29" s="1"/>
  <c r="E106" i="29"/>
  <c r="F106" i="29" s="1"/>
  <c r="E107" i="29"/>
  <c r="F107" i="29" s="1"/>
  <c r="E108" i="29"/>
  <c r="F108" i="29" s="1"/>
  <c r="E109" i="29"/>
  <c r="F109" i="29" s="1"/>
  <c r="E110" i="29"/>
  <c r="F110" i="29" s="1"/>
  <c r="E111" i="29"/>
  <c r="F111" i="29" s="1"/>
  <c r="E112" i="29"/>
  <c r="F112" i="29" s="1"/>
  <c r="E113" i="29"/>
  <c r="F113" i="29" s="1"/>
  <c r="E114" i="29"/>
  <c r="F114" i="29" s="1"/>
  <c r="E115" i="29"/>
  <c r="F115" i="29" s="1"/>
  <c r="E116" i="29"/>
  <c r="F116" i="29" s="1"/>
  <c r="E117" i="29"/>
  <c r="F117" i="29" s="1"/>
  <c r="E118" i="29"/>
  <c r="F118" i="29" s="1"/>
  <c r="E119" i="29"/>
  <c r="F119" i="29" s="1"/>
  <c r="E120" i="29"/>
  <c r="F120" i="29" s="1"/>
  <c r="E121" i="29"/>
  <c r="F121" i="29" s="1"/>
  <c r="E122" i="29"/>
  <c r="F122" i="29" s="1"/>
  <c r="E123" i="29"/>
  <c r="F123" i="29" s="1"/>
  <c r="E124" i="29"/>
  <c r="F124" i="29" s="1"/>
  <c r="E125" i="29"/>
  <c r="F125" i="29" s="1"/>
  <c r="E126" i="29"/>
  <c r="F126" i="29" s="1"/>
  <c r="E127" i="29"/>
  <c r="F127" i="29" s="1"/>
  <c r="E128" i="29"/>
  <c r="F128" i="29" s="1"/>
  <c r="E129" i="29"/>
  <c r="F129" i="29" s="1"/>
  <c r="E130" i="29"/>
  <c r="F130" i="29" s="1"/>
  <c r="E131" i="29"/>
  <c r="F131" i="29" s="1"/>
  <c r="E132" i="29"/>
  <c r="F132" i="29" s="1"/>
  <c r="E133" i="29"/>
  <c r="F133" i="29" s="1"/>
  <c r="E134" i="29"/>
  <c r="F134" i="29" s="1"/>
  <c r="E135" i="29"/>
  <c r="F135" i="29" s="1"/>
  <c r="E136" i="29"/>
  <c r="F136" i="29" s="1"/>
  <c r="E137" i="29"/>
  <c r="F137" i="29" s="1"/>
  <c r="E138" i="29"/>
  <c r="F138" i="29" s="1"/>
  <c r="E139" i="29"/>
  <c r="F139" i="29" s="1"/>
  <c r="E140" i="29"/>
  <c r="F140" i="29" s="1"/>
  <c r="E141" i="29"/>
  <c r="F141" i="29" s="1"/>
  <c r="E142" i="29"/>
  <c r="F142" i="29" s="1"/>
  <c r="E143" i="29"/>
  <c r="F143" i="29" s="1"/>
  <c r="E144" i="29"/>
  <c r="F144" i="29" s="1"/>
  <c r="E145" i="29"/>
  <c r="F145" i="29" s="1"/>
  <c r="E146" i="29"/>
  <c r="F146" i="29" s="1"/>
  <c r="E147" i="29"/>
  <c r="F147" i="29" s="1"/>
  <c r="E148" i="29"/>
  <c r="F148" i="29" s="1"/>
  <c r="E149" i="29"/>
  <c r="F149" i="29" s="1"/>
  <c r="E150" i="29"/>
  <c r="F150" i="29" s="1"/>
  <c r="E151" i="29"/>
  <c r="F151" i="29" s="1"/>
  <c r="E152" i="29"/>
  <c r="F152" i="29" s="1"/>
  <c r="E153" i="29"/>
  <c r="F153" i="29" s="1"/>
  <c r="E154" i="29"/>
  <c r="F154" i="29" s="1"/>
  <c r="E155" i="29"/>
  <c r="F155" i="29" s="1"/>
  <c r="E156" i="29"/>
  <c r="F156" i="29" s="1"/>
  <c r="E157" i="29"/>
  <c r="F157" i="29" s="1"/>
  <c r="E158" i="29"/>
  <c r="F158" i="29" s="1"/>
  <c r="E159" i="29"/>
  <c r="F159" i="29" s="1"/>
  <c r="E160" i="29"/>
  <c r="F160" i="29" s="1"/>
  <c r="E161" i="29"/>
  <c r="F161" i="29" s="1"/>
  <c r="E162" i="29"/>
  <c r="F162" i="29" s="1"/>
  <c r="E163" i="29"/>
  <c r="F163" i="29" s="1"/>
  <c r="E164" i="29"/>
  <c r="F164" i="29" s="1"/>
  <c r="E165" i="29"/>
  <c r="F165" i="29" s="1"/>
  <c r="E166" i="29"/>
  <c r="F166" i="29" s="1"/>
  <c r="E167" i="29"/>
  <c r="F167" i="29" s="1"/>
  <c r="E168" i="29"/>
  <c r="F168" i="29" s="1"/>
  <c r="E169" i="29"/>
  <c r="F169" i="29" s="1"/>
  <c r="E170" i="29"/>
  <c r="F170" i="29" s="1"/>
  <c r="E171" i="29"/>
  <c r="F171" i="29" s="1"/>
  <c r="E172" i="29"/>
  <c r="F172" i="29" s="1"/>
  <c r="E173" i="29"/>
  <c r="F173" i="29" s="1"/>
  <c r="E174" i="29"/>
  <c r="F174" i="29" s="1"/>
  <c r="E175" i="29"/>
  <c r="F175" i="29" s="1"/>
  <c r="E176" i="29"/>
  <c r="F176" i="29" s="1"/>
  <c r="E177" i="29"/>
  <c r="F177" i="29" s="1"/>
  <c r="E178" i="29"/>
  <c r="F178" i="29" s="1"/>
  <c r="E179" i="29"/>
  <c r="F179" i="29" s="1"/>
  <c r="E180" i="29"/>
  <c r="F180" i="29" s="1"/>
  <c r="E181" i="29"/>
  <c r="F181" i="29" s="1"/>
  <c r="E182" i="29"/>
  <c r="F182" i="29" s="1"/>
  <c r="E183" i="29"/>
  <c r="F183" i="29" s="1"/>
  <c r="E184" i="29"/>
  <c r="F184" i="29" s="1"/>
  <c r="E185" i="29"/>
  <c r="F185" i="29" s="1"/>
  <c r="E186" i="29"/>
  <c r="F186" i="29" s="1"/>
  <c r="E187" i="29"/>
  <c r="F187" i="29" s="1"/>
  <c r="E188" i="29"/>
  <c r="F188" i="29" s="1"/>
  <c r="E189" i="29"/>
  <c r="F189" i="29" s="1"/>
  <c r="E190" i="29"/>
  <c r="F190" i="29" s="1"/>
  <c r="E191" i="29"/>
  <c r="F191" i="29" s="1"/>
  <c r="E192" i="29"/>
  <c r="F192" i="29" s="1"/>
  <c r="E193" i="29"/>
  <c r="F193" i="29" s="1"/>
  <c r="E194" i="29"/>
  <c r="F194" i="29" s="1"/>
  <c r="E195" i="29"/>
  <c r="F195" i="29" s="1"/>
  <c r="E196" i="29"/>
  <c r="F196" i="29" s="1"/>
  <c r="E197" i="29"/>
  <c r="F197" i="29" s="1"/>
  <c r="E198" i="29"/>
  <c r="F198" i="29" s="1"/>
  <c r="E199" i="29"/>
  <c r="F199" i="29" s="1"/>
  <c r="E200" i="29"/>
  <c r="F200" i="29" s="1"/>
  <c r="E201" i="29"/>
  <c r="F201" i="29" s="1"/>
  <c r="E202" i="29"/>
  <c r="F202" i="29" s="1"/>
  <c r="E203" i="29"/>
  <c r="F203" i="29" s="1"/>
  <c r="E204" i="29"/>
  <c r="F204" i="29" s="1"/>
  <c r="E205" i="29"/>
  <c r="F205" i="29" s="1"/>
  <c r="E206" i="29"/>
  <c r="F206" i="29" s="1"/>
  <c r="E207" i="29"/>
  <c r="F207" i="29" s="1"/>
  <c r="E208" i="29"/>
  <c r="F208" i="29" s="1"/>
  <c r="E209" i="29"/>
  <c r="F209" i="29" s="1"/>
  <c r="E210" i="29"/>
  <c r="F210" i="29" s="1"/>
  <c r="E211" i="29"/>
  <c r="F211" i="29" s="1"/>
  <c r="E212" i="29"/>
  <c r="F212" i="29" s="1"/>
  <c r="E213" i="29"/>
  <c r="F213" i="29" s="1"/>
  <c r="E214" i="29"/>
  <c r="F214" i="29" s="1"/>
  <c r="E215" i="29"/>
  <c r="F215" i="29" s="1"/>
  <c r="E216" i="29"/>
  <c r="F216" i="29" s="1"/>
  <c r="E217" i="29"/>
  <c r="F217" i="29" s="1"/>
  <c r="E218" i="29"/>
  <c r="F218" i="29" s="1"/>
  <c r="E219" i="29"/>
  <c r="F219" i="29" s="1"/>
  <c r="E220" i="29"/>
  <c r="F220" i="29" s="1"/>
  <c r="E221" i="29"/>
  <c r="F221" i="29" s="1"/>
  <c r="E222" i="29"/>
  <c r="F222" i="29" s="1"/>
  <c r="E223" i="29"/>
  <c r="F223" i="29" s="1"/>
  <c r="E224" i="29"/>
  <c r="F224" i="29" s="1"/>
  <c r="E225" i="29"/>
  <c r="F225" i="29" s="1"/>
  <c r="E226" i="29"/>
  <c r="F226" i="29" s="1"/>
  <c r="E227" i="29"/>
  <c r="F227" i="29" s="1"/>
  <c r="E228" i="29"/>
  <c r="F228" i="29" s="1"/>
  <c r="E229" i="29"/>
  <c r="F229" i="29" s="1"/>
  <c r="E230" i="29"/>
  <c r="F230" i="29" s="1"/>
  <c r="E231" i="29"/>
  <c r="F231" i="29" s="1"/>
  <c r="E232" i="29"/>
  <c r="F232" i="29" s="1"/>
  <c r="E233" i="29"/>
  <c r="F233" i="29" s="1"/>
  <c r="E234" i="29"/>
  <c r="F234" i="29" s="1"/>
  <c r="E235" i="29"/>
  <c r="F235" i="29" s="1"/>
  <c r="E236" i="29"/>
  <c r="F236" i="29" s="1"/>
  <c r="E237" i="29"/>
  <c r="F237" i="29" s="1"/>
  <c r="E238" i="29"/>
  <c r="F238" i="29" s="1"/>
  <c r="E239" i="29"/>
  <c r="F239" i="29" s="1"/>
  <c r="E240" i="29"/>
  <c r="F240" i="29" s="1"/>
  <c r="E241" i="29"/>
  <c r="F241" i="29" s="1"/>
  <c r="E242" i="29"/>
  <c r="F242" i="29" s="1"/>
  <c r="E243" i="29"/>
  <c r="F243" i="29" s="1"/>
  <c r="E244" i="29"/>
  <c r="F244" i="29" s="1"/>
  <c r="E245" i="29"/>
  <c r="F245" i="29" s="1"/>
  <c r="E246" i="29"/>
  <c r="F246" i="29" s="1"/>
  <c r="E247" i="29"/>
  <c r="F247" i="29" s="1"/>
  <c r="E248" i="29"/>
  <c r="F248" i="29" s="1"/>
  <c r="E249" i="29"/>
  <c r="F249" i="29" s="1"/>
  <c r="E250" i="29"/>
  <c r="F250" i="29" s="1"/>
  <c r="E251" i="29"/>
  <c r="F251" i="29" s="1"/>
  <c r="E252" i="29"/>
  <c r="F252" i="29" s="1"/>
  <c r="E253" i="29"/>
  <c r="F253" i="29" s="1"/>
  <c r="E254" i="29"/>
  <c r="F254" i="29" s="1"/>
  <c r="E255" i="29"/>
  <c r="F255" i="29" s="1"/>
  <c r="E256" i="29"/>
  <c r="F256" i="29" s="1"/>
  <c r="E257" i="29"/>
  <c r="F257" i="29" s="1"/>
  <c r="E258" i="29"/>
  <c r="F258" i="29" s="1"/>
  <c r="E259" i="29"/>
  <c r="F259" i="29" s="1"/>
  <c r="E260" i="29"/>
  <c r="F260" i="29" s="1"/>
  <c r="E261" i="29"/>
  <c r="F261" i="29" s="1"/>
  <c r="E262" i="29"/>
  <c r="F262" i="29" s="1"/>
  <c r="E263" i="29"/>
  <c r="F263" i="29" s="1"/>
  <c r="E264" i="29"/>
  <c r="F264" i="29" s="1"/>
  <c r="E265" i="29"/>
  <c r="F265" i="29" s="1"/>
  <c r="E266" i="29"/>
  <c r="F266" i="29" s="1"/>
  <c r="E267" i="29"/>
  <c r="F267" i="29" s="1"/>
  <c r="E268" i="29"/>
  <c r="F268" i="29" s="1"/>
  <c r="E269" i="29"/>
  <c r="F269" i="29" s="1"/>
  <c r="E270" i="29"/>
  <c r="F270" i="29" s="1"/>
  <c r="E271" i="29"/>
  <c r="F271" i="29" s="1"/>
  <c r="E272" i="29"/>
  <c r="F272" i="29" s="1"/>
  <c r="E273" i="29"/>
  <c r="F273" i="29" s="1"/>
  <c r="E274" i="29"/>
  <c r="F274" i="29" s="1"/>
  <c r="E275" i="29"/>
  <c r="F275" i="29" s="1"/>
  <c r="E276" i="29"/>
  <c r="F276" i="29" s="1"/>
  <c r="E277" i="29"/>
  <c r="F277" i="29" s="1"/>
  <c r="E278" i="29"/>
  <c r="F278" i="29" s="1"/>
  <c r="E279" i="29"/>
  <c r="F279" i="29" s="1"/>
  <c r="E280" i="29"/>
  <c r="F280" i="29" s="1"/>
  <c r="E281" i="29"/>
  <c r="F281" i="29" s="1"/>
  <c r="E282" i="29"/>
  <c r="F282" i="29" s="1"/>
  <c r="E283" i="29"/>
  <c r="F283" i="29" s="1"/>
  <c r="E284" i="29"/>
  <c r="F284" i="29" s="1"/>
  <c r="E285" i="29"/>
  <c r="F285" i="29" s="1"/>
  <c r="E286" i="29"/>
  <c r="F286" i="29" s="1"/>
  <c r="E287" i="29"/>
  <c r="F287" i="29" s="1"/>
  <c r="E288" i="29"/>
  <c r="F288" i="29" s="1"/>
  <c r="E289" i="29"/>
  <c r="F289" i="29" s="1"/>
  <c r="E290" i="29"/>
  <c r="F290" i="29" s="1"/>
  <c r="E291" i="29"/>
  <c r="F291" i="29" s="1"/>
  <c r="E292" i="29"/>
  <c r="F292" i="29" s="1"/>
  <c r="E293" i="29"/>
  <c r="F293" i="29" s="1"/>
  <c r="E294" i="29"/>
  <c r="F294" i="29" s="1"/>
  <c r="E295" i="29"/>
  <c r="F295" i="29" s="1"/>
  <c r="E296" i="29"/>
  <c r="F296" i="29" s="1"/>
  <c r="E297" i="29"/>
  <c r="F297" i="29" s="1"/>
  <c r="E298" i="29"/>
  <c r="F298" i="29" s="1"/>
  <c r="E299" i="29"/>
  <c r="F299" i="29" s="1"/>
  <c r="E300" i="29"/>
  <c r="F300" i="29" s="1"/>
  <c r="E301" i="29"/>
  <c r="F301" i="29" s="1"/>
  <c r="E302" i="29"/>
  <c r="F302" i="29" s="1"/>
  <c r="E10" i="29"/>
  <c r="F10" i="29" s="1"/>
  <c r="I243" i="29" l="1"/>
  <c r="I108" i="29"/>
  <c r="I100" i="29"/>
  <c r="I84" i="29"/>
  <c r="I44" i="29"/>
  <c r="I36" i="29"/>
  <c r="I28" i="29"/>
  <c r="I16" i="29"/>
  <c r="I244" i="29"/>
  <c r="I153" i="29"/>
  <c r="I149" i="29"/>
  <c r="I141" i="29"/>
  <c r="I125" i="29"/>
  <c r="I117" i="29"/>
  <c r="I113" i="29"/>
  <c r="I97" i="29"/>
  <c r="I93" i="29"/>
  <c r="I41" i="29"/>
  <c r="I12" i="29"/>
  <c r="I25" i="29"/>
  <c r="I209" i="29"/>
  <c r="I186" i="29"/>
  <c r="I178" i="29"/>
  <c r="I170" i="29"/>
  <c r="I130" i="29"/>
  <c r="I90" i="29"/>
  <c r="I63" i="29"/>
  <c r="I70" i="29"/>
  <c r="I66" i="29"/>
  <c r="I58" i="29"/>
  <c r="I46" i="29"/>
  <c r="I22" i="29"/>
  <c r="I236" i="29"/>
  <c r="I232" i="29"/>
  <c r="I224" i="29"/>
  <c r="I216" i="29"/>
  <c r="I212" i="29"/>
  <c r="I137" i="29"/>
  <c r="I283" i="29"/>
  <c r="I219" i="29"/>
  <c r="I80" i="29"/>
  <c r="I249" i="29"/>
  <c r="I166" i="29"/>
  <c r="I18" i="29"/>
  <c r="I14" i="29"/>
  <c r="I144" i="29"/>
  <c r="I286" i="29"/>
  <c r="I270" i="29"/>
  <c r="I266" i="29"/>
  <c r="I254" i="29"/>
  <c r="I183" i="29"/>
  <c r="I87" i="29"/>
  <c r="I83" i="29"/>
  <c r="I79" i="29"/>
  <c r="I75" i="29"/>
  <c r="I19" i="29"/>
  <c r="I299" i="29"/>
  <c r="I295" i="29"/>
  <c r="I255" i="29"/>
  <c r="I203" i="29"/>
  <c r="I195" i="29"/>
  <c r="I179" i="29"/>
  <c r="I175" i="29"/>
  <c r="I171" i="29"/>
  <c r="I167" i="29"/>
  <c r="I163" i="29"/>
  <c r="I151" i="29"/>
  <c r="I143" i="29"/>
  <c r="I297" i="29"/>
  <c r="I281" i="29"/>
  <c r="I198" i="29"/>
  <c r="I71" i="29"/>
  <c r="I27" i="29"/>
  <c r="I285" i="29"/>
  <c r="I277" i="29"/>
  <c r="I146" i="29"/>
  <c r="I138" i="29"/>
  <c r="I103" i="29"/>
  <c r="I31" i="29"/>
  <c r="I110" i="29"/>
  <c r="I133" i="29"/>
  <c r="I82" i="29"/>
  <c r="I74" i="29"/>
  <c r="I35" i="29"/>
  <c r="I23" i="29"/>
  <c r="I247" i="29"/>
  <c r="I289" i="29"/>
  <c r="I246" i="29"/>
  <c r="I242" i="29"/>
  <c r="I238" i="29"/>
  <c r="I234" i="29"/>
  <c r="I230" i="29"/>
  <c r="I222" i="29"/>
  <c r="I180" i="29"/>
  <c r="I176" i="29"/>
  <c r="I156" i="29"/>
  <c r="I152" i="29"/>
  <c r="I148" i="29"/>
  <c r="I140" i="29"/>
  <c r="I136" i="29"/>
  <c r="I132" i="29"/>
  <c r="I85" i="29"/>
  <c r="I77" i="29"/>
  <c r="I73" i="29"/>
  <c r="I54" i="29"/>
  <c r="I50" i="29"/>
  <c r="I38" i="29"/>
  <c r="I30" i="29"/>
  <c r="I26" i="29"/>
  <c r="I15" i="29"/>
  <c r="I288" i="29"/>
  <c r="I273" i="29"/>
  <c r="I265" i="29"/>
  <c r="I92" i="29"/>
  <c r="I57" i="29"/>
  <c r="I116" i="29"/>
  <c r="I291" i="29"/>
  <c r="I256" i="29"/>
  <c r="I245" i="29"/>
  <c r="I237" i="29"/>
  <c r="I225" i="29"/>
  <c r="I221" i="29"/>
  <c r="I193" i="29"/>
  <c r="I159" i="29"/>
  <c r="I127" i="29"/>
  <c r="I123" i="29"/>
  <c r="I119" i="29"/>
  <c r="I115" i="29"/>
  <c r="I111" i="29"/>
  <c r="I60" i="29"/>
  <c r="I52" i="29"/>
  <c r="I290" i="29"/>
  <c r="I275" i="29"/>
  <c r="I259" i="29"/>
  <c r="I251" i="29"/>
  <c r="I192" i="29"/>
  <c r="I158" i="29"/>
  <c r="I154" i="29"/>
  <c r="I150" i="29"/>
  <c r="I122" i="29"/>
  <c r="I114" i="29"/>
  <c r="I98" i="29"/>
  <c r="I94" i="29"/>
  <c r="I51" i="29"/>
  <c r="I47" i="29"/>
  <c r="I226" i="29"/>
  <c r="I211" i="29"/>
  <c r="I199" i="29"/>
  <c r="I182" i="29"/>
  <c r="I162" i="29"/>
  <c r="I67" i="29"/>
  <c r="I56" i="29"/>
  <c r="I34" i="29"/>
  <c r="I301" i="29"/>
  <c r="I267" i="29"/>
  <c r="I252" i="29"/>
  <c r="I241" i="29"/>
  <c r="I233" i="29"/>
  <c r="I214" i="29"/>
  <c r="I188" i="29"/>
  <c r="I181" i="29"/>
  <c r="I173" i="29"/>
  <c r="I169" i="29"/>
  <c r="I161" i="29"/>
  <c r="I139" i="29"/>
  <c r="I135" i="29"/>
  <c r="I124" i="29"/>
  <c r="I120" i="29"/>
  <c r="I55" i="29"/>
  <c r="I300" i="29"/>
  <c r="I296" i="29"/>
  <c r="I278" i="29"/>
  <c r="I206" i="29"/>
  <c r="I202" i="29"/>
  <c r="I104" i="29"/>
  <c r="I86" i="29"/>
  <c r="I78" i="29"/>
  <c r="I62" i="29"/>
  <c r="I262" i="29"/>
  <c r="I217" i="29"/>
  <c r="I213" i="29"/>
  <c r="I201" i="29"/>
  <c r="I190" i="29"/>
  <c r="I172" i="29"/>
  <c r="I164" i="29"/>
  <c r="I145" i="29"/>
  <c r="I142" i="29"/>
  <c r="I107" i="29"/>
  <c r="I39" i="29"/>
  <c r="I302" i="29"/>
  <c r="I298" i="29"/>
  <c r="I294" i="29"/>
  <c r="I287" i="29"/>
  <c r="I280" i="29"/>
  <c r="I276" i="29"/>
  <c r="I257" i="29"/>
  <c r="I235" i="29"/>
  <c r="I231" i="29"/>
  <c r="I227" i="29"/>
  <c r="I223" i="29"/>
  <c r="I129" i="29"/>
  <c r="I106" i="29"/>
  <c r="I102" i="29"/>
  <c r="I95" i="29"/>
  <c r="I76" i="29"/>
  <c r="I72" i="29"/>
  <c r="I68" i="29"/>
  <c r="I42" i="29"/>
  <c r="I20" i="29"/>
  <c r="I268" i="29"/>
  <c r="I258" i="29"/>
  <c r="I248" i="29"/>
  <c r="I204" i="29"/>
  <c r="I194" i="29"/>
  <c r="I185" i="29"/>
  <c r="I168" i="29"/>
  <c r="I112" i="29"/>
  <c r="I109" i="29"/>
  <c r="I99" i="29"/>
  <c r="I89" i="29"/>
  <c r="I69" i="29"/>
  <c r="I59" i="29"/>
  <c r="I43" i="29"/>
  <c r="I24" i="29"/>
  <c r="I21" i="29"/>
  <c r="I49" i="29"/>
  <c r="I33" i="29"/>
  <c r="I284" i="29"/>
  <c r="I274" i="29"/>
  <c r="I271" i="29"/>
  <c r="I264" i="29"/>
  <c r="I261" i="29"/>
  <c r="I220" i="29"/>
  <c r="I210" i="29"/>
  <c r="I207" i="29"/>
  <c r="I200" i="29"/>
  <c r="I197" i="29"/>
  <c r="I184" i="29"/>
  <c r="I174" i="29"/>
  <c r="I157" i="29"/>
  <c r="I147" i="29"/>
  <c r="I131" i="29"/>
  <c r="I128" i="29"/>
  <c r="I118" i="29"/>
  <c r="I105" i="29"/>
  <c r="I88" i="29"/>
  <c r="I65" i="29"/>
  <c r="I11" i="29"/>
  <c r="I260" i="29"/>
  <c r="I250" i="29"/>
  <c r="I240" i="29"/>
  <c r="I196" i="29"/>
  <c r="I187" i="29"/>
  <c r="I177" i="29"/>
  <c r="I160" i="29"/>
  <c r="I134" i="29"/>
  <c r="I121" i="29"/>
  <c r="I101" i="29"/>
  <c r="I91" i="29"/>
  <c r="I81" i="29"/>
  <c r="I61" i="29"/>
  <c r="I48" i="29"/>
  <c r="I45" i="29"/>
  <c r="I32" i="29"/>
  <c r="I29" i="29"/>
  <c r="I17" i="29"/>
  <c r="I263" i="29"/>
  <c r="I253" i="29"/>
  <c r="I189" i="29"/>
  <c r="I64" i="29"/>
  <c r="I13" i="29"/>
  <c r="I293" i="29"/>
  <c r="I239" i="29"/>
  <c r="I229" i="29"/>
  <c r="I292" i="29"/>
  <c r="I282" i="29"/>
  <c r="I279" i="29"/>
  <c r="I272" i="29"/>
  <c r="I269" i="29"/>
  <c r="I228" i="29"/>
  <c r="I218" i="29"/>
  <c r="I215" i="29"/>
  <c r="I208" i="29"/>
  <c r="I205" i="29"/>
  <c r="I191" i="29"/>
  <c r="I165" i="29"/>
  <c r="I155" i="29"/>
  <c r="I126" i="29"/>
  <c r="I96" i="29"/>
  <c r="I53" i="29"/>
  <c r="I40" i="29"/>
  <c r="I37" i="29"/>
  <c r="AB11" i="3"/>
  <c r="AC10" i="3"/>
  <c r="AA10" i="3"/>
  <c r="Z10" i="3"/>
  <c r="Y10" i="3"/>
  <c r="AD208" i="3" l="1"/>
  <c r="AD145" i="3"/>
  <c r="AD147" i="3"/>
  <c r="AF147" i="3" s="1"/>
  <c r="AD179" i="3"/>
  <c r="AD172" i="3"/>
  <c r="AD64" i="3"/>
  <c r="AD87" i="3"/>
  <c r="AD118" i="3"/>
  <c r="AD134" i="3"/>
  <c r="AD149" i="3"/>
  <c r="AD187" i="3"/>
  <c r="AD230" i="3"/>
  <c r="AD29" i="3"/>
  <c r="AD49" i="3"/>
  <c r="AD161" i="3"/>
  <c r="AD198" i="3"/>
  <c r="AD216" i="3"/>
  <c r="AD293" i="3"/>
  <c r="AD56" i="3"/>
  <c r="AD95" i="3"/>
  <c r="AD138" i="3"/>
  <c r="AD212" i="3"/>
  <c r="AD246" i="3"/>
  <c r="AD33" i="3"/>
  <c r="AD111" i="3"/>
  <c r="AD146" i="3"/>
  <c r="AD270" i="3"/>
  <c r="AD285" i="3"/>
  <c r="AD57" i="3"/>
  <c r="AD84" i="3"/>
  <c r="AD88" i="3"/>
  <c r="AD115" i="3"/>
  <c r="AD119" i="3"/>
  <c r="AD123" i="3"/>
  <c r="AD127" i="3"/>
  <c r="AD131" i="3"/>
  <c r="AD135" i="3"/>
  <c r="AD139" i="3"/>
  <c r="AD143" i="3"/>
  <c r="AD150" i="3"/>
  <c r="AD173" i="3"/>
  <c r="AD180" i="3"/>
  <c r="AD184" i="3"/>
  <c r="AD188" i="3"/>
  <c r="AD191" i="3"/>
  <c r="AD195" i="3"/>
  <c r="AD202" i="3"/>
  <c r="AD206" i="3"/>
  <c r="AD209" i="3"/>
  <c r="AD223" i="3"/>
  <c r="AD227" i="3"/>
  <c r="AD231" i="3"/>
  <c r="AD235" i="3"/>
  <c r="AD239" i="3"/>
  <c r="AD243" i="3"/>
  <c r="AD247" i="3"/>
  <c r="AD274" i="3"/>
  <c r="AD297" i="3"/>
  <c r="AD301" i="3"/>
  <c r="AD75" i="3"/>
  <c r="AD122" i="3"/>
  <c r="AD250" i="3"/>
  <c r="AD45" i="3"/>
  <c r="AD107" i="3"/>
  <c r="AD176" i="3"/>
  <c r="AD262" i="3"/>
  <c r="AD80" i="3"/>
  <c r="AD14" i="3"/>
  <c r="AD18" i="3"/>
  <c r="AD22" i="3"/>
  <c r="AD26" i="3"/>
  <c r="AD30" i="3"/>
  <c r="AD34" i="3"/>
  <c r="AD38" i="3"/>
  <c r="AD42" i="3"/>
  <c r="AD46" i="3"/>
  <c r="AD50" i="3"/>
  <c r="AD69" i="3"/>
  <c r="AD96" i="3"/>
  <c r="AD100" i="3"/>
  <c r="AD104" i="3"/>
  <c r="AD108" i="3"/>
  <c r="AD112" i="3"/>
  <c r="AD154" i="3"/>
  <c r="AD158" i="3"/>
  <c r="AD162" i="3"/>
  <c r="AD166" i="3"/>
  <c r="AD170" i="3"/>
  <c r="AD177" i="3"/>
  <c r="AD213" i="3"/>
  <c r="AD217" i="3"/>
  <c r="AD220" i="3"/>
  <c r="AD251" i="3"/>
  <c r="AD255" i="3"/>
  <c r="AD259" i="3"/>
  <c r="AD263" i="3"/>
  <c r="AD267" i="3"/>
  <c r="AD271" i="3"/>
  <c r="AD278" i="3"/>
  <c r="AD282" i="3"/>
  <c r="AD286" i="3"/>
  <c r="AD290" i="3"/>
  <c r="AD294" i="3"/>
  <c r="AD83" i="3"/>
  <c r="AD126" i="3"/>
  <c r="AD205" i="3"/>
  <c r="AD242" i="3"/>
  <c r="AD21" i="3"/>
  <c r="AD99" i="3"/>
  <c r="AD169" i="3"/>
  <c r="AD266" i="3"/>
  <c r="AD281" i="3"/>
  <c r="AD53" i="3"/>
  <c r="AD61" i="3"/>
  <c r="AD65" i="3"/>
  <c r="AD54" i="3"/>
  <c r="AD58" i="3"/>
  <c r="AD62" i="3"/>
  <c r="AD73" i="3"/>
  <c r="AD77" i="3"/>
  <c r="AD81" i="3"/>
  <c r="AD85" i="3"/>
  <c r="AD89" i="3"/>
  <c r="AD93" i="3"/>
  <c r="AD116" i="3"/>
  <c r="AD120" i="3"/>
  <c r="AD124" i="3"/>
  <c r="AD128" i="3"/>
  <c r="AD132" i="3"/>
  <c r="AD136" i="3"/>
  <c r="AD140" i="3"/>
  <c r="AD144" i="3"/>
  <c r="AD181" i="3"/>
  <c r="AD185" i="3"/>
  <c r="AD192" i="3"/>
  <c r="AD196" i="3"/>
  <c r="AD199" i="3"/>
  <c r="AD203" i="3"/>
  <c r="AD207" i="3"/>
  <c r="AD210" i="3"/>
  <c r="AD224" i="3"/>
  <c r="AD228" i="3"/>
  <c r="AD232" i="3"/>
  <c r="AD236" i="3"/>
  <c r="AD240" i="3"/>
  <c r="AD244" i="3"/>
  <c r="AD248" i="3"/>
  <c r="AD298" i="3"/>
  <c r="AD302" i="3"/>
  <c r="AD91" i="3"/>
  <c r="AD114" i="3"/>
  <c r="AD183" i="3"/>
  <c r="AD194" i="3"/>
  <c r="AD238" i="3"/>
  <c r="AD273" i="3"/>
  <c r="AD296" i="3"/>
  <c r="AD13" i="3"/>
  <c r="AD37" i="3"/>
  <c r="AD68" i="3"/>
  <c r="AD219" i="3"/>
  <c r="AD92" i="3"/>
  <c r="AD11" i="3"/>
  <c r="AD15" i="3"/>
  <c r="AD19" i="3"/>
  <c r="AD23" i="3"/>
  <c r="AD27" i="3"/>
  <c r="AD31" i="3"/>
  <c r="AD35" i="3"/>
  <c r="AD39" i="3"/>
  <c r="AD43" i="3"/>
  <c r="AD47" i="3"/>
  <c r="AD66" i="3"/>
  <c r="AD70" i="3"/>
  <c r="AD97" i="3"/>
  <c r="AD101" i="3"/>
  <c r="AD105" i="3"/>
  <c r="AD109" i="3"/>
  <c r="AD151" i="3"/>
  <c r="AD155" i="3"/>
  <c r="AD159" i="3"/>
  <c r="AD163" i="3"/>
  <c r="AD167" i="3"/>
  <c r="AD171" i="3"/>
  <c r="AD174" i="3"/>
  <c r="AD178" i="3"/>
  <c r="AD214" i="3"/>
  <c r="AD221" i="3"/>
  <c r="AD252" i="3"/>
  <c r="AD256" i="3"/>
  <c r="AD260" i="3"/>
  <c r="AD264" i="3"/>
  <c r="AD268" i="3"/>
  <c r="AD275" i="3"/>
  <c r="AD279" i="3"/>
  <c r="AD283" i="3"/>
  <c r="AD287" i="3"/>
  <c r="AD291" i="3"/>
  <c r="AD60" i="3"/>
  <c r="AD79" i="3"/>
  <c r="AD130" i="3"/>
  <c r="AD142" i="3"/>
  <c r="AD190" i="3"/>
  <c r="AD201" i="3"/>
  <c r="AD226" i="3"/>
  <c r="AD25" i="3"/>
  <c r="AD41" i="3"/>
  <c r="AD72" i="3"/>
  <c r="AD103" i="3"/>
  <c r="AD153" i="3"/>
  <c r="AD165" i="3"/>
  <c r="AD258" i="3"/>
  <c r="AD277" i="3"/>
  <c r="AD76" i="3"/>
  <c r="AD51" i="3"/>
  <c r="AD55" i="3"/>
  <c r="AD59" i="3"/>
  <c r="AD63" i="3"/>
  <c r="AD74" i="3"/>
  <c r="AD78" i="3"/>
  <c r="AD82" i="3"/>
  <c r="AD86" i="3"/>
  <c r="AD90" i="3"/>
  <c r="AD94" i="3"/>
  <c r="AD113" i="3"/>
  <c r="AD117" i="3"/>
  <c r="AD121" i="3"/>
  <c r="AD125" i="3"/>
  <c r="AD129" i="3"/>
  <c r="AD133" i="3"/>
  <c r="AD137" i="3"/>
  <c r="AD141" i="3"/>
  <c r="AD148" i="3"/>
  <c r="AD182" i="3"/>
  <c r="AD186" i="3"/>
  <c r="AD189" i="3"/>
  <c r="AD193" i="3"/>
  <c r="AD200" i="3"/>
  <c r="AD204" i="3"/>
  <c r="AD211" i="3"/>
  <c r="AD218" i="3"/>
  <c r="AD225" i="3"/>
  <c r="AD229" i="3"/>
  <c r="AD233" i="3"/>
  <c r="AD237" i="3"/>
  <c r="AD241" i="3"/>
  <c r="AD245" i="3"/>
  <c r="AD249" i="3"/>
  <c r="AD272" i="3"/>
  <c r="AD295" i="3"/>
  <c r="AD299" i="3"/>
  <c r="AD52" i="3"/>
  <c r="AD234" i="3"/>
  <c r="AD300" i="3"/>
  <c r="AD17" i="3"/>
  <c r="AD157" i="3"/>
  <c r="AD254" i="3"/>
  <c r="AD289" i="3"/>
  <c r="AD12" i="3"/>
  <c r="AD16" i="3"/>
  <c r="AD20" i="3"/>
  <c r="AD24" i="3"/>
  <c r="AD28" i="3"/>
  <c r="AD32" i="3"/>
  <c r="AD36" i="3"/>
  <c r="AD40" i="3"/>
  <c r="AD44" i="3"/>
  <c r="AD48" i="3"/>
  <c r="AD67" i="3"/>
  <c r="AD71" i="3"/>
  <c r="AD98" i="3"/>
  <c r="AD102" i="3"/>
  <c r="AD106" i="3"/>
  <c r="AD110" i="3"/>
  <c r="AF145" i="3"/>
  <c r="AD152" i="3"/>
  <c r="AD156" i="3"/>
  <c r="AD160" i="3"/>
  <c r="AD164" i="3"/>
  <c r="AD168" i="3"/>
  <c r="AD175" i="3"/>
  <c r="AD197" i="3"/>
  <c r="AF208" i="3"/>
  <c r="AD215" i="3"/>
  <c r="AD222" i="3"/>
  <c r="AD253" i="3"/>
  <c r="AD257" i="3"/>
  <c r="AD261" i="3"/>
  <c r="AD265" i="3"/>
  <c r="AD269" i="3"/>
  <c r="AD276" i="3"/>
  <c r="AD280" i="3"/>
  <c r="AD284" i="3"/>
  <c r="AD288" i="3"/>
  <c r="AD292" i="3"/>
  <c r="I10" i="29"/>
  <c r="AB10" i="3"/>
  <c r="AF172" i="3" l="1"/>
  <c r="S172" i="3" s="1"/>
  <c r="T172" i="3" s="1"/>
  <c r="AI147" i="3"/>
  <c r="S147" i="3"/>
  <c r="T147" i="3" s="1"/>
  <c r="AH145" i="3"/>
  <c r="S145" i="3"/>
  <c r="T145" i="3" s="1"/>
  <c r="AI208" i="3"/>
  <c r="S208" i="3"/>
  <c r="T208" i="3" s="1"/>
  <c r="AI172" i="3"/>
  <c r="AH172" i="3"/>
  <c r="AJ172" i="3" s="1"/>
  <c r="AF179" i="3"/>
  <c r="AF168" i="3"/>
  <c r="S168" i="3" s="1"/>
  <c r="T168" i="3" s="1"/>
  <c r="AF48" i="3"/>
  <c r="S48" i="3" s="1"/>
  <c r="T48" i="3" s="1"/>
  <c r="AF16" i="3"/>
  <c r="S16" i="3" s="1"/>
  <c r="T16" i="3" s="1"/>
  <c r="AF52" i="3"/>
  <c r="S52" i="3" s="1"/>
  <c r="T52" i="3" s="1"/>
  <c r="AF90" i="3"/>
  <c r="S90" i="3" s="1"/>
  <c r="T90" i="3" s="1"/>
  <c r="AF178" i="3"/>
  <c r="S178" i="3" s="1"/>
  <c r="T178" i="3" s="1"/>
  <c r="AF19" i="3"/>
  <c r="S19" i="3" s="1"/>
  <c r="T19" i="3" s="1"/>
  <c r="AF62" i="3"/>
  <c r="S62" i="3" s="1"/>
  <c r="T62" i="3" s="1"/>
  <c r="AF205" i="3"/>
  <c r="S205" i="3" s="1"/>
  <c r="T205" i="3" s="1"/>
  <c r="AF271" i="3"/>
  <c r="S271" i="3" s="1"/>
  <c r="T271" i="3" s="1"/>
  <c r="AF50" i="3"/>
  <c r="S50" i="3" s="1"/>
  <c r="T50" i="3" s="1"/>
  <c r="AF18" i="3"/>
  <c r="S18" i="3" s="1"/>
  <c r="T18" i="3" s="1"/>
  <c r="AF122" i="3"/>
  <c r="S122" i="3" s="1"/>
  <c r="T122" i="3" s="1"/>
  <c r="AF235" i="3"/>
  <c r="S235" i="3" s="1"/>
  <c r="T235" i="3" s="1"/>
  <c r="AF280" i="3"/>
  <c r="S280" i="3" s="1"/>
  <c r="T280" i="3" s="1"/>
  <c r="AF261" i="3"/>
  <c r="S261" i="3" s="1"/>
  <c r="T261" i="3" s="1"/>
  <c r="AF102" i="3"/>
  <c r="S102" i="3" s="1"/>
  <c r="T102" i="3" s="1"/>
  <c r="AF32" i="3"/>
  <c r="S32" i="3" s="1"/>
  <c r="T32" i="3" s="1"/>
  <c r="AF157" i="3"/>
  <c r="S157" i="3" s="1"/>
  <c r="T157" i="3" s="1"/>
  <c r="AF249" i="3"/>
  <c r="S249" i="3" s="1"/>
  <c r="T249" i="3" s="1"/>
  <c r="AF74" i="3"/>
  <c r="S74" i="3" s="1"/>
  <c r="T74" i="3" s="1"/>
  <c r="AF275" i="3"/>
  <c r="S275" i="3" s="1"/>
  <c r="T275" i="3" s="1"/>
  <c r="AF163" i="3"/>
  <c r="S163" i="3" s="1"/>
  <c r="T163" i="3" s="1"/>
  <c r="AF66" i="3"/>
  <c r="S66" i="3" s="1"/>
  <c r="T66" i="3" s="1"/>
  <c r="AF61" i="3"/>
  <c r="S61" i="3" s="1"/>
  <c r="T61" i="3" s="1"/>
  <c r="AF169" i="3"/>
  <c r="S169" i="3" s="1"/>
  <c r="T169" i="3" s="1"/>
  <c r="AF290" i="3"/>
  <c r="S290" i="3" s="1"/>
  <c r="T290" i="3" s="1"/>
  <c r="AF34" i="3"/>
  <c r="S34" i="3" s="1"/>
  <c r="T34" i="3" s="1"/>
  <c r="AF176" i="3"/>
  <c r="S176" i="3" s="1"/>
  <c r="T176" i="3" s="1"/>
  <c r="AF274" i="3"/>
  <c r="S274" i="3" s="1"/>
  <c r="T274" i="3" s="1"/>
  <c r="AF215" i="3"/>
  <c r="S215" i="3" s="1"/>
  <c r="T215" i="3" s="1"/>
  <c r="AF233" i="3"/>
  <c r="S233" i="3" s="1"/>
  <c r="T233" i="3" s="1"/>
  <c r="AF35" i="3"/>
  <c r="S35" i="3" s="1"/>
  <c r="T35" i="3" s="1"/>
  <c r="AF255" i="3"/>
  <c r="S255" i="3" s="1"/>
  <c r="T255" i="3" s="1"/>
  <c r="AF152" i="3"/>
  <c r="S152" i="3" s="1"/>
  <c r="T152" i="3" s="1"/>
  <c r="AF256" i="3"/>
  <c r="S256" i="3" s="1"/>
  <c r="T256" i="3" s="1"/>
  <c r="AF204" i="3"/>
  <c r="S204" i="3" s="1"/>
  <c r="T204" i="3" s="1"/>
  <c r="AF186" i="3"/>
  <c r="S186" i="3" s="1"/>
  <c r="T186" i="3" s="1"/>
  <c r="AF137" i="3"/>
  <c r="S137" i="3" s="1"/>
  <c r="T137" i="3" s="1"/>
  <c r="AF121" i="3"/>
  <c r="S121" i="3" s="1"/>
  <c r="T121" i="3" s="1"/>
  <c r="AF76" i="3"/>
  <c r="S76" i="3" s="1"/>
  <c r="T76" i="3" s="1"/>
  <c r="AF153" i="3"/>
  <c r="S153" i="3" s="1"/>
  <c r="T153" i="3" s="1"/>
  <c r="AF25" i="3"/>
  <c r="S25" i="3" s="1"/>
  <c r="T25" i="3" s="1"/>
  <c r="AF142" i="3"/>
  <c r="S142" i="3" s="1"/>
  <c r="T142" i="3" s="1"/>
  <c r="AF291" i="3"/>
  <c r="S291" i="3" s="1"/>
  <c r="T291" i="3" s="1"/>
  <c r="AF105" i="3"/>
  <c r="S105" i="3" s="1"/>
  <c r="T105" i="3" s="1"/>
  <c r="AF68" i="3"/>
  <c r="S68" i="3" s="1"/>
  <c r="T68" i="3" s="1"/>
  <c r="AF273" i="3"/>
  <c r="S273" i="3" s="1"/>
  <c r="T273" i="3" s="1"/>
  <c r="AF298" i="3"/>
  <c r="S298" i="3" s="1"/>
  <c r="T298" i="3" s="1"/>
  <c r="AF236" i="3"/>
  <c r="S236" i="3" s="1"/>
  <c r="T236" i="3" s="1"/>
  <c r="AF210" i="3"/>
  <c r="S210" i="3" s="1"/>
  <c r="T210" i="3" s="1"/>
  <c r="AF196" i="3"/>
  <c r="S196" i="3" s="1"/>
  <c r="T196" i="3" s="1"/>
  <c r="AF181" i="3"/>
  <c r="S181" i="3" s="1"/>
  <c r="T181" i="3" s="1"/>
  <c r="AF136" i="3"/>
  <c r="S136" i="3" s="1"/>
  <c r="T136" i="3" s="1"/>
  <c r="AF120" i="3"/>
  <c r="S120" i="3" s="1"/>
  <c r="T120" i="3" s="1"/>
  <c r="AF85" i="3"/>
  <c r="S85" i="3" s="1"/>
  <c r="T85" i="3" s="1"/>
  <c r="AF251" i="3"/>
  <c r="S251" i="3" s="1"/>
  <c r="T251" i="3" s="1"/>
  <c r="AF177" i="3"/>
  <c r="S177" i="3" s="1"/>
  <c r="T177" i="3" s="1"/>
  <c r="AF158" i="3"/>
  <c r="S158" i="3" s="1"/>
  <c r="T158" i="3" s="1"/>
  <c r="AF104" i="3"/>
  <c r="S104" i="3" s="1"/>
  <c r="T104" i="3" s="1"/>
  <c r="AF206" i="3"/>
  <c r="S206" i="3" s="1"/>
  <c r="T206" i="3" s="1"/>
  <c r="AF188" i="3"/>
  <c r="S188" i="3" s="1"/>
  <c r="T188" i="3" s="1"/>
  <c r="AF150" i="3"/>
  <c r="S150" i="3" s="1"/>
  <c r="T150" i="3" s="1"/>
  <c r="AF131" i="3"/>
  <c r="S131" i="3" s="1"/>
  <c r="T131" i="3" s="1"/>
  <c r="AF115" i="3"/>
  <c r="S115" i="3" s="1"/>
  <c r="T115" i="3" s="1"/>
  <c r="AF285" i="3"/>
  <c r="S285" i="3" s="1"/>
  <c r="T285" i="3" s="1"/>
  <c r="AF33" i="3"/>
  <c r="S33" i="3" s="1"/>
  <c r="T33" i="3" s="1"/>
  <c r="AF138" i="3"/>
  <c r="S138" i="3" s="1"/>
  <c r="T138" i="3" s="1"/>
  <c r="AF216" i="3"/>
  <c r="S216" i="3" s="1"/>
  <c r="T216" i="3" s="1"/>
  <c r="AF29" i="3"/>
  <c r="S29" i="3" s="1"/>
  <c r="T29" i="3" s="1"/>
  <c r="AF134" i="3"/>
  <c r="S134" i="3" s="1"/>
  <c r="T134" i="3" s="1"/>
  <c r="AF292" i="3"/>
  <c r="S292" i="3" s="1"/>
  <c r="T292" i="3" s="1"/>
  <c r="AF276" i="3"/>
  <c r="S276" i="3" s="1"/>
  <c r="T276" i="3" s="1"/>
  <c r="AF257" i="3"/>
  <c r="S257" i="3" s="1"/>
  <c r="T257" i="3" s="1"/>
  <c r="AH208" i="3"/>
  <c r="AF164" i="3"/>
  <c r="S164" i="3" s="1"/>
  <c r="T164" i="3" s="1"/>
  <c r="AI145" i="3"/>
  <c r="AF98" i="3"/>
  <c r="S98" i="3" s="1"/>
  <c r="T98" i="3" s="1"/>
  <c r="AF44" i="3"/>
  <c r="S44" i="3" s="1"/>
  <c r="T44" i="3" s="1"/>
  <c r="AF28" i="3"/>
  <c r="S28" i="3" s="1"/>
  <c r="T28" i="3" s="1"/>
  <c r="AF12" i="3"/>
  <c r="S12" i="3" s="1"/>
  <c r="T12" i="3" s="1"/>
  <c r="AF17" i="3"/>
  <c r="S17" i="3" s="1"/>
  <c r="T17" i="3" s="1"/>
  <c r="AF299" i="3"/>
  <c r="S299" i="3" s="1"/>
  <c r="T299" i="3" s="1"/>
  <c r="AF245" i="3"/>
  <c r="S245" i="3" s="1"/>
  <c r="T245" i="3" s="1"/>
  <c r="AF229" i="3"/>
  <c r="S229" i="3" s="1"/>
  <c r="T229" i="3" s="1"/>
  <c r="AF86" i="3"/>
  <c r="S86" i="3" s="1"/>
  <c r="T86" i="3" s="1"/>
  <c r="AF63" i="3"/>
  <c r="S63" i="3" s="1"/>
  <c r="T63" i="3" s="1"/>
  <c r="AF268" i="3"/>
  <c r="S268" i="3" s="1"/>
  <c r="T268" i="3" s="1"/>
  <c r="AF252" i="3"/>
  <c r="S252" i="3" s="1"/>
  <c r="T252" i="3" s="1"/>
  <c r="AF174" i="3"/>
  <c r="S174" i="3" s="1"/>
  <c r="T174" i="3" s="1"/>
  <c r="AF159" i="3"/>
  <c r="S159" i="3" s="1"/>
  <c r="T159" i="3" s="1"/>
  <c r="AF47" i="3"/>
  <c r="S47" i="3" s="1"/>
  <c r="T47" i="3" s="1"/>
  <c r="AF31" i="3"/>
  <c r="S31" i="3" s="1"/>
  <c r="T31" i="3" s="1"/>
  <c r="AF15" i="3"/>
  <c r="S15" i="3" s="1"/>
  <c r="T15" i="3" s="1"/>
  <c r="AF58" i="3"/>
  <c r="S58" i="3" s="1"/>
  <c r="T58" i="3" s="1"/>
  <c r="AF53" i="3"/>
  <c r="S53" i="3" s="1"/>
  <c r="T53" i="3" s="1"/>
  <c r="AF99" i="3"/>
  <c r="S99" i="3" s="1"/>
  <c r="T99" i="3" s="1"/>
  <c r="AF126" i="3"/>
  <c r="S126" i="3" s="1"/>
  <c r="T126" i="3" s="1"/>
  <c r="AF286" i="3"/>
  <c r="S286" i="3" s="1"/>
  <c r="T286" i="3" s="1"/>
  <c r="AF267" i="3"/>
  <c r="S267" i="3" s="1"/>
  <c r="T267" i="3" s="1"/>
  <c r="AF46" i="3"/>
  <c r="S46" i="3" s="1"/>
  <c r="T46" i="3" s="1"/>
  <c r="AF30" i="3"/>
  <c r="S30" i="3" s="1"/>
  <c r="T30" i="3" s="1"/>
  <c r="AF14" i="3"/>
  <c r="S14" i="3" s="1"/>
  <c r="T14" i="3" s="1"/>
  <c r="AF107" i="3"/>
  <c r="S107" i="3" s="1"/>
  <c r="T107" i="3" s="1"/>
  <c r="AF75" i="3"/>
  <c r="S75" i="3" s="1"/>
  <c r="T75" i="3" s="1"/>
  <c r="AF247" i="3"/>
  <c r="S247" i="3" s="1"/>
  <c r="T247" i="3" s="1"/>
  <c r="AF231" i="3"/>
  <c r="S231" i="3" s="1"/>
  <c r="T231" i="3" s="1"/>
  <c r="AF200" i="3"/>
  <c r="S200" i="3" s="1"/>
  <c r="T200" i="3" s="1"/>
  <c r="AF182" i="3"/>
  <c r="S182" i="3" s="1"/>
  <c r="T182" i="3" s="1"/>
  <c r="AF133" i="3"/>
  <c r="S133" i="3" s="1"/>
  <c r="T133" i="3" s="1"/>
  <c r="AF117" i="3"/>
  <c r="S117" i="3" s="1"/>
  <c r="T117" i="3" s="1"/>
  <c r="AF277" i="3"/>
  <c r="S277" i="3" s="1"/>
  <c r="T277" i="3" s="1"/>
  <c r="AF103" i="3"/>
  <c r="S103" i="3" s="1"/>
  <c r="T103" i="3" s="1"/>
  <c r="AF226" i="3"/>
  <c r="S226" i="3" s="1"/>
  <c r="T226" i="3" s="1"/>
  <c r="AF130" i="3"/>
  <c r="S130" i="3" s="1"/>
  <c r="T130" i="3" s="1"/>
  <c r="AF287" i="3"/>
  <c r="S287" i="3" s="1"/>
  <c r="T287" i="3" s="1"/>
  <c r="AF101" i="3"/>
  <c r="S101" i="3" s="1"/>
  <c r="T101" i="3" s="1"/>
  <c r="AF37" i="3"/>
  <c r="S37" i="3" s="1"/>
  <c r="T37" i="3" s="1"/>
  <c r="AF238" i="3"/>
  <c r="S238" i="3" s="1"/>
  <c r="T238" i="3" s="1"/>
  <c r="AF114" i="3"/>
  <c r="S114" i="3" s="1"/>
  <c r="T114" i="3" s="1"/>
  <c r="AF248" i="3"/>
  <c r="S248" i="3" s="1"/>
  <c r="T248" i="3" s="1"/>
  <c r="AF232" i="3"/>
  <c r="S232" i="3" s="1"/>
  <c r="T232" i="3" s="1"/>
  <c r="AF207" i="3"/>
  <c r="S207" i="3" s="1"/>
  <c r="T207" i="3" s="1"/>
  <c r="AF192" i="3"/>
  <c r="S192" i="3" s="1"/>
  <c r="T192" i="3" s="1"/>
  <c r="AH147" i="3"/>
  <c r="AF132" i="3"/>
  <c r="S132" i="3" s="1"/>
  <c r="T132" i="3" s="1"/>
  <c r="AF116" i="3"/>
  <c r="S116" i="3" s="1"/>
  <c r="T116" i="3" s="1"/>
  <c r="AF81" i="3"/>
  <c r="S81" i="3" s="1"/>
  <c r="T81" i="3" s="1"/>
  <c r="AF220" i="3"/>
  <c r="S220" i="3" s="1"/>
  <c r="T220" i="3" s="1"/>
  <c r="AF170" i="3"/>
  <c r="S170" i="3" s="1"/>
  <c r="T170" i="3" s="1"/>
  <c r="AF154" i="3"/>
  <c r="S154" i="3" s="1"/>
  <c r="T154" i="3" s="1"/>
  <c r="AF100" i="3"/>
  <c r="S100" i="3" s="1"/>
  <c r="T100" i="3" s="1"/>
  <c r="AF202" i="3"/>
  <c r="S202" i="3" s="1"/>
  <c r="T202" i="3" s="1"/>
  <c r="AF184" i="3"/>
  <c r="S184" i="3" s="1"/>
  <c r="T184" i="3" s="1"/>
  <c r="AF143" i="3"/>
  <c r="S143" i="3" s="1"/>
  <c r="T143" i="3" s="1"/>
  <c r="AF127" i="3"/>
  <c r="S127" i="3" s="1"/>
  <c r="T127" i="3" s="1"/>
  <c r="AF88" i="3"/>
  <c r="S88" i="3" s="1"/>
  <c r="T88" i="3" s="1"/>
  <c r="AF270" i="3"/>
  <c r="S270" i="3" s="1"/>
  <c r="T270" i="3" s="1"/>
  <c r="AF246" i="3"/>
  <c r="S246" i="3" s="1"/>
  <c r="T246" i="3" s="1"/>
  <c r="AF95" i="3"/>
  <c r="S95" i="3" s="1"/>
  <c r="T95" i="3" s="1"/>
  <c r="AF198" i="3"/>
  <c r="S198" i="3" s="1"/>
  <c r="T198" i="3" s="1"/>
  <c r="AF230" i="3"/>
  <c r="S230" i="3" s="1"/>
  <c r="T230" i="3" s="1"/>
  <c r="AF118" i="3"/>
  <c r="S118" i="3" s="1"/>
  <c r="T118" i="3" s="1"/>
  <c r="AF288" i="3"/>
  <c r="S288" i="3" s="1"/>
  <c r="T288" i="3" s="1"/>
  <c r="AF269" i="3"/>
  <c r="S269" i="3" s="1"/>
  <c r="T269" i="3" s="1"/>
  <c r="AF253" i="3"/>
  <c r="S253" i="3" s="1"/>
  <c r="T253" i="3" s="1"/>
  <c r="AF197" i="3"/>
  <c r="S197" i="3" s="1"/>
  <c r="T197" i="3" s="1"/>
  <c r="AF160" i="3"/>
  <c r="S160" i="3" s="1"/>
  <c r="T160" i="3" s="1"/>
  <c r="AF110" i="3"/>
  <c r="S110" i="3" s="1"/>
  <c r="T110" i="3" s="1"/>
  <c r="AF71" i="3"/>
  <c r="S71" i="3" s="1"/>
  <c r="T71" i="3" s="1"/>
  <c r="AF40" i="3"/>
  <c r="S40" i="3" s="1"/>
  <c r="T40" i="3" s="1"/>
  <c r="AF24" i="3"/>
  <c r="S24" i="3" s="1"/>
  <c r="T24" i="3" s="1"/>
  <c r="AF289" i="3"/>
  <c r="S289" i="3" s="1"/>
  <c r="T289" i="3" s="1"/>
  <c r="AF300" i="3"/>
  <c r="S300" i="3" s="1"/>
  <c r="T300" i="3" s="1"/>
  <c r="AF295" i="3"/>
  <c r="S295" i="3" s="1"/>
  <c r="T295" i="3" s="1"/>
  <c r="AF241" i="3"/>
  <c r="S241" i="3" s="1"/>
  <c r="T241" i="3" s="1"/>
  <c r="AF225" i="3"/>
  <c r="S225" i="3" s="1"/>
  <c r="T225" i="3" s="1"/>
  <c r="AF113" i="3"/>
  <c r="S113" i="3" s="1"/>
  <c r="T113" i="3" s="1"/>
  <c r="AF82" i="3"/>
  <c r="S82" i="3" s="1"/>
  <c r="T82" i="3" s="1"/>
  <c r="AF59" i="3"/>
  <c r="S59" i="3" s="1"/>
  <c r="T59" i="3" s="1"/>
  <c r="AF264" i="3"/>
  <c r="S264" i="3" s="1"/>
  <c r="T264" i="3" s="1"/>
  <c r="AF221" i="3"/>
  <c r="S221" i="3" s="1"/>
  <c r="T221" i="3" s="1"/>
  <c r="AF171" i="3"/>
  <c r="S171" i="3" s="1"/>
  <c r="T171" i="3" s="1"/>
  <c r="AF155" i="3"/>
  <c r="S155" i="3" s="1"/>
  <c r="T155" i="3" s="1"/>
  <c r="AF43" i="3"/>
  <c r="S43" i="3" s="1"/>
  <c r="T43" i="3" s="1"/>
  <c r="AF27" i="3"/>
  <c r="S27" i="3" s="1"/>
  <c r="T27" i="3" s="1"/>
  <c r="AF11" i="3"/>
  <c r="AF54" i="3"/>
  <c r="S54" i="3" s="1"/>
  <c r="T54" i="3" s="1"/>
  <c r="AF281" i="3"/>
  <c r="S281" i="3" s="1"/>
  <c r="T281" i="3" s="1"/>
  <c r="AF21" i="3"/>
  <c r="S21" i="3" s="1"/>
  <c r="T21" i="3" s="1"/>
  <c r="AF83" i="3"/>
  <c r="S83" i="3" s="1"/>
  <c r="T83" i="3" s="1"/>
  <c r="AF282" i="3"/>
  <c r="S282" i="3" s="1"/>
  <c r="T282" i="3" s="1"/>
  <c r="AF263" i="3"/>
  <c r="S263" i="3" s="1"/>
  <c r="T263" i="3" s="1"/>
  <c r="AF96" i="3"/>
  <c r="S96" i="3" s="1"/>
  <c r="T96" i="3" s="1"/>
  <c r="AF42" i="3"/>
  <c r="S42" i="3" s="1"/>
  <c r="T42" i="3" s="1"/>
  <c r="AF26" i="3"/>
  <c r="S26" i="3" s="1"/>
  <c r="T26" i="3" s="1"/>
  <c r="AF80" i="3"/>
  <c r="S80" i="3" s="1"/>
  <c r="T80" i="3" s="1"/>
  <c r="AF45" i="3"/>
  <c r="S45" i="3" s="1"/>
  <c r="T45" i="3" s="1"/>
  <c r="AF301" i="3"/>
  <c r="S301" i="3" s="1"/>
  <c r="T301" i="3" s="1"/>
  <c r="AF243" i="3"/>
  <c r="S243" i="3" s="1"/>
  <c r="T243" i="3" s="1"/>
  <c r="AF227" i="3"/>
  <c r="S227" i="3" s="1"/>
  <c r="T227" i="3" s="1"/>
  <c r="AJ145" i="3"/>
  <c r="AF218" i="3"/>
  <c r="S218" i="3" s="1"/>
  <c r="T218" i="3" s="1"/>
  <c r="AF193" i="3"/>
  <c r="S193" i="3" s="1"/>
  <c r="T193" i="3" s="1"/>
  <c r="AF148" i="3"/>
  <c r="S148" i="3" s="1"/>
  <c r="T148" i="3" s="1"/>
  <c r="AF129" i="3"/>
  <c r="S129" i="3" s="1"/>
  <c r="T129" i="3" s="1"/>
  <c r="AF258" i="3"/>
  <c r="S258" i="3" s="1"/>
  <c r="T258" i="3" s="1"/>
  <c r="AF72" i="3"/>
  <c r="S72" i="3" s="1"/>
  <c r="T72" i="3" s="1"/>
  <c r="AF201" i="3"/>
  <c r="S201" i="3" s="1"/>
  <c r="T201" i="3" s="1"/>
  <c r="AF79" i="3"/>
  <c r="S79" i="3" s="1"/>
  <c r="T79" i="3" s="1"/>
  <c r="AF283" i="3"/>
  <c r="S283" i="3" s="1"/>
  <c r="T283" i="3" s="1"/>
  <c r="AF151" i="3"/>
  <c r="S151" i="3" s="1"/>
  <c r="T151" i="3" s="1"/>
  <c r="AF97" i="3"/>
  <c r="S97" i="3" s="1"/>
  <c r="T97" i="3" s="1"/>
  <c r="AF13" i="3"/>
  <c r="S13" i="3" s="1"/>
  <c r="T13" i="3" s="1"/>
  <c r="AF194" i="3"/>
  <c r="S194" i="3" s="1"/>
  <c r="T194" i="3" s="1"/>
  <c r="AF91" i="3"/>
  <c r="S91" i="3" s="1"/>
  <c r="T91" i="3" s="1"/>
  <c r="AF244" i="3"/>
  <c r="S244" i="3" s="1"/>
  <c r="T244" i="3" s="1"/>
  <c r="AF228" i="3"/>
  <c r="S228" i="3" s="1"/>
  <c r="T228" i="3" s="1"/>
  <c r="AF203" i="3"/>
  <c r="S203" i="3" s="1"/>
  <c r="T203" i="3" s="1"/>
  <c r="AF144" i="3"/>
  <c r="S144" i="3" s="1"/>
  <c r="T144" i="3" s="1"/>
  <c r="AF128" i="3"/>
  <c r="S128" i="3" s="1"/>
  <c r="T128" i="3" s="1"/>
  <c r="AF93" i="3"/>
  <c r="S93" i="3" s="1"/>
  <c r="T93" i="3" s="1"/>
  <c r="AF77" i="3"/>
  <c r="S77" i="3" s="1"/>
  <c r="T77" i="3" s="1"/>
  <c r="AF217" i="3"/>
  <c r="S217" i="3" s="1"/>
  <c r="T217" i="3" s="1"/>
  <c r="AF166" i="3"/>
  <c r="S166" i="3" s="1"/>
  <c r="T166" i="3" s="1"/>
  <c r="AF112" i="3"/>
  <c r="S112" i="3" s="1"/>
  <c r="T112" i="3" s="1"/>
  <c r="AF195" i="3"/>
  <c r="S195" i="3" s="1"/>
  <c r="T195" i="3" s="1"/>
  <c r="AF180" i="3"/>
  <c r="S180" i="3" s="1"/>
  <c r="T180" i="3" s="1"/>
  <c r="AF139" i="3"/>
  <c r="S139" i="3" s="1"/>
  <c r="T139" i="3" s="1"/>
  <c r="AF123" i="3"/>
  <c r="S123" i="3" s="1"/>
  <c r="T123" i="3" s="1"/>
  <c r="AF84" i="3"/>
  <c r="S84" i="3" s="1"/>
  <c r="T84" i="3" s="1"/>
  <c r="AF146" i="3"/>
  <c r="S146" i="3" s="1"/>
  <c r="T146" i="3" s="1"/>
  <c r="AF212" i="3"/>
  <c r="S212" i="3" s="1"/>
  <c r="T212" i="3" s="1"/>
  <c r="AF56" i="3"/>
  <c r="S56" i="3" s="1"/>
  <c r="T56" i="3" s="1"/>
  <c r="AF161" i="3"/>
  <c r="S161" i="3" s="1"/>
  <c r="T161" i="3" s="1"/>
  <c r="AF187" i="3"/>
  <c r="S187" i="3" s="1"/>
  <c r="T187" i="3" s="1"/>
  <c r="AF87" i="3"/>
  <c r="S87" i="3" s="1"/>
  <c r="T87" i="3" s="1"/>
  <c r="AF284" i="3"/>
  <c r="S284" i="3" s="1"/>
  <c r="T284" i="3" s="1"/>
  <c r="AF265" i="3"/>
  <c r="S265" i="3" s="1"/>
  <c r="T265" i="3" s="1"/>
  <c r="AF222" i="3"/>
  <c r="S222" i="3" s="1"/>
  <c r="T222" i="3" s="1"/>
  <c r="AF175" i="3"/>
  <c r="S175" i="3" s="1"/>
  <c r="T175" i="3" s="1"/>
  <c r="AF156" i="3"/>
  <c r="S156" i="3" s="1"/>
  <c r="T156" i="3" s="1"/>
  <c r="AF106" i="3"/>
  <c r="S106" i="3" s="1"/>
  <c r="T106" i="3" s="1"/>
  <c r="AF67" i="3"/>
  <c r="S67" i="3" s="1"/>
  <c r="T67" i="3" s="1"/>
  <c r="AF36" i="3"/>
  <c r="S36" i="3" s="1"/>
  <c r="T36" i="3" s="1"/>
  <c r="AF20" i="3"/>
  <c r="S20" i="3" s="1"/>
  <c r="T20" i="3" s="1"/>
  <c r="AF254" i="3"/>
  <c r="S254" i="3" s="1"/>
  <c r="T254" i="3" s="1"/>
  <c r="AF234" i="3"/>
  <c r="S234" i="3" s="1"/>
  <c r="T234" i="3" s="1"/>
  <c r="AF272" i="3"/>
  <c r="S272" i="3" s="1"/>
  <c r="T272" i="3" s="1"/>
  <c r="AF237" i="3"/>
  <c r="S237" i="3" s="1"/>
  <c r="T237" i="3" s="1"/>
  <c r="AF94" i="3"/>
  <c r="S94" i="3" s="1"/>
  <c r="T94" i="3" s="1"/>
  <c r="AF78" i="3"/>
  <c r="S78" i="3" s="1"/>
  <c r="T78" i="3" s="1"/>
  <c r="AF55" i="3"/>
  <c r="S55" i="3" s="1"/>
  <c r="T55" i="3" s="1"/>
  <c r="AF260" i="3"/>
  <c r="S260" i="3" s="1"/>
  <c r="T260" i="3" s="1"/>
  <c r="AF214" i="3"/>
  <c r="S214" i="3" s="1"/>
  <c r="T214" i="3" s="1"/>
  <c r="AF167" i="3"/>
  <c r="S167" i="3" s="1"/>
  <c r="T167" i="3" s="1"/>
  <c r="AF39" i="3"/>
  <c r="S39" i="3" s="1"/>
  <c r="T39" i="3" s="1"/>
  <c r="AF23" i="3"/>
  <c r="S23" i="3" s="1"/>
  <c r="T23" i="3" s="1"/>
  <c r="AF92" i="3"/>
  <c r="S92" i="3" s="1"/>
  <c r="T92" i="3" s="1"/>
  <c r="AF73" i="3"/>
  <c r="S73" i="3" s="1"/>
  <c r="T73" i="3" s="1"/>
  <c r="AF65" i="3"/>
  <c r="S65" i="3" s="1"/>
  <c r="T65" i="3" s="1"/>
  <c r="AF266" i="3"/>
  <c r="S266" i="3" s="1"/>
  <c r="T266" i="3" s="1"/>
  <c r="AF242" i="3"/>
  <c r="S242" i="3" s="1"/>
  <c r="T242" i="3" s="1"/>
  <c r="AF294" i="3"/>
  <c r="S294" i="3" s="1"/>
  <c r="T294" i="3" s="1"/>
  <c r="AF278" i="3"/>
  <c r="S278" i="3" s="1"/>
  <c r="T278" i="3" s="1"/>
  <c r="AF259" i="3"/>
  <c r="S259" i="3" s="1"/>
  <c r="T259" i="3" s="1"/>
  <c r="AF69" i="3"/>
  <c r="S69" i="3" s="1"/>
  <c r="T69" i="3" s="1"/>
  <c r="AF38" i="3"/>
  <c r="S38" i="3" s="1"/>
  <c r="T38" i="3" s="1"/>
  <c r="AF22" i="3"/>
  <c r="S22" i="3" s="1"/>
  <c r="T22" i="3" s="1"/>
  <c r="AF262" i="3"/>
  <c r="S262" i="3" s="1"/>
  <c r="T262" i="3" s="1"/>
  <c r="AF250" i="3"/>
  <c r="S250" i="3" s="1"/>
  <c r="T250" i="3" s="1"/>
  <c r="AF297" i="3"/>
  <c r="S297" i="3" s="1"/>
  <c r="T297" i="3" s="1"/>
  <c r="AF239" i="3"/>
  <c r="S239" i="3" s="1"/>
  <c r="T239" i="3" s="1"/>
  <c r="AF223" i="3"/>
  <c r="S223" i="3" s="1"/>
  <c r="T223" i="3" s="1"/>
  <c r="AD10" i="3"/>
  <c r="AF211" i="3"/>
  <c r="S211" i="3" s="1"/>
  <c r="T211" i="3" s="1"/>
  <c r="AF189" i="3"/>
  <c r="S189" i="3" s="1"/>
  <c r="T189" i="3" s="1"/>
  <c r="AF141" i="3"/>
  <c r="S141" i="3" s="1"/>
  <c r="T141" i="3" s="1"/>
  <c r="AF125" i="3"/>
  <c r="S125" i="3" s="1"/>
  <c r="T125" i="3" s="1"/>
  <c r="AF51" i="3"/>
  <c r="S51" i="3" s="1"/>
  <c r="T51" i="3" s="1"/>
  <c r="AF165" i="3"/>
  <c r="S165" i="3" s="1"/>
  <c r="T165" i="3" s="1"/>
  <c r="AF41" i="3"/>
  <c r="S41" i="3" s="1"/>
  <c r="T41" i="3" s="1"/>
  <c r="AF190" i="3"/>
  <c r="S190" i="3" s="1"/>
  <c r="T190" i="3" s="1"/>
  <c r="AF60" i="3"/>
  <c r="S60" i="3" s="1"/>
  <c r="T60" i="3" s="1"/>
  <c r="AF279" i="3"/>
  <c r="S279" i="3" s="1"/>
  <c r="T279" i="3" s="1"/>
  <c r="AF109" i="3"/>
  <c r="S109" i="3" s="1"/>
  <c r="T109" i="3" s="1"/>
  <c r="AF70" i="3"/>
  <c r="S70" i="3" s="1"/>
  <c r="T70" i="3" s="1"/>
  <c r="AF219" i="3"/>
  <c r="S219" i="3" s="1"/>
  <c r="T219" i="3" s="1"/>
  <c r="AF296" i="3"/>
  <c r="S296" i="3" s="1"/>
  <c r="T296" i="3" s="1"/>
  <c r="AF183" i="3"/>
  <c r="S183" i="3" s="1"/>
  <c r="T183" i="3" s="1"/>
  <c r="AF302" i="3"/>
  <c r="S302" i="3" s="1"/>
  <c r="T302" i="3" s="1"/>
  <c r="AF240" i="3"/>
  <c r="S240" i="3" s="1"/>
  <c r="T240" i="3" s="1"/>
  <c r="AF224" i="3"/>
  <c r="S224" i="3" s="1"/>
  <c r="T224" i="3" s="1"/>
  <c r="AF199" i="3"/>
  <c r="S199" i="3" s="1"/>
  <c r="T199" i="3" s="1"/>
  <c r="AF185" i="3"/>
  <c r="S185" i="3" s="1"/>
  <c r="T185" i="3" s="1"/>
  <c r="AF140" i="3"/>
  <c r="S140" i="3" s="1"/>
  <c r="T140" i="3" s="1"/>
  <c r="AF124" i="3"/>
  <c r="S124" i="3" s="1"/>
  <c r="T124" i="3" s="1"/>
  <c r="AF89" i="3"/>
  <c r="S89" i="3" s="1"/>
  <c r="T89" i="3" s="1"/>
  <c r="AF213" i="3"/>
  <c r="S213" i="3" s="1"/>
  <c r="T213" i="3" s="1"/>
  <c r="AF162" i="3"/>
  <c r="S162" i="3" s="1"/>
  <c r="T162" i="3" s="1"/>
  <c r="AF108" i="3"/>
  <c r="S108" i="3" s="1"/>
  <c r="T108" i="3" s="1"/>
  <c r="AF209" i="3"/>
  <c r="S209" i="3" s="1"/>
  <c r="T209" i="3" s="1"/>
  <c r="AF191" i="3"/>
  <c r="S191" i="3" s="1"/>
  <c r="T191" i="3" s="1"/>
  <c r="AF173" i="3"/>
  <c r="S173" i="3" s="1"/>
  <c r="T173" i="3" s="1"/>
  <c r="AF135" i="3"/>
  <c r="S135" i="3" s="1"/>
  <c r="T135" i="3" s="1"/>
  <c r="AF119" i="3"/>
  <c r="S119" i="3" s="1"/>
  <c r="T119" i="3" s="1"/>
  <c r="AF57" i="3"/>
  <c r="S57" i="3" s="1"/>
  <c r="T57" i="3" s="1"/>
  <c r="AF111" i="3"/>
  <c r="S111" i="3" s="1"/>
  <c r="T111" i="3" s="1"/>
  <c r="AF293" i="3"/>
  <c r="S293" i="3" s="1"/>
  <c r="T293" i="3" s="1"/>
  <c r="AF49" i="3"/>
  <c r="S49" i="3" s="1"/>
  <c r="T49" i="3" s="1"/>
  <c r="AF149" i="3"/>
  <c r="S149" i="3" s="1"/>
  <c r="T149" i="3" s="1"/>
  <c r="AF64" i="3"/>
  <c r="S64" i="3" s="1"/>
  <c r="T64" i="3" s="1"/>
  <c r="S11" i="3" l="1"/>
  <c r="T11" i="3" s="1"/>
  <c r="AG10" i="3"/>
  <c r="AI179" i="3"/>
  <c r="S179" i="3"/>
  <c r="T179" i="3" s="1"/>
  <c r="AH179" i="3"/>
  <c r="AI262" i="3"/>
  <c r="AH262" i="3"/>
  <c r="AI23" i="3"/>
  <c r="AH23" i="3"/>
  <c r="AH20" i="3"/>
  <c r="AI20" i="3"/>
  <c r="AH284" i="3"/>
  <c r="AI284" i="3"/>
  <c r="AI96" i="3"/>
  <c r="AH96" i="3"/>
  <c r="AI27" i="3"/>
  <c r="AH27" i="3"/>
  <c r="AI113" i="3"/>
  <c r="AH113" i="3"/>
  <c r="AI71" i="3"/>
  <c r="AH71" i="3"/>
  <c r="AI95" i="3"/>
  <c r="AH95" i="3"/>
  <c r="AH100" i="3"/>
  <c r="AI100" i="3"/>
  <c r="AH192" i="3"/>
  <c r="AI192" i="3"/>
  <c r="AI287" i="3"/>
  <c r="AH287" i="3"/>
  <c r="AH200" i="3"/>
  <c r="AI200" i="3"/>
  <c r="AI134" i="3"/>
  <c r="AH134" i="3"/>
  <c r="AI150" i="3"/>
  <c r="AH150" i="3"/>
  <c r="AI120" i="3"/>
  <c r="AH120" i="3"/>
  <c r="AH68" i="3"/>
  <c r="AI68" i="3"/>
  <c r="AH137" i="3"/>
  <c r="AI137" i="3"/>
  <c r="AI293" i="3"/>
  <c r="AH293" i="3"/>
  <c r="AI119" i="3"/>
  <c r="AH119" i="3"/>
  <c r="AI209" i="3"/>
  <c r="AH209" i="3"/>
  <c r="AI89" i="3"/>
  <c r="AH89" i="3"/>
  <c r="AH199" i="3"/>
  <c r="AI199" i="3"/>
  <c r="AI183" i="3"/>
  <c r="AH183" i="3"/>
  <c r="AI109" i="3"/>
  <c r="AH109" i="3"/>
  <c r="AI41" i="3"/>
  <c r="AH41" i="3"/>
  <c r="AI141" i="3"/>
  <c r="AH141" i="3"/>
  <c r="AI56" i="3"/>
  <c r="AH56" i="3"/>
  <c r="AH123" i="3"/>
  <c r="AI123" i="3"/>
  <c r="AI112" i="3"/>
  <c r="AH112" i="3"/>
  <c r="AI93" i="3"/>
  <c r="AH93" i="3"/>
  <c r="AI203" i="3"/>
  <c r="AH203" i="3"/>
  <c r="AI194" i="3"/>
  <c r="AH194" i="3"/>
  <c r="AI283" i="3"/>
  <c r="AH283" i="3"/>
  <c r="AI258" i="3"/>
  <c r="AH258" i="3"/>
  <c r="AH218" i="3"/>
  <c r="AI218" i="3"/>
  <c r="AI231" i="3"/>
  <c r="AH231" i="3"/>
  <c r="AI14" i="3"/>
  <c r="AH14" i="3"/>
  <c r="AI286" i="3"/>
  <c r="AH286" i="3"/>
  <c r="AH58" i="3"/>
  <c r="AI58" i="3"/>
  <c r="AI159" i="3"/>
  <c r="AH159" i="3"/>
  <c r="AI63" i="3"/>
  <c r="AH63" i="3"/>
  <c r="AI299" i="3"/>
  <c r="AH299" i="3"/>
  <c r="AH44" i="3"/>
  <c r="AI44" i="3"/>
  <c r="AJ208" i="3"/>
  <c r="AI215" i="3"/>
  <c r="AH215" i="3"/>
  <c r="AI176" i="3"/>
  <c r="AH176" i="3"/>
  <c r="AI61" i="3"/>
  <c r="AH61" i="3"/>
  <c r="AH74" i="3"/>
  <c r="AI74" i="3"/>
  <c r="AI102" i="3"/>
  <c r="AH102" i="3"/>
  <c r="AH18" i="3"/>
  <c r="AI18" i="3"/>
  <c r="AI62" i="3"/>
  <c r="AH62" i="3"/>
  <c r="AH52" i="3"/>
  <c r="AI52" i="3"/>
  <c r="AH260" i="3"/>
  <c r="AI260" i="3"/>
  <c r="AI239" i="3"/>
  <c r="AH239" i="3"/>
  <c r="AI22" i="3"/>
  <c r="AH22" i="3"/>
  <c r="AH278" i="3"/>
  <c r="AI278" i="3"/>
  <c r="AI65" i="3"/>
  <c r="AH65" i="3"/>
  <c r="AI39" i="3"/>
  <c r="AH39" i="3"/>
  <c r="AI55" i="3"/>
  <c r="AH55" i="3"/>
  <c r="AH272" i="3"/>
  <c r="AI272" i="3"/>
  <c r="AI36" i="3"/>
  <c r="AH36" i="3"/>
  <c r="AH175" i="3"/>
  <c r="AI175" i="3"/>
  <c r="AH227" i="3"/>
  <c r="AI227" i="3"/>
  <c r="AI80" i="3"/>
  <c r="AH80" i="3"/>
  <c r="AI263" i="3"/>
  <c r="AH263" i="3"/>
  <c r="AI281" i="3"/>
  <c r="AH281" i="3"/>
  <c r="AI43" i="3"/>
  <c r="AH43" i="3"/>
  <c r="AH264" i="3"/>
  <c r="AI264" i="3"/>
  <c r="AI225" i="3"/>
  <c r="AH225" i="3"/>
  <c r="AI289" i="3"/>
  <c r="AH289" i="3"/>
  <c r="AI110" i="3"/>
  <c r="AH110" i="3"/>
  <c r="AI269" i="3"/>
  <c r="AH269" i="3"/>
  <c r="AI118" i="3"/>
  <c r="AH118" i="3"/>
  <c r="AI246" i="3"/>
  <c r="AH246" i="3"/>
  <c r="AI143" i="3"/>
  <c r="AH143" i="3"/>
  <c r="AI154" i="3"/>
  <c r="AH154" i="3"/>
  <c r="AI116" i="3"/>
  <c r="AH116" i="3"/>
  <c r="AI207" i="3"/>
  <c r="AH207" i="3"/>
  <c r="AI238" i="3"/>
  <c r="AH238" i="3"/>
  <c r="AI130" i="3"/>
  <c r="AH130" i="3"/>
  <c r="AI117" i="3"/>
  <c r="AH117" i="3"/>
  <c r="AI29" i="3"/>
  <c r="AH29" i="3"/>
  <c r="AI285" i="3"/>
  <c r="AH285" i="3"/>
  <c r="AI188" i="3"/>
  <c r="AH188" i="3"/>
  <c r="AH177" i="3"/>
  <c r="AI177" i="3"/>
  <c r="AI136" i="3"/>
  <c r="AH136" i="3"/>
  <c r="AH236" i="3"/>
  <c r="AI236" i="3"/>
  <c r="AI105" i="3"/>
  <c r="AH105" i="3"/>
  <c r="AI153" i="3"/>
  <c r="AH153" i="3"/>
  <c r="AI186" i="3"/>
  <c r="AH186" i="3"/>
  <c r="AI223" i="3"/>
  <c r="AH223" i="3"/>
  <c r="AI64" i="3"/>
  <c r="AH64" i="3"/>
  <c r="AJ179" i="3"/>
  <c r="AI135" i="3"/>
  <c r="AH135" i="3"/>
  <c r="AH108" i="3"/>
  <c r="AI108" i="3"/>
  <c r="AI124" i="3"/>
  <c r="AH124" i="3"/>
  <c r="AH224" i="3"/>
  <c r="AI224" i="3"/>
  <c r="AH296" i="3"/>
  <c r="AI296" i="3"/>
  <c r="AI279" i="3"/>
  <c r="AH279" i="3"/>
  <c r="AI165" i="3"/>
  <c r="AH165" i="3"/>
  <c r="AI189" i="3"/>
  <c r="AH189" i="3"/>
  <c r="AH294" i="3"/>
  <c r="AI294" i="3"/>
  <c r="AI222" i="3"/>
  <c r="AH222" i="3"/>
  <c r="AI87" i="3"/>
  <c r="AH87" i="3"/>
  <c r="AH212" i="3"/>
  <c r="AI212" i="3"/>
  <c r="AI139" i="3"/>
  <c r="AH139" i="3"/>
  <c r="AI166" i="3"/>
  <c r="AH166" i="3"/>
  <c r="AI128" i="3"/>
  <c r="AH128" i="3"/>
  <c r="AH228" i="3"/>
  <c r="AI228" i="3"/>
  <c r="AI13" i="3"/>
  <c r="AH13" i="3"/>
  <c r="AI79" i="3"/>
  <c r="AH79" i="3"/>
  <c r="AI129" i="3"/>
  <c r="AH129" i="3"/>
  <c r="AI247" i="3"/>
  <c r="AH247" i="3"/>
  <c r="AI30" i="3"/>
  <c r="AH30" i="3"/>
  <c r="AI126" i="3"/>
  <c r="AH126" i="3"/>
  <c r="AI15" i="3"/>
  <c r="AH15" i="3"/>
  <c r="AI174" i="3"/>
  <c r="AH174" i="3"/>
  <c r="AI86" i="3"/>
  <c r="AH86" i="3"/>
  <c r="AI17" i="3"/>
  <c r="AH17" i="3"/>
  <c r="AI98" i="3"/>
  <c r="AH98" i="3"/>
  <c r="AI257" i="3"/>
  <c r="AH257" i="3"/>
  <c r="AI255" i="3"/>
  <c r="AH255" i="3"/>
  <c r="AI34" i="3"/>
  <c r="AH34" i="3"/>
  <c r="AI66" i="3"/>
  <c r="AH66" i="3"/>
  <c r="AH249" i="3"/>
  <c r="AI249" i="3"/>
  <c r="AI261" i="3"/>
  <c r="AH261" i="3"/>
  <c r="AH50" i="3"/>
  <c r="AI50" i="3"/>
  <c r="AI19" i="3"/>
  <c r="AH19" i="3"/>
  <c r="AI16" i="3"/>
  <c r="AH16" i="3"/>
  <c r="AH173" i="3"/>
  <c r="AI173" i="3"/>
  <c r="AI297" i="3"/>
  <c r="AH297" i="3"/>
  <c r="AI38" i="3"/>
  <c r="AH38" i="3"/>
  <c r="AI73" i="3"/>
  <c r="AH73" i="3"/>
  <c r="AI167" i="3"/>
  <c r="AH167" i="3"/>
  <c r="AI78" i="3"/>
  <c r="AH78" i="3"/>
  <c r="AI234" i="3"/>
  <c r="AH234" i="3"/>
  <c r="AI67" i="3"/>
  <c r="AH67" i="3"/>
  <c r="AI243" i="3"/>
  <c r="AH243" i="3"/>
  <c r="AI26" i="3"/>
  <c r="AH26" i="3"/>
  <c r="AI282" i="3"/>
  <c r="AH282" i="3"/>
  <c r="AI54" i="3"/>
  <c r="AH54" i="3"/>
  <c r="AH155" i="3"/>
  <c r="AI155" i="3"/>
  <c r="AI59" i="3"/>
  <c r="AH59" i="3"/>
  <c r="AI241" i="3"/>
  <c r="AH241" i="3"/>
  <c r="AI24" i="3"/>
  <c r="AH24" i="3"/>
  <c r="AI160" i="3"/>
  <c r="AH160" i="3"/>
  <c r="AH288" i="3"/>
  <c r="AI288" i="3"/>
  <c r="AI230" i="3"/>
  <c r="AH230" i="3"/>
  <c r="AI270" i="3"/>
  <c r="AH270" i="3"/>
  <c r="AI184" i="3"/>
  <c r="AH184" i="3"/>
  <c r="AI170" i="3"/>
  <c r="AH170" i="3"/>
  <c r="AI132" i="3"/>
  <c r="AH132" i="3"/>
  <c r="AH232" i="3"/>
  <c r="AI232" i="3"/>
  <c r="AI37" i="3"/>
  <c r="AH37" i="3"/>
  <c r="AI226" i="3"/>
  <c r="AH226" i="3"/>
  <c r="AI133" i="3"/>
  <c r="AH133" i="3"/>
  <c r="AH216" i="3"/>
  <c r="AI216" i="3"/>
  <c r="AH115" i="3"/>
  <c r="AI115" i="3"/>
  <c r="AI206" i="3"/>
  <c r="AH206" i="3"/>
  <c r="AH251" i="3"/>
  <c r="AI251" i="3"/>
  <c r="AI181" i="3"/>
  <c r="AH181" i="3"/>
  <c r="AI298" i="3"/>
  <c r="AH298" i="3"/>
  <c r="AI291" i="3"/>
  <c r="AH291" i="3"/>
  <c r="AH76" i="3"/>
  <c r="AI76" i="3"/>
  <c r="AH204" i="3"/>
  <c r="AI204" i="3"/>
  <c r="AI259" i="3"/>
  <c r="AH259" i="3"/>
  <c r="AI237" i="3"/>
  <c r="AH237" i="3"/>
  <c r="AH156" i="3"/>
  <c r="AI156" i="3"/>
  <c r="AI45" i="3"/>
  <c r="AH45" i="3"/>
  <c r="AI21" i="3"/>
  <c r="AH21" i="3"/>
  <c r="AH221" i="3"/>
  <c r="AI221" i="3"/>
  <c r="AH300" i="3"/>
  <c r="AI300" i="3"/>
  <c r="AI253" i="3"/>
  <c r="AH253" i="3"/>
  <c r="AI127" i="3"/>
  <c r="AH127" i="3"/>
  <c r="AI81" i="3"/>
  <c r="AH81" i="3"/>
  <c r="AI114" i="3"/>
  <c r="AH114" i="3"/>
  <c r="AI277" i="3"/>
  <c r="AH277" i="3"/>
  <c r="AI33" i="3"/>
  <c r="AH33" i="3"/>
  <c r="AI158" i="3"/>
  <c r="AH158" i="3"/>
  <c r="AH210" i="3"/>
  <c r="AI210" i="3"/>
  <c r="AI25" i="3"/>
  <c r="AH25" i="3"/>
  <c r="AI152" i="3"/>
  <c r="AH152" i="3"/>
  <c r="AI149" i="3"/>
  <c r="AH149" i="3"/>
  <c r="AI111" i="3"/>
  <c r="AH111" i="3"/>
  <c r="AH162" i="3"/>
  <c r="AI162" i="3"/>
  <c r="AI140" i="3"/>
  <c r="AH140" i="3"/>
  <c r="AH240" i="3"/>
  <c r="AI240" i="3"/>
  <c r="AH219" i="3"/>
  <c r="AI219" i="3"/>
  <c r="AH60" i="3"/>
  <c r="AI60" i="3"/>
  <c r="AI51" i="3"/>
  <c r="AH51" i="3"/>
  <c r="AH211" i="3"/>
  <c r="AI211" i="3"/>
  <c r="AI187" i="3"/>
  <c r="AH187" i="3"/>
  <c r="AI146" i="3"/>
  <c r="AH146" i="3"/>
  <c r="AI180" i="3"/>
  <c r="AH180" i="3"/>
  <c r="AH217" i="3"/>
  <c r="AI217" i="3"/>
  <c r="AI144" i="3"/>
  <c r="AH144" i="3"/>
  <c r="AH244" i="3"/>
  <c r="AI244" i="3"/>
  <c r="AI97" i="3"/>
  <c r="AH97" i="3"/>
  <c r="AI201" i="3"/>
  <c r="AH201" i="3"/>
  <c r="AI148" i="3"/>
  <c r="AH148" i="3"/>
  <c r="AH198" i="3"/>
  <c r="AI198" i="3"/>
  <c r="AI75" i="3"/>
  <c r="AH75" i="3"/>
  <c r="AI46" i="3"/>
  <c r="AH46" i="3"/>
  <c r="AH99" i="3"/>
  <c r="AI99" i="3"/>
  <c r="AI31" i="3"/>
  <c r="AH31" i="3"/>
  <c r="AH252" i="3"/>
  <c r="AI252" i="3"/>
  <c r="AI229" i="3"/>
  <c r="AH229" i="3"/>
  <c r="AH12" i="3"/>
  <c r="AI12" i="3"/>
  <c r="AH276" i="3"/>
  <c r="AI276" i="3"/>
  <c r="AH35" i="3"/>
  <c r="AI35" i="3"/>
  <c r="AI290" i="3"/>
  <c r="AH290" i="3"/>
  <c r="AH163" i="3"/>
  <c r="AI163" i="3"/>
  <c r="AI157" i="3"/>
  <c r="AH157" i="3"/>
  <c r="AH280" i="3"/>
  <c r="AI280" i="3"/>
  <c r="AH235" i="3"/>
  <c r="AI235" i="3"/>
  <c r="AI271" i="3"/>
  <c r="AH271" i="3"/>
  <c r="AI178" i="3"/>
  <c r="AH178" i="3"/>
  <c r="AI48" i="3"/>
  <c r="AH48" i="3"/>
  <c r="AF10" i="3"/>
  <c r="S10" i="3" s="1"/>
  <c r="T10" i="3" s="1"/>
  <c r="AI250" i="3"/>
  <c r="AH250" i="3"/>
  <c r="AI69" i="3"/>
  <c r="AH69" i="3"/>
  <c r="AI242" i="3"/>
  <c r="AH242" i="3"/>
  <c r="AH92" i="3"/>
  <c r="AI92" i="3"/>
  <c r="AI214" i="3"/>
  <c r="AH214" i="3"/>
  <c r="AH94" i="3"/>
  <c r="AI94" i="3"/>
  <c r="AI254" i="3"/>
  <c r="AH254" i="3"/>
  <c r="AI106" i="3"/>
  <c r="AH106" i="3"/>
  <c r="AH265" i="3"/>
  <c r="AI265" i="3"/>
  <c r="AI301" i="3"/>
  <c r="AH301" i="3"/>
  <c r="AH42" i="3"/>
  <c r="AI42" i="3"/>
  <c r="AI83" i="3"/>
  <c r="AH83" i="3"/>
  <c r="AH11" i="3"/>
  <c r="AI11" i="3"/>
  <c r="AI171" i="3"/>
  <c r="AH171" i="3"/>
  <c r="AH82" i="3"/>
  <c r="AI82" i="3"/>
  <c r="AI295" i="3"/>
  <c r="AH295" i="3"/>
  <c r="AI40" i="3"/>
  <c r="AH40" i="3"/>
  <c r="AH197" i="3"/>
  <c r="AI197" i="3"/>
  <c r="AI88" i="3"/>
  <c r="AH88" i="3"/>
  <c r="AI202" i="3"/>
  <c r="AH202" i="3"/>
  <c r="AH220" i="3"/>
  <c r="AI220" i="3"/>
  <c r="AJ147" i="3"/>
  <c r="AH248" i="3"/>
  <c r="AI248" i="3"/>
  <c r="AH101" i="3"/>
  <c r="AI101" i="3"/>
  <c r="AI103" i="3"/>
  <c r="AH103" i="3"/>
  <c r="AI182" i="3"/>
  <c r="AH182" i="3"/>
  <c r="AI138" i="3"/>
  <c r="AH138" i="3"/>
  <c r="AH131" i="3"/>
  <c r="AI131" i="3"/>
  <c r="AI104" i="3"/>
  <c r="AH104" i="3"/>
  <c r="AI85" i="3"/>
  <c r="AH85" i="3"/>
  <c r="AH196" i="3"/>
  <c r="AI196" i="3"/>
  <c r="AH273" i="3"/>
  <c r="AI273" i="3"/>
  <c r="AI142" i="3"/>
  <c r="AH142" i="3"/>
  <c r="AI121" i="3"/>
  <c r="AH121" i="3"/>
  <c r="AH256" i="3"/>
  <c r="AI256" i="3"/>
  <c r="AI266" i="3"/>
  <c r="AH266" i="3"/>
  <c r="AI49" i="3"/>
  <c r="AH49" i="3"/>
  <c r="AI57" i="3"/>
  <c r="AH57" i="3"/>
  <c r="AI191" i="3"/>
  <c r="AH191" i="3"/>
  <c r="AI213" i="3"/>
  <c r="AH213" i="3"/>
  <c r="AH185" i="3"/>
  <c r="AI185" i="3"/>
  <c r="AI302" i="3"/>
  <c r="AH302" i="3"/>
  <c r="AI70" i="3"/>
  <c r="AH70" i="3"/>
  <c r="AI190" i="3"/>
  <c r="AH190" i="3"/>
  <c r="AI125" i="3"/>
  <c r="AH125" i="3"/>
  <c r="AI161" i="3"/>
  <c r="AH161" i="3"/>
  <c r="AH84" i="3"/>
  <c r="AI84" i="3"/>
  <c r="AI195" i="3"/>
  <c r="AH195" i="3"/>
  <c r="AI77" i="3"/>
  <c r="AH77" i="3"/>
  <c r="AI91" i="3"/>
  <c r="AH91" i="3"/>
  <c r="AI151" i="3"/>
  <c r="AH151" i="3"/>
  <c r="AI72" i="3"/>
  <c r="AH72" i="3"/>
  <c r="AI193" i="3"/>
  <c r="AH193" i="3"/>
  <c r="AI107" i="3"/>
  <c r="AH107" i="3"/>
  <c r="AI267" i="3"/>
  <c r="AH267" i="3"/>
  <c r="AI53" i="3"/>
  <c r="AH53" i="3"/>
  <c r="AI47" i="3"/>
  <c r="AH47" i="3"/>
  <c r="AH268" i="3"/>
  <c r="AI268" i="3"/>
  <c r="AI245" i="3"/>
  <c r="AH245" i="3"/>
  <c r="AH28" i="3"/>
  <c r="AI28" i="3"/>
  <c r="AH164" i="3"/>
  <c r="AI164" i="3"/>
  <c r="AH292" i="3"/>
  <c r="AI292" i="3"/>
  <c r="AI233" i="3"/>
  <c r="AH233" i="3"/>
  <c r="AI274" i="3"/>
  <c r="AH274" i="3"/>
  <c r="AI169" i="3"/>
  <c r="AH169" i="3"/>
  <c r="AI275" i="3"/>
  <c r="AH275" i="3"/>
  <c r="AI32" i="3"/>
  <c r="AH32" i="3"/>
  <c r="AH122" i="3"/>
  <c r="AI122" i="3"/>
  <c r="AH205" i="3"/>
  <c r="AI205" i="3"/>
  <c r="AI90" i="3"/>
  <c r="AH90" i="3"/>
  <c r="AI168" i="3"/>
  <c r="AH168" i="3"/>
  <c r="AJ144" i="3" l="1"/>
  <c r="AJ158" i="3"/>
  <c r="AJ270" i="3"/>
  <c r="AJ261" i="3"/>
  <c r="AJ98" i="3"/>
  <c r="AJ238" i="3"/>
  <c r="AJ143" i="3"/>
  <c r="AJ260" i="3"/>
  <c r="AJ299" i="3"/>
  <c r="AJ159" i="3"/>
  <c r="AJ283" i="3"/>
  <c r="AJ112" i="3"/>
  <c r="AJ150" i="3"/>
  <c r="AJ27" i="3"/>
  <c r="AJ90" i="3"/>
  <c r="AJ77" i="3"/>
  <c r="AJ84" i="3"/>
  <c r="AJ266" i="3"/>
  <c r="AJ273" i="3"/>
  <c r="AJ138" i="3"/>
  <c r="AJ248" i="3"/>
  <c r="AJ220" i="3"/>
  <c r="AJ295" i="3"/>
  <c r="AJ94" i="3"/>
  <c r="AJ250" i="3"/>
  <c r="AJ35" i="3"/>
  <c r="AJ276" i="3"/>
  <c r="AJ97" i="3"/>
  <c r="AJ180" i="3"/>
  <c r="AJ127" i="3"/>
  <c r="AJ156" i="3"/>
  <c r="AJ181" i="3"/>
  <c r="AJ206" i="3"/>
  <c r="AJ24" i="3"/>
  <c r="AJ234" i="3"/>
  <c r="AJ222" i="3"/>
  <c r="AJ189" i="3"/>
  <c r="AJ279" i="3"/>
  <c r="AJ224" i="3"/>
  <c r="AJ64" i="3"/>
  <c r="AJ117" i="3"/>
  <c r="AJ281" i="3"/>
  <c r="AJ22" i="3"/>
  <c r="AJ176" i="3"/>
  <c r="AJ209" i="3"/>
  <c r="AJ293" i="3"/>
  <c r="AJ68" i="3"/>
  <c r="AJ200" i="3"/>
  <c r="AJ192" i="3"/>
  <c r="AJ71" i="3"/>
  <c r="AJ169" i="3"/>
  <c r="AJ267" i="3"/>
  <c r="AJ193" i="3"/>
  <c r="AJ131" i="3"/>
  <c r="AJ235" i="3"/>
  <c r="AJ21" i="3"/>
  <c r="AJ226" i="3"/>
  <c r="AJ167" i="3"/>
  <c r="AJ116" i="3"/>
  <c r="AJ80" i="3"/>
  <c r="AJ164" i="3"/>
  <c r="AJ91" i="3"/>
  <c r="AJ213" i="3"/>
  <c r="AJ57" i="3"/>
  <c r="AJ121" i="3"/>
  <c r="AJ104" i="3"/>
  <c r="AJ103" i="3"/>
  <c r="AJ202" i="3"/>
  <c r="AJ214" i="3"/>
  <c r="AJ242" i="3"/>
  <c r="AJ271" i="3"/>
  <c r="AJ148" i="3"/>
  <c r="AJ149" i="3"/>
  <c r="AJ152" i="3"/>
  <c r="AJ114" i="3"/>
  <c r="AJ291" i="3"/>
  <c r="AJ232" i="3"/>
  <c r="AJ288" i="3"/>
  <c r="AJ282" i="3"/>
  <c r="AJ243" i="3"/>
  <c r="AJ126" i="3"/>
  <c r="AJ166" i="3"/>
  <c r="AJ108" i="3"/>
  <c r="AJ223" i="3"/>
  <c r="AJ153" i="3"/>
  <c r="AJ285" i="3"/>
  <c r="AJ289" i="3"/>
  <c r="AJ272" i="3"/>
  <c r="AJ218" i="3"/>
  <c r="AJ141" i="3"/>
  <c r="AJ284" i="3"/>
  <c r="AJ233" i="3"/>
  <c r="AJ92" i="3"/>
  <c r="AJ76" i="3"/>
  <c r="AJ170" i="3"/>
  <c r="AJ38" i="3"/>
  <c r="AJ19" i="3"/>
  <c r="AJ175" i="3"/>
  <c r="AJ122" i="3"/>
  <c r="AJ275" i="3"/>
  <c r="AJ274" i="3"/>
  <c r="AJ53" i="3"/>
  <c r="AJ107" i="3"/>
  <c r="AJ72" i="3"/>
  <c r="AJ190" i="3"/>
  <c r="AJ302" i="3"/>
  <c r="AJ254" i="3"/>
  <c r="AJ48" i="3"/>
  <c r="AJ99" i="3"/>
  <c r="AJ75" i="3"/>
  <c r="AJ60" i="3"/>
  <c r="AJ240" i="3"/>
  <c r="AJ33" i="3"/>
  <c r="AJ300" i="3"/>
  <c r="AJ237" i="3"/>
  <c r="AJ173" i="3"/>
  <c r="AJ16" i="3"/>
  <c r="AJ34" i="3"/>
  <c r="AJ17" i="3"/>
  <c r="AJ174" i="3"/>
  <c r="AJ247" i="3"/>
  <c r="AJ79" i="3"/>
  <c r="AJ124" i="3"/>
  <c r="AJ135" i="3"/>
  <c r="AJ177" i="3"/>
  <c r="AJ246" i="3"/>
  <c r="AJ269" i="3"/>
  <c r="AJ65" i="3"/>
  <c r="AJ52" i="3"/>
  <c r="AJ63" i="3"/>
  <c r="AJ14" i="3"/>
  <c r="AJ194" i="3"/>
  <c r="AJ109" i="3"/>
  <c r="AJ199" i="3"/>
  <c r="AJ120" i="3"/>
  <c r="AJ96" i="3"/>
  <c r="AJ262" i="3"/>
  <c r="AJ44" i="3"/>
  <c r="AJ258" i="3"/>
  <c r="AJ93" i="3"/>
  <c r="AJ119" i="3"/>
  <c r="AJ134" i="3"/>
  <c r="AJ287" i="3"/>
  <c r="AJ20" i="3"/>
  <c r="AJ161" i="3"/>
  <c r="AJ163" i="3"/>
  <c r="AJ211" i="3"/>
  <c r="AJ253" i="3"/>
  <c r="AJ230" i="3"/>
  <c r="AJ155" i="3"/>
  <c r="AJ297" i="3"/>
  <c r="AJ249" i="3"/>
  <c r="AJ257" i="3"/>
  <c r="AJ212" i="3"/>
  <c r="AJ36" i="3"/>
  <c r="AJ28" i="3"/>
  <c r="AJ195" i="3"/>
  <c r="AJ142" i="3"/>
  <c r="AJ196" i="3"/>
  <c r="AJ182" i="3"/>
  <c r="AJ197" i="3"/>
  <c r="AJ69" i="3"/>
  <c r="AH10" i="3"/>
  <c r="AI10" i="3"/>
  <c r="AJ157" i="3"/>
  <c r="AJ290" i="3"/>
  <c r="AJ252" i="3"/>
  <c r="AJ201" i="3"/>
  <c r="AJ217" i="3"/>
  <c r="AJ140" i="3"/>
  <c r="AJ210" i="3"/>
  <c r="AJ81" i="3"/>
  <c r="AJ221" i="3"/>
  <c r="AJ204" i="3"/>
  <c r="AJ133" i="3"/>
  <c r="AJ37" i="3"/>
  <c r="AJ54" i="3"/>
  <c r="AJ67" i="3"/>
  <c r="AJ78" i="3"/>
  <c r="AJ73" i="3"/>
  <c r="AJ50" i="3"/>
  <c r="AJ128" i="3"/>
  <c r="AJ139" i="3"/>
  <c r="AJ87" i="3"/>
  <c r="AJ165" i="3"/>
  <c r="AJ296" i="3"/>
  <c r="AJ236" i="3"/>
  <c r="AJ29" i="3"/>
  <c r="AJ207" i="3"/>
  <c r="AJ263" i="3"/>
  <c r="AJ239" i="3"/>
  <c r="AJ102" i="3"/>
  <c r="AJ215" i="3"/>
  <c r="AJ123" i="3"/>
  <c r="AJ137" i="3"/>
  <c r="AJ100" i="3"/>
  <c r="AJ113" i="3"/>
  <c r="AJ265" i="3"/>
  <c r="AJ146" i="3"/>
  <c r="AJ162" i="3"/>
  <c r="AJ132" i="3"/>
  <c r="AJ241" i="3"/>
  <c r="AJ228" i="3"/>
  <c r="AJ154" i="3"/>
  <c r="AJ264" i="3"/>
  <c r="AJ74" i="3"/>
  <c r="AJ168" i="3"/>
  <c r="AJ205" i="3"/>
  <c r="AJ268" i="3"/>
  <c r="AJ70" i="3"/>
  <c r="AJ191" i="3"/>
  <c r="AJ85" i="3"/>
  <c r="AJ101" i="3"/>
  <c r="AJ88" i="3"/>
  <c r="AJ40" i="3"/>
  <c r="AJ82" i="3"/>
  <c r="AJ42" i="3"/>
  <c r="AJ178" i="3"/>
  <c r="AJ229" i="3"/>
  <c r="AJ46" i="3"/>
  <c r="AJ51" i="3"/>
  <c r="AJ111" i="3"/>
  <c r="AJ259" i="3"/>
  <c r="AJ298" i="3"/>
  <c r="AJ115" i="3"/>
  <c r="AJ26" i="3"/>
  <c r="AJ129" i="3"/>
  <c r="AJ105" i="3"/>
  <c r="AJ136" i="3"/>
  <c r="AJ188" i="3"/>
  <c r="AJ110" i="3"/>
  <c r="AJ225" i="3"/>
  <c r="AJ43" i="3"/>
  <c r="AJ227" i="3"/>
  <c r="AJ61" i="3"/>
  <c r="AJ58" i="3"/>
  <c r="AJ231" i="3"/>
  <c r="AJ56" i="3"/>
  <c r="AJ89" i="3"/>
  <c r="AJ95" i="3"/>
  <c r="AJ11" i="3"/>
  <c r="AJ280" i="3"/>
  <c r="AJ12" i="3"/>
  <c r="AJ45" i="3"/>
  <c r="AJ216" i="3"/>
  <c r="AJ184" i="3"/>
  <c r="AJ160" i="3"/>
  <c r="AJ130" i="3"/>
  <c r="AJ55" i="3"/>
  <c r="AJ18" i="3"/>
  <c r="AJ32" i="3"/>
  <c r="AJ292" i="3"/>
  <c r="AJ245" i="3"/>
  <c r="AJ47" i="3"/>
  <c r="AJ151" i="3"/>
  <c r="AJ125" i="3"/>
  <c r="AJ185" i="3"/>
  <c r="AJ49" i="3"/>
  <c r="AJ256" i="3"/>
  <c r="AJ171" i="3"/>
  <c r="AJ83" i="3"/>
  <c r="AJ301" i="3"/>
  <c r="AJ106" i="3"/>
  <c r="AJ31" i="3"/>
  <c r="AJ198" i="3"/>
  <c r="AJ244" i="3"/>
  <c r="AJ187" i="3"/>
  <c r="AJ219" i="3"/>
  <c r="AJ25" i="3"/>
  <c r="AJ277" i="3"/>
  <c r="AJ251" i="3"/>
  <c r="AJ59" i="3"/>
  <c r="AJ66" i="3"/>
  <c r="AJ255" i="3"/>
  <c r="AJ86" i="3"/>
  <c r="AJ15" i="3"/>
  <c r="AJ30" i="3"/>
  <c r="AJ13" i="3"/>
  <c r="AJ294" i="3"/>
  <c r="AJ186" i="3"/>
  <c r="AJ118" i="3"/>
  <c r="AJ39" i="3"/>
  <c r="AJ278" i="3"/>
  <c r="AJ62" i="3"/>
  <c r="AJ286" i="3"/>
  <c r="AJ203" i="3"/>
  <c r="AJ41" i="3"/>
  <c r="AJ183" i="3"/>
  <c r="AJ23" i="3"/>
  <c r="AJ10" i="3" l="1"/>
  <c r="AC16" i="13" l="1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8" i="13"/>
  <c r="AC189" i="13"/>
  <c r="AC190" i="13"/>
  <c r="AC191" i="13"/>
  <c r="AC192" i="13"/>
  <c r="AC193" i="13"/>
  <c r="AC194" i="13"/>
  <c r="AC195" i="13"/>
  <c r="AC196" i="13"/>
  <c r="AC197" i="13"/>
  <c r="AC198" i="13"/>
  <c r="AC199" i="13"/>
  <c r="AC200" i="13"/>
  <c r="AC201" i="13"/>
  <c r="AC202" i="13"/>
  <c r="AC203" i="13"/>
  <c r="AC204" i="13"/>
  <c r="AC205" i="13"/>
  <c r="AC206" i="13"/>
  <c r="AC207" i="13"/>
  <c r="AC208" i="13"/>
  <c r="AC209" i="13"/>
  <c r="AC210" i="13"/>
  <c r="AC211" i="13"/>
  <c r="AC212" i="13"/>
  <c r="AC213" i="13"/>
  <c r="AC214" i="13"/>
  <c r="AC215" i="13"/>
  <c r="AC216" i="13"/>
  <c r="AC217" i="13"/>
  <c r="AC218" i="13"/>
  <c r="AC219" i="13"/>
  <c r="AC220" i="13"/>
  <c r="AC221" i="13"/>
  <c r="AC222" i="13"/>
  <c r="AC223" i="13"/>
  <c r="AC224" i="13"/>
  <c r="AC225" i="13"/>
  <c r="AC226" i="13"/>
  <c r="AC227" i="13"/>
  <c r="AC228" i="13"/>
  <c r="AC229" i="13"/>
  <c r="AC230" i="13"/>
  <c r="AC231" i="13"/>
  <c r="AC232" i="13"/>
  <c r="AC233" i="13"/>
  <c r="AC234" i="13"/>
  <c r="AC235" i="13"/>
  <c r="AC236" i="13"/>
  <c r="AC237" i="13"/>
  <c r="AC238" i="13"/>
  <c r="AC239" i="13"/>
  <c r="AC240" i="13"/>
  <c r="AC241" i="13"/>
  <c r="AC242" i="13"/>
  <c r="AC243" i="13"/>
  <c r="AC244" i="13"/>
  <c r="AC245" i="13"/>
  <c r="AC246" i="13"/>
  <c r="AC247" i="13"/>
  <c r="AC248" i="13"/>
  <c r="AC249" i="13"/>
  <c r="AC250" i="13"/>
  <c r="AC251" i="13"/>
  <c r="AC252" i="13"/>
  <c r="AC253" i="13"/>
  <c r="AC254" i="13"/>
  <c r="AC255" i="13"/>
  <c r="AC256" i="13"/>
  <c r="AC257" i="13"/>
  <c r="AC258" i="13"/>
  <c r="AC259" i="13"/>
  <c r="AC260" i="13"/>
  <c r="AC261" i="13"/>
  <c r="AC262" i="13"/>
  <c r="AC263" i="13"/>
  <c r="AC264" i="13"/>
  <c r="AC265" i="13"/>
  <c r="AC266" i="13"/>
  <c r="AC267" i="13"/>
  <c r="AC268" i="13"/>
  <c r="AC269" i="13"/>
  <c r="AC270" i="13"/>
  <c r="AC271" i="13"/>
  <c r="AC272" i="13"/>
  <c r="AC273" i="13"/>
  <c r="AC274" i="13"/>
  <c r="AC275" i="13"/>
  <c r="AC276" i="13"/>
  <c r="AC277" i="13"/>
  <c r="AC278" i="13"/>
  <c r="AC279" i="13"/>
  <c r="AC280" i="13"/>
  <c r="AC281" i="13"/>
  <c r="AC282" i="13"/>
  <c r="AC283" i="13"/>
  <c r="AC284" i="13"/>
  <c r="AC285" i="13"/>
  <c r="AC286" i="13"/>
  <c r="AC287" i="13"/>
  <c r="AC288" i="13"/>
  <c r="AC289" i="13"/>
  <c r="AC290" i="13"/>
  <c r="AC291" i="13"/>
  <c r="AC292" i="13"/>
  <c r="AC293" i="13"/>
  <c r="AC294" i="13"/>
  <c r="AC295" i="13"/>
  <c r="AC296" i="13"/>
  <c r="AC297" i="13"/>
  <c r="AC298" i="13"/>
  <c r="AC299" i="13"/>
  <c r="AC300" i="13"/>
  <c r="AC301" i="13"/>
  <c r="AC302" i="13"/>
  <c r="AC303" i="13"/>
  <c r="AC13" i="13"/>
  <c r="AC14" i="13"/>
  <c r="AC15" i="13"/>
  <c r="AC11" i="13"/>
  <c r="AC12" i="13"/>
  <c r="AC10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N251" i="13" s="1"/>
  <c r="O251" i="13" s="1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10" i="13"/>
  <c r="L11" i="13"/>
  <c r="Q303" i="13"/>
  <c r="R303" i="13"/>
  <c r="R302" i="13"/>
  <c r="R301" i="13"/>
  <c r="Q300" i="13"/>
  <c r="R300" i="13"/>
  <c r="Q299" i="13"/>
  <c r="R299" i="13"/>
  <c r="R298" i="13"/>
  <c r="R297" i="13"/>
  <c r="R296" i="13"/>
  <c r="Q295" i="13"/>
  <c r="R295" i="13"/>
  <c r="R294" i="13"/>
  <c r="R293" i="13"/>
  <c r="Q292" i="13"/>
  <c r="R292" i="13"/>
  <c r="Q291" i="13"/>
  <c r="R291" i="13"/>
  <c r="Q290" i="13"/>
  <c r="R290" i="13"/>
  <c r="Q289" i="13"/>
  <c r="R289" i="13"/>
  <c r="R288" i="13"/>
  <c r="R287" i="13"/>
  <c r="Q286" i="13"/>
  <c r="R286" i="13"/>
  <c r="R285" i="13"/>
  <c r="Q284" i="13"/>
  <c r="R284" i="13"/>
  <c r="Q283" i="13"/>
  <c r="R283" i="13"/>
  <c r="R282" i="13"/>
  <c r="R281" i="13"/>
  <c r="R280" i="13"/>
  <c r="R279" i="13"/>
  <c r="Q278" i="13"/>
  <c r="R278" i="13"/>
  <c r="R277" i="13"/>
  <c r="Q276" i="13"/>
  <c r="R276" i="13"/>
  <c r="R275" i="13"/>
  <c r="R274" i="13"/>
  <c r="Q273" i="13"/>
  <c r="R273" i="13"/>
  <c r="R272" i="13"/>
  <c r="R271" i="13"/>
  <c r="Q270" i="13"/>
  <c r="R270" i="13"/>
  <c r="R269" i="13"/>
  <c r="R268" i="13"/>
  <c r="Q267" i="13"/>
  <c r="R267" i="13"/>
  <c r="R266" i="13"/>
  <c r="R265" i="13"/>
  <c r="R264" i="13"/>
  <c r="R263" i="13"/>
  <c r="Q262" i="13"/>
  <c r="R262" i="13"/>
  <c r="R261" i="13"/>
  <c r="Q260" i="13"/>
  <c r="R260" i="13"/>
  <c r="R259" i="13"/>
  <c r="R258" i="13"/>
  <c r="Q257" i="13"/>
  <c r="R257" i="13"/>
  <c r="R256" i="13"/>
  <c r="R255" i="13"/>
  <c r="Q254" i="13"/>
  <c r="R254" i="13"/>
  <c r="R253" i="13"/>
  <c r="R252" i="13"/>
  <c r="R251" i="13"/>
  <c r="R250" i="13"/>
  <c r="R249" i="13"/>
  <c r="R248" i="13"/>
  <c r="R247" i="13"/>
  <c r="Q246" i="13"/>
  <c r="R246" i="13"/>
  <c r="R245" i="13"/>
  <c r="Q245" i="13"/>
  <c r="Q244" i="13"/>
  <c r="R244" i="13"/>
  <c r="R243" i="13"/>
  <c r="Q243" i="13"/>
  <c r="R242" i="13"/>
  <c r="Q241" i="13"/>
  <c r="R241" i="13"/>
  <c r="R240" i="13"/>
  <c r="R239" i="13"/>
  <c r="Q238" i="13"/>
  <c r="R238" i="13"/>
  <c r="R237" i="13"/>
  <c r="R236" i="13"/>
  <c r="R235" i="13"/>
  <c r="R234" i="13"/>
  <c r="Q233" i="13"/>
  <c r="R233" i="13"/>
  <c r="R232" i="13"/>
  <c r="R231" i="13"/>
  <c r="Q230" i="13"/>
  <c r="R230" i="13"/>
  <c r="R229" i="13"/>
  <c r="R228" i="13"/>
  <c r="R227" i="13"/>
  <c r="Q226" i="13"/>
  <c r="R226" i="13"/>
  <c r="Q225" i="13"/>
  <c r="R225" i="13"/>
  <c r="N224" i="13"/>
  <c r="O224" i="13" s="1"/>
  <c r="R224" i="13"/>
  <c r="R223" i="13"/>
  <c r="Q222" i="13"/>
  <c r="R222" i="13"/>
  <c r="R221" i="13"/>
  <c r="R220" i="13"/>
  <c r="R219" i="13"/>
  <c r="R218" i="13"/>
  <c r="Q217" i="13"/>
  <c r="R217" i="13"/>
  <c r="R216" i="13"/>
  <c r="Q215" i="13"/>
  <c r="R215" i="13"/>
  <c r="R214" i="13"/>
  <c r="R213" i="13"/>
  <c r="Q212" i="13"/>
  <c r="R212" i="13"/>
  <c r="R211" i="13"/>
  <c r="R210" i="13"/>
  <c r="R209" i="13"/>
  <c r="N208" i="13"/>
  <c r="O208" i="13" s="1"/>
  <c r="R208" i="13"/>
  <c r="R207" i="13"/>
  <c r="Q206" i="13"/>
  <c r="R206" i="13"/>
  <c r="R205" i="13"/>
  <c r="R204" i="13"/>
  <c r="R203" i="13"/>
  <c r="R202" i="13"/>
  <c r="R201" i="13"/>
  <c r="R200" i="13"/>
  <c r="Q199" i="13"/>
  <c r="R199" i="13"/>
  <c r="R198" i="13"/>
  <c r="R197" i="13"/>
  <c r="R196" i="13"/>
  <c r="R195" i="13"/>
  <c r="Q194" i="13"/>
  <c r="R194" i="13"/>
  <c r="Q193" i="13"/>
  <c r="R193" i="13"/>
  <c r="R192" i="13"/>
  <c r="Q191" i="13"/>
  <c r="R191" i="13"/>
  <c r="R190" i="13"/>
  <c r="R189" i="13"/>
  <c r="R188" i="13"/>
  <c r="R187" i="13"/>
  <c r="Q186" i="13"/>
  <c r="R186" i="13"/>
  <c r="Q185" i="13"/>
  <c r="R185" i="13"/>
  <c r="R184" i="13"/>
  <c r="Q184" i="13"/>
  <c r="R183" i="13"/>
  <c r="Q182" i="13"/>
  <c r="R182" i="13"/>
  <c r="R181" i="13"/>
  <c r="R180" i="13"/>
  <c r="Q179" i="13"/>
  <c r="R179" i="13"/>
  <c r="R178" i="13"/>
  <c r="Q177" i="13"/>
  <c r="R177" i="13"/>
  <c r="Q176" i="13"/>
  <c r="R176" i="13"/>
  <c r="Q175" i="13"/>
  <c r="R175" i="13"/>
  <c r="R174" i="13"/>
  <c r="R173" i="13"/>
  <c r="R172" i="13"/>
  <c r="R171" i="13"/>
  <c r="R170" i="13"/>
  <c r="Q169" i="13"/>
  <c r="R169" i="13"/>
  <c r="R168" i="13"/>
  <c r="Q167" i="13"/>
  <c r="R167" i="13"/>
  <c r="Q166" i="13"/>
  <c r="R166" i="13"/>
  <c r="R165" i="13"/>
  <c r="R164" i="13"/>
  <c r="R163" i="13"/>
  <c r="R162" i="13"/>
  <c r="Q161" i="13"/>
  <c r="R161" i="13"/>
  <c r="R160" i="13"/>
  <c r="Q159" i="13"/>
  <c r="R159" i="13"/>
  <c r="R158" i="13"/>
  <c r="Q157" i="13"/>
  <c r="R157" i="13"/>
  <c r="R156" i="13"/>
  <c r="Q156" i="13"/>
  <c r="R155" i="13"/>
  <c r="Q154" i="13"/>
  <c r="R154" i="13"/>
  <c r="R153" i="13"/>
  <c r="R152" i="13"/>
  <c r="Q151" i="13"/>
  <c r="R151" i="13"/>
  <c r="R150" i="13"/>
  <c r="Q149" i="13"/>
  <c r="R149" i="13"/>
  <c r="R148" i="13"/>
  <c r="R147" i="13"/>
  <c r="Q146" i="13"/>
  <c r="R146" i="13"/>
  <c r="R145" i="13"/>
  <c r="R144" i="13"/>
  <c r="Q143" i="13"/>
  <c r="R143" i="13"/>
  <c r="R142" i="13"/>
  <c r="Q141" i="13"/>
  <c r="R141" i="13"/>
  <c r="R140" i="13"/>
  <c r="R139" i="13"/>
  <c r="Q138" i="13"/>
  <c r="R138" i="13"/>
  <c r="R137" i="13"/>
  <c r="R136" i="13"/>
  <c r="R135" i="13"/>
  <c r="R134" i="13"/>
  <c r="Q133" i="13"/>
  <c r="R133" i="13"/>
  <c r="R132" i="13"/>
  <c r="R131" i="13"/>
  <c r="Q130" i="13"/>
  <c r="R130" i="13"/>
  <c r="R129" i="13"/>
  <c r="R128" i="13"/>
  <c r="Q127" i="13"/>
  <c r="R127" i="13"/>
  <c r="R126" i="13"/>
  <c r="Q125" i="13"/>
  <c r="R125" i="13"/>
  <c r="Q124" i="13"/>
  <c r="R124" i="13"/>
  <c r="R123" i="13"/>
  <c r="Q122" i="13"/>
  <c r="R122" i="13"/>
  <c r="R121" i="13"/>
  <c r="R120" i="13"/>
  <c r="R119" i="13"/>
  <c r="R118" i="13"/>
  <c r="Q117" i="13"/>
  <c r="R117" i="13"/>
  <c r="R116" i="13"/>
  <c r="R115" i="13"/>
  <c r="R114" i="13"/>
  <c r="R113" i="13"/>
  <c r="R112" i="13"/>
  <c r="R111" i="13"/>
  <c r="Q110" i="13"/>
  <c r="R110" i="13"/>
  <c r="Q109" i="13"/>
  <c r="R109" i="13"/>
  <c r="R108" i="13"/>
  <c r="R107" i="13"/>
  <c r="Q106" i="13"/>
  <c r="R106" i="13"/>
  <c r="R105" i="13"/>
  <c r="R104" i="13"/>
  <c r="Q104" i="13"/>
  <c r="R103" i="13"/>
  <c r="Q102" i="13"/>
  <c r="R102" i="13"/>
  <c r="R101" i="13"/>
  <c r="R100" i="13"/>
  <c r="R99" i="13"/>
  <c r="Q98" i="13"/>
  <c r="R98" i="13"/>
  <c r="R97" i="13"/>
  <c r="Q96" i="13"/>
  <c r="R96" i="13"/>
  <c r="R95" i="13"/>
  <c r="R94" i="13"/>
  <c r="Q93" i="13"/>
  <c r="R93" i="13"/>
  <c r="Q92" i="13"/>
  <c r="R92" i="13"/>
  <c r="R91" i="13"/>
  <c r="R90" i="13"/>
  <c r="R89" i="13"/>
  <c r="Q88" i="13"/>
  <c r="R88" i="13"/>
  <c r="R87" i="13"/>
  <c r="R86" i="13"/>
  <c r="R85" i="13"/>
  <c r="Q84" i="13"/>
  <c r="R84" i="13"/>
  <c r="Q83" i="13"/>
  <c r="R83" i="13"/>
  <c r="R82" i="13"/>
  <c r="R81" i="13"/>
  <c r="Q80" i="13"/>
  <c r="R80" i="13"/>
  <c r="R79" i="13"/>
  <c r="R78" i="13"/>
  <c r="R77" i="13"/>
  <c r="R76" i="13"/>
  <c r="Q75" i="13"/>
  <c r="R75" i="13"/>
  <c r="R74" i="13"/>
  <c r="R73" i="13"/>
  <c r="Q72" i="13"/>
  <c r="R72" i="13"/>
  <c r="R71" i="13"/>
  <c r="R70" i="13"/>
  <c r="R69" i="13"/>
  <c r="Q68" i="13"/>
  <c r="R68" i="13"/>
  <c r="Q67" i="13"/>
  <c r="R67" i="13"/>
  <c r="R66" i="13"/>
  <c r="R65" i="13"/>
  <c r="Q64" i="13"/>
  <c r="R64" i="13"/>
  <c r="R63" i="13"/>
  <c r="R62" i="13"/>
  <c r="R61" i="13"/>
  <c r="Q60" i="13"/>
  <c r="R60" i="13"/>
  <c r="Q59" i="13"/>
  <c r="R59" i="13"/>
  <c r="N58" i="13"/>
  <c r="O58" i="13" s="1"/>
  <c r="R58" i="13"/>
  <c r="R57" i="13"/>
  <c r="Q56" i="13"/>
  <c r="R56" i="13"/>
  <c r="R55" i="13"/>
  <c r="R54" i="13"/>
  <c r="R53" i="13"/>
  <c r="R52" i="13"/>
  <c r="Q51" i="13"/>
  <c r="R51" i="13"/>
  <c r="R50" i="13"/>
  <c r="R49" i="13"/>
  <c r="Q48" i="13"/>
  <c r="R48" i="13"/>
  <c r="R47" i="13"/>
  <c r="R46" i="13"/>
  <c r="Q45" i="13"/>
  <c r="R45" i="13"/>
  <c r="R44" i="13"/>
  <c r="Q43" i="13"/>
  <c r="R43" i="13"/>
  <c r="R42" i="13"/>
  <c r="R41" i="13"/>
  <c r="Q40" i="13"/>
  <c r="R40" i="13"/>
  <c r="R39" i="13"/>
  <c r="R38" i="13"/>
  <c r="Q37" i="13"/>
  <c r="R37" i="13"/>
  <c r="R36" i="13"/>
  <c r="Q36" i="13"/>
  <c r="Q35" i="13"/>
  <c r="R35" i="13"/>
  <c r="N34" i="13"/>
  <c r="O34" i="13" s="1"/>
  <c r="R34" i="13"/>
  <c r="R33" i="13"/>
  <c r="Q33" i="13"/>
  <c r="Q32" i="13"/>
  <c r="R32" i="13"/>
  <c r="R31" i="13"/>
  <c r="R30" i="13"/>
  <c r="Q29" i="13"/>
  <c r="R29" i="13"/>
  <c r="R28" i="13"/>
  <c r="Q27" i="13"/>
  <c r="R27" i="13"/>
  <c r="R26" i="13"/>
  <c r="R25" i="13"/>
  <c r="Q24" i="13"/>
  <c r="R24" i="13"/>
  <c r="R23" i="13"/>
  <c r="R22" i="13"/>
  <c r="Q21" i="13"/>
  <c r="R21" i="13"/>
  <c r="R20" i="13"/>
  <c r="Q19" i="13"/>
  <c r="R19" i="13"/>
  <c r="R18" i="13"/>
  <c r="R17" i="13"/>
  <c r="Q16" i="13"/>
  <c r="R16" i="13"/>
  <c r="R15" i="13"/>
  <c r="R14" i="13"/>
  <c r="R13" i="13"/>
  <c r="R12" i="13"/>
  <c r="Q11" i="13"/>
  <c r="R11" i="13"/>
  <c r="R10" i="13"/>
  <c r="W10" i="13"/>
  <c r="C10" i="13"/>
  <c r="Y10" i="11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10" i="12"/>
  <c r="R11" i="12"/>
  <c r="N198" i="13" l="1"/>
  <c r="O198" i="13" s="1"/>
  <c r="N190" i="13"/>
  <c r="O190" i="13" s="1"/>
  <c r="Q111" i="13"/>
  <c r="Q30" i="13"/>
  <c r="N120" i="13"/>
  <c r="O120" i="13" s="1"/>
  <c r="Q101" i="13"/>
  <c r="Q99" i="13"/>
  <c r="Q46" i="13"/>
  <c r="Q77" i="13"/>
  <c r="Q121" i="13"/>
  <c r="Q269" i="13"/>
  <c r="Q50" i="13"/>
  <c r="N30" i="13"/>
  <c r="O30" i="13" s="1"/>
  <c r="N33" i="13"/>
  <c r="O33" i="13" s="1"/>
  <c r="N66" i="13"/>
  <c r="O66" i="13" s="1"/>
  <c r="N77" i="13"/>
  <c r="O77" i="13" s="1"/>
  <c r="Q137" i="13"/>
  <c r="Q171" i="13"/>
  <c r="Q240" i="13"/>
  <c r="Q285" i="13"/>
  <c r="Q66" i="13"/>
  <c r="N256" i="13"/>
  <c r="O256" i="13" s="1"/>
  <c r="Q216" i="13"/>
  <c r="Q287" i="13"/>
  <c r="Q15" i="13"/>
  <c r="Q69" i="13"/>
  <c r="Q85" i="13"/>
  <c r="N106" i="13"/>
  <c r="O106" i="13" s="1"/>
  <c r="Q120" i="13"/>
  <c r="Q126" i="13"/>
  <c r="Q129" i="13"/>
  <c r="Q162" i="13"/>
  <c r="Q202" i="13"/>
  <c r="N216" i="13"/>
  <c r="O216" i="13" s="1"/>
  <c r="Q219" i="13"/>
  <c r="Q256" i="13"/>
  <c r="Q259" i="13"/>
  <c r="Q275" i="13"/>
  <c r="Q282" i="13"/>
  <c r="Q272" i="13"/>
  <c r="N160" i="13"/>
  <c r="O160" i="13" s="1"/>
  <c r="N50" i="13"/>
  <c r="O50" i="13" s="1"/>
  <c r="N74" i="13"/>
  <c r="O74" i="13" s="1"/>
  <c r="Q90" i="13"/>
  <c r="Q150" i="13"/>
  <c r="Q160" i="13"/>
  <c r="Q210" i="13"/>
  <c r="Q251" i="13"/>
  <c r="N148" i="13"/>
  <c r="O148" i="13" s="1"/>
  <c r="Q58" i="13"/>
  <c r="Q65" i="13"/>
  <c r="Q131" i="13"/>
  <c r="Q142" i="13"/>
  <c r="Q145" i="13"/>
  <c r="Q148" i="13"/>
  <c r="Q168" i="13"/>
  <c r="Q201" i="13"/>
  <c r="Q221" i="13"/>
  <c r="Q224" i="13"/>
  <c r="Q231" i="13"/>
  <c r="Q258" i="13"/>
  <c r="Q301" i="13"/>
  <c r="N155" i="13"/>
  <c r="O155" i="13" s="1"/>
  <c r="N283" i="13"/>
  <c r="O283" i="13" s="1"/>
  <c r="N286" i="13"/>
  <c r="O286" i="13" s="1"/>
  <c r="N85" i="13"/>
  <c r="O85" i="13" s="1"/>
  <c r="N243" i="13"/>
  <c r="O243" i="13" s="1"/>
  <c r="N73" i="13"/>
  <c r="O73" i="13" s="1"/>
  <c r="N81" i="13"/>
  <c r="O81" i="13" s="1"/>
  <c r="Q115" i="13"/>
  <c r="N124" i="13"/>
  <c r="O124" i="13" s="1"/>
  <c r="Q134" i="13"/>
  <c r="N235" i="13"/>
  <c r="O235" i="13" s="1"/>
  <c r="Q288" i="13"/>
  <c r="Q26" i="13"/>
  <c r="Q34" i="13"/>
  <c r="Q49" i="13"/>
  <c r="N55" i="13"/>
  <c r="O55" i="13" s="1"/>
  <c r="Q73" i="13"/>
  <c r="Q81" i="13"/>
  <c r="Q89" i="13"/>
  <c r="Q155" i="13"/>
  <c r="N232" i="13"/>
  <c r="O232" i="13" s="1"/>
  <c r="Q20" i="13"/>
  <c r="Q42" i="13"/>
  <c r="Q52" i="13"/>
  <c r="Q108" i="13"/>
  <c r="Q132" i="13"/>
  <c r="Q271" i="13"/>
  <c r="N47" i="13"/>
  <c r="O47" i="13" s="1"/>
  <c r="N97" i="13"/>
  <c r="O97" i="13" s="1"/>
  <c r="Q100" i="13"/>
  <c r="Q147" i="13"/>
  <c r="Q170" i="13"/>
  <c r="Q200" i="13"/>
  <c r="Q247" i="13"/>
  <c r="Q274" i="13"/>
  <c r="N183" i="13"/>
  <c r="O183" i="13" s="1"/>
  <c r="Q12" i="13"/>
  <c r="Q31" i="13"/>
  <c r="N65" i="13"/>
  <c r="O65" i="13" s="1"/>
  <c r="N101" i="13"/>
  <c r="O101" i="13" s="1"/>
  <c r="Q118" i="13"/>
  <c r="N163" i="13"/>
  <c r="O163" i="13" s="1"/>
  <c r="Q139" i="13"/>
  <c r="N206" i="13"/>
  <c r="O206" i="13" s="1"/>
  <c r="Q44" i="13"/>
  <c r="Q91" i="13"/>
  <c r="N275" i="13"/>
  <c r="O275" i="13" s="1"/>
  <c r="Q302" i="13"/>
  <c r="Q41" i="13"/>
  <c r="Q61" i="13"/>
  <c r="Q187" i="13"/>
  <c r="Q294" i="13"/>
  <c r="Q174" i="13"/>
  <c r="N23" i="13"/>
  <c r="O23" i="13" s="1"/>
  <c r="N184" i="13"/>
  <c r="O184" i="13" s="1"/>
  <c r="N201" i="13"/>
  <c r="O201" i="13" s="1"/>
  <c r="Q281" i="13"/>
  <c r="N132" i="13"/>
  <c r="O132" i="13" s="1"/>
  <c r="N168" i="13"/>
  <c r="O168" i="13" s="1"/>
  <c r="Q297" i="13"/>
  <c r="N15" i="13"/>
  <c r="O15" i="13" s="1"/>
  <c r="Q38" i="13"/>
  <c r="Q82" i="13"/>
  <c r="N108" i="13"/>
  <c r="O108" i="13" s="1"/>
  <c r="N116" i="13"/>
  <c r="O116" i="13" s="1"/>
  <c r="Q119" i="13"/>
  <c r="Q135" i="13"/>
  <c r="Q140" i="13"/>
  <c r="N53" i="13"/>
  <c r="O53" i="13" s="1"/>
  <c r="N102" i="13"/>
  <c r="O102" i="13" s="1"/>
  <c r="N156" i="13"/>
  <c r="O156" i="13" s="1"/>
  <c r="N171" i="13"/>
  <c r="O171" i="13" s="1"/>
  <c r="N221" i="13"/>
  <c r="O221" i="13" s="1"/>
  <c r="Q239" i="13"/>
  <c r="N259" i="13"/>
  <c r="O259" i="13" s="1"/>
  <c r="Q268" i="13"/>
  <c r="N12" i="13"/>
  <c r="O12" i="13" s="1"/>
  <c r="Q13" i="13"/>
  <c r="Q57" i="13"/>
  <c r="N100" i="13"/>
  <c r="O100" i="13" s="1"/>
  <c r="N176" i="13"/>
  <c r="O176" i="13" s="1"/>
  <c r="Q195" i="13"/>
  <c r="N211" i="13"/>
  <c r="O211" i="13" s="1"/>
  <c r="N227" i="13"/>
  <c r="O227" i="13" s="1"/>
  <c r="N291" i="13"/>
  <c r="O291" i="13" s="1"/>
  <c r="N20" i="13"/>
  <c r="O20" i="13" s="1"/>
  <c r="Q53" i="13"/>
  <c r="Q70" i="13"/>
  <c r="Q97" i="13"/>
  <c r="Q103" i="13"/>
  <c r="Q116" i="13"/>
  <c r="Q163" i="13"/>
  <c r="Q178" i="13"/>
  <c r="N192" i="13"/>
  <c r="O192" i="13" s="1"/>
  <c r="N200" i="13"/>
  <c r="O200" i="13" s="1"/>
  <c r="Q203" i="13"/>
  <c r="Q207" i="13"/>
  <c r="Q227" i="13"/>
  <c r="Q232" i="13"/>
  <c r="Q235" i="13"/>
  <c r="Q279" i="13"/>
  <c r="Q280" i="13"/>
  <c r="Q293" i="13"/>
  <c r="Q296" i="13"/>
  <c r="N46" i="13"/>
  <c r="O46" i="13" s="1"/>
  <c r="N69" i="13"/>
  <c r="O69" i="13" s="1"/>
  <c r="Q76" i="13"/>
  <c r="N99" i="13"/>
  <c r="O99" i="13" s="1"/>
  <c r="Q158" i="13"/>
  <c r="N164" i="13"/>
  <c r="O164" i="13" s="1"/>
  <c r="Q183" i="13"/>
  <c r="Q211" i="13"/>
  <c r="Q23" i="13"/>
  <c r="Q14" i="13"/>
  <c r="Q17" i="13"/>
  <c r="N61" i="13"/>
  <c r="O61" i="13" s="1"/>
  <c r="Q192" i="13"/>
  <c r="N212" i="13"/>
  <c r="O212" i="13" s="1"/>
  <c r="Q22" i="13"/>
  <c r="Q25" i="13"/>
  <c r="Q28" i="13"/>
  <c r="Q113" i="13"/>
  <c r="Q123" i="13"/>
  <c r="Q153" i="13"/>
  <c r="Q229" i="13"/>
  <c r="Q248" i="13"/>
  <c r="N42" i="13"/>
  <c r="O42" i="13" s="1"/>
  <c r="N159" i="13"/>
  <c r="O159" i="13" s="1"/>
  <c r="Q74" i="13"/>
  <c r="N103" i="13"/>
  <c r="O103" i="13" s="1"/>
  <c r="N203" i="13"/>
  <c r="O203" i="13" s="1"/>
  <c r="Q264" i="13"/>
  <c r="N280" i="13"/>
  <c r="O280" i="13" s="1"/>
  <c r="N14" i="13"/>
  <c r="O14" i="13" s="1"/>
  <c r="N17" i="13"/>
  <c r="O17" i="13" s="1"/>
  <c r="N18" i="13"/>
  <c r="O18" i="13" s="1"/>
  <c r="N28" i="13"/>
  <c r="O28" i="13" s="1"/>
  <c r="N22" i="13"/>
  <c r="O22" i="13" s="1"/>
  <c r="N25" i="13"/>
  <c r="O25" i="13" s="1"/>
  <c r="N26" i="13"/>
  <c r="O26" i="13" s="1"/>
  <c r="N37" i="13"/>
  <c r="O37" i="13" s="1"/>
  <c r="N39" i="13"/>
  <c r="O39" i="13" s="1"/>
  <c r="Q114" i="13"/>
  <c r="N54" i="13"/>
  <c r="O54" i="13" s="1"/>
  <c r="Q112" i="13"/>
  <c r="N36" i="13"/>
  <c r="O36" i="13" s="1"/>
  <c r="N62" i="13"/>
  <c r="O62" i="13" s="1"/>
  <c r="N29" i="13"/>
  <c r="O29" i="13" s="1"/>
  <c r="N70" i="13"/>
  <c r="O70" i="13" s="1"/>
  <c r="Q18" i="13"/>
  <c r="N63" i="13"/>
  <c r="O63" i="13" s="1"/>
  <c r="N87" i="13"/>
  <c r="O87" i="13" s="1"/>
  <c r="Q107" i="13"/>
  <c r="Q136" i="13"/>
  <c r="N13" i="13"/>
  <c r="O13" i="13" s="1"/>
  <c r="Q78" i="13"/>
  <c r="N71" i="13"/>
  <c r="O71" i="13" s="1"/>
  <c r="N89" i="13"/>
  <c r="O89" i="13" s="1"/>
  <c r="N90" i="13"/>
  <c r="O90" i="13" s="1"/>
  <c r="N79" i="13"/>
  <c r="O79" i="13" s="1"/>
  <c r="N95" i="13"/>
  <c r="O95" i="13" s="1"/>
  <c r="Q94" i="13"/>
  <c r="Q39" i="13"/>
  <c r="Q54" i="13"/>
  <c r="Q86" i="13"/>
  <c r="Q105" i="13"/>
  <c r="N49" i="13"/>
  <c r="O49" i="13" s="1"/>
  <c r="Q62" i="13"/>
  <c r="N137" i="13"/>
  <c r="O137" i="13" s="1"/>
  <c r="N142" i="13"/>
  <c r="O142" i="13" s="1"/>
  <c r="N247" i="13"/>
  <c r="O247" i="13" s="1"/>
  <c r="N52" i="13"/>
  <c r="O52" i="13" s="1"/>
  <c r="N60" i="13"/>
  <c r="O60" i="13" s="1"/>
  <c r="N68" i="13"/>
  <c r="O68" i="13" s="1"/>
  <c r="N76" i="13"/>
  <c r="O76" i="13" s="1"/>
  <c r="N84" i="13"/>
  <c r="O84" i="13" s="1"/>
  <c r="N92" i="13"/>
  <c r="O92" i="13" s="1"/>
  <c r="N111" i="13"/>
  <c r="O111" i="13" s="1"/>
  <c r="N113" i="13"/>
  <c r="O113" i="13" s="1"/>
  <c r="N121" i="13"/>
  <c r="O121" i="13" s="1"/>
  <c r="N147" i="13"/>
  <c r="O147" i="13" s="1"/>
  <c r="N150" i="13"/>
  <c r="O150" i="13" s="1"/>
  <c r="N202" i="13"/>
  <c r="O202" i="13" s="1"/>
  <c r="Q213" i="13"/>
  <c r="N178" i="13"/>
  <c r="O178" i="13" s="1"/>
  <c r="N231" i="13"/>
  <c r="O231" i="13" s="1"/>
  <c r="N272" i="13"/>
  <c r="O272" i="13" s="1"/>
  <c r="Q47" i="13"/>
  <c r="Q55" i="13"/>
  <c r="Q63" i="13"/>
  <c r="Q71" i="13"/>
  <c r="Q79" i="13"/>
  <c r="Q87" i="13"/>
  <c r="Q95" i="13"/>
  <c r="Q152" i="13"/>
  <c r="N153" i="13"/>
  <c r="O153" i="13" s="1"/>
  <c r="N177" i="13"/>
  <c r="O177" i="13" s="1"/>
  <c r="N207" i="13"/>
  <c r="O207" i="13" s="1"/>
  <c r="Q265" i="13"/>
  <c r="N104" i="13"/>
  <c r="O104" i="13" s="1"/>
  <c r="Q128" i="13"/>
  <c r="N129" i="13"/>
  <c r="O129" i="13" s="1"/>
  <c r="Q218" i="13"/>
  <c r="Q236" i="13"/>
  <c r="N123" i="13"/>
  <c r="O123" i="13" s="1"/>
  <c r="N131" i="13"/>
  <c r="O131" i="13" s="1"/>
  <c r="N134" i="13"/>
  <c r="O134" i="13" s="1"/>
  <c r="Q205" i="13"/>
  <c r="Q261" i="13"/>
  <c r="N115" i="13"/>
  <c r="O115" i="13" s="1"/>
  <c r="N125" i="13"/>
  <c r="O125" i="13" s="1"/>
  <c r="Q144" i="13"/>
  <c r="N145" i="13"/>
  <c r="O145" i="13" s="1"/>
  <c r="Q277" i="13"/>
  <c r="N118" i="13"/>
  <c r="O118" i="13" s="1"/>
  <c r="N126" i="13"/>
  <c r="O126" i="13" s="1"/>
  <c r="Q197" i="13"/>
  <c r="Q214" i="13"/>
  <c r="N162" i="13"/>
  <c r="O162" i="13" s="1"/>
  <c r="N170" i="13"/>
  <c r="O170" i="13" s="1"/>
  <c r="Q196" i="13"/>
  <c r="N234" i="13"/>
  <c r="O234" i="13" s="1"/>
  <c r="N238" i="13"/>
  <c r="O238" i="13" s="1"/>
  <c r="Q249" i="13"/>
  <c r="N288" i="13"/>
  <c r="O288" i="13" s="1"/>
  <c r="Q204" i="13"/>
  <c r="N219" i="13"/>
  <c r="O219" i="13" s="1"/>
  <c r="Q228" i="13"/>
  <c r="Q252" i="13"/>
  <c r="N298" i="13"/>
  <c r="O298" i="13" s="1"/>
  <c r="N185" i="13"/>
  <c r="O185" i="13" s="1"/>
  <c r="Q189" i="13"/>
  <c r="Q220" i="13"/>
  <c r="N158" i="13"/>
  <c r="O158" i="13" s="1"/>
  <c r="Q164" i="13"/>
  <c r="Q172" i="13"/>
  <c r="Q173" i="13"/>
  <c r="Q188" i="13"/>
  <c r="Q250" i="13"/>
  <c r="Q263" i="13"/>
  <c r="Q266" i="13"/>
  <c r="Q165" i="13"/>
  <c r="Q180" i="13"/>
  <c r="Q181" i="13"/>
  <c r="Q208" i="13"/>
  <c r="Q209" i="13"/>
  <c r="N282" i="13"/>
  <c r="O282" i="13" s="1"/>
  <c r="N223" i="13"/>
  <c r="O223" i="13" s="1"/>
  <c r="N237" i="13"/>
  <c r="O237" i="13" s="1"/>
  <c r="Q242" i="13"/>
  <c r="Q253" i="13"/>
  <c r="Q255" i="13"/>
  <c r="N258" i="13"/>
  <c r="O258" i="13" s="1"/>
  <c r="N271" i="13"/>
  <c r="O271" i="13" s="1"/>
  <c r="N281" i="13"/>
  <c r="O281" i="13" s="1"/>
  <c r="N297" i="13"/>
  <c r="O297" i="13" s="1"/>
  <c r="Q298" i="13"/>
  <c r="N253" i="13"/>
  <c r="O253" i="13" s="1"/>
  <c r="N274" i="13"/>
  <c r="O274" i="13" s="1"/>
  <c r="N287" i="13"/>
  <c r="O287" i="13" s="1"/>
  <c r="Q190" i="13"/>
  <c r="Q198" i="13"/>
  <c r="Q223" i="13"/>
  <c r="N229" i="13"/>
  <c r="O229" i="13" s="1"/>
  <c r="Q234" i="13"/>
  <c r="N248" i="13"/>
  <c r="O248" i="13" s="1"/>
  <c r="N293" i="13"/>
  <c r="O293" i="13" s="1"/>
  <c r="N269" i="13"/>
  <c r="O269" i="13" s="1"/>
  <c r="N290" i="13"/>
  <c r="O290" i="13" s="1"/>
  <c r="N296" i="13"/>
  <c r="O296" i="13" s="1"/>
  <c r="N245" i="13"/>
  <c r="O245" i="13" s="1"/>
  <c r="N264" i="13"/>
  <c r="O264" i="13" s="1"/>
  <c r="N266" i="13"/>
  <c r="O266" i="13" s="1"/>
  <c r="N279" i="13"/>
  <c r="O279" i="13" s="1"/>
  <c r="N301" i="13"/>
  <c r="O301" i="13" s="1"/>
  <c r="N210" i="13"/>
  <c r="O210" i="13" s="1"/>
  <c r="Q237" i="13"/>
  <c r="N240" i="13"/>
  <c r="O240" i="13" s="1"/>
  <c r="N242" i="13"/>
  <c r="O242" i="13" s="1"/>
  <c r="N255" i="13"/>
  <c r="O255" i="13" s="1"/>
  <c r="N285" i="13"/>
  <c r="O285" i="13" s="1"/>
  <c r="V12" i="11"/>
  <c r="X12" i="11" s="1"/>
  <c r="Y12" i="11" s="1"/>
  <c r="V20" i="11"/>
  <c r="X20" i="11" s="1"/>
  <c r="Y20" i="11" s="1"/>
  <c r="V28" i="11"/>
  <c r="X28" i="11" s="1"/>
  <c r="Y28" i="11" s="1"/>
  <c r="V36" i="11"/>
  <c r="X36" i="11" s="1"/>
  <c r="Y36" i="11" s="1"/>
  <c r="V44" i="11"/>
  <c r="X44" i="11" s="1"/>
  <c r="Y44" i="11" s="1"/>
  <c r="V52" i="11"/>
  <c r="X52" i="11" s="1"/>
  <c r="Y52" i="11" s="1"/>
  <c r="V60" i="11"/>
  <c r="X60" i="11" s="1"/>
  <c r="Y60" i="11" s="1"/>
  <c r="V68" i="11"/>
  <c r="X68" i="11" s="1"/>
  <c r="Y68" i="11" s="1"/>
  <c r="V76" i="11"/>
  <c r="X76" i="11" s="1"/>
  <c r="Y76" i="11" s="1"/>
  <c r="V84" i="11"/>
  <c r="X84" i="11" s="1"/>
  <c r="Y84" i="11" s="1"/>
  <c r="V92" i="11"/>
  <c r="X92" i="11" s="1"/>
  <c r="Y92" i="11" s="1"/>
  <c r="V100" i="11"/>
  <c r="X100" i="11" s="1"/>
  <c r="Y100" i="11" s="1"/>
  <c r="V108" i="11"/>
  <c r="X108" i="11" s="1"/>
  <c r="Y108" i="11" s="1"/>
  <c r="V116" i="11"/>
  <c r="X116" i="11" s="1"/>
  <c r="Y116" i="11" s="1"/>
  <c r="V124" i="11"/>
  <c r="X124" i="11" s="1"/>
  <c r="Y124" i="11" s="1"/>
  <c r="V132" i="11"/>
  <c r="X132" i="11" s="1"/>
  <c r="Y132" i="11" s="1"/>
  <c r="V140" i="11"/>
  <c r="X140" i="11" s="1"/>
  <c r="Y140" i="11" s="1"/>
  <c r="V148" i="11"/>
  <c r="X148" i="11" s="1"/>
  <c r="Y148" i="11" s="1"/>
  <c r="V156" i="11"/>
  <c r="X156" i="11" s="1"/>
  <c r="Y156" i="11" s="1"/>
  <c r="V164" i="11"/>
  <c r="X164" i="11" s="1"/>
  <c r="Y164" i="11" s="1"/>
  <c r="V172" i="11"/>
  <c r="X172" i="11" s="1"/>
  <c r="Y172" i="11" s="1"/>
  <c r="V180" i="11"/>
  <c r="X180" i="11" s="1"/>
  <c r="Y180" i="11" s="1"/>
  <c r="V188" i="11"/>
  <c r="X188" i="11" s="1"/>
  <c r="Y188" i="11" s="1"/>
  <c r="V196" i="11"/>
  <c r="X196" i="11" s="1"/>
  <c r="Y196" i="11" s="1"/>
  <c r="V204" i="11"/>
  <c r="X204" i="11" s="1"/>
  <c r="Y204" i="11" s="1"/>
  <c r="V212" i="11"/>
  <c r="X212" i="11" s="1"/>
  <c r="Y212" i="11" s="1"/>
  <c r="V220" i="11"/>
  <c r="X220" i="11" s="1"/>
  <c r="Y220" i="11" s="1"/>
  <c r="V228" i="11"/>
  <c r="X228" i="11" s="1"/>
  <c r="Y228" i="11" s="1"/>
  <c r="V236" i="11"/>
  <c r="X236" i="11" s="1"/>
  <c r="Y236" i="11" s="1"/>
  <c r="V244" i="11"/>
  <c r="X244" i="11" s="1"/>
  <c r="Y244" i="11" s="1"/>
  <c r="V252" i="11"/>
  <c r="X252" i="11" s="1"/>
  <c r="Y252" i="11" s="1"/>
  <c r="V260" i="11"/>
  <c r="X260" i="11" s="1"/>
  <c r="Y260" i="11" s="1"/>
  <c r="V268" i="11"/>
  <c r="X268" i="11" s="1"/>
  <c r="Y268" i="11" s="1"/>
  <c r="V276" i="11"/>
  <c r="X276" i="11" s="1"/>
  <c r="Y276" i="11" s="1"/>
  <c r="V284" i="11"/>
  <c r="X284" i="11" s="1"/>
  <c r="Y284" i="11" s="1"/>
  <c r="V292" i="11"/>
  <c r="X292" i="11" s="1"/>
  <c r="Y292" i="11" s="1"/>
  <c r="V300" i="11"/>
  <c r="X300" i="11" s="1"/>
  <c r="Y300" i="11" s="1"/>
  <c r="T11" i="11"/>
  <c r="V11" i="11" s="1"/>
  <c r="X11" i="11" s="1"/>
  <c r="Y11" i="11" s="1"/>
  <c r="T12" i="11"/>
  <c r="T13" i="11"/>
  <c r="V13" i="11" s="1"/>
  <c r="X13" i="11" s="1"/>
  <c r="Y13" i="11" s="1"/>
  <c r="T14" i="11"/>
  <c r="V14" i="11" s="1"/>
  <c r="X14" i="11" s="1"/>
  <c r="Y14" i="11" s="1"/>
  <c r="T15" i="11"/>
  <c r="V15" i="11" s="1"/>
  <c r="X15" i="11" s="1"/>
  <c r="Y15" i="11" s="1"/>
  <c r="T16" i="11"/>
  <c r="V16" i="11" s="1"/>
  <c r="X16" i="11" s="1"/>
  <c r="Y16" i="11" s="1"/>
  <c r="T17" i="11"/>
  <c r="V17" i="11" s="1"/>
  <c r="X17" i="11" s="1"/>
  <c r="Y17" i="11" s="1"/>
  <c r="T18" i="11"/>
  <c r="V18" i="11" s="1"/>
  <c r="X18" i="11" s="1"/>
  <c r="Y18" i="11" s="1"/>
  <c r="T19" i="11"/>
  <c r="V19" i="11" s="1"/>
  <c r="X19" i="11" s="1"/>
  <c r="Y19" i="11" s="1"/>
  <c r="T20" i="11"/>
  <c r="T21" i="11"/>
  <c r="V21" i="11" s="1"/>
  <c r="X21" i="11" s="1"/>
  <c r="Y21" i="11" s="1"/>
  <c r="T22" i="11"/>
  <c r="V22" i="11" s="1"/>
  <c r="X22" i="11" s="1"/>
  <c r="Y22" i="11" s="1"/>
  <c r="T23" i="11"/>
  <c r="V23" i="11" s="1"/>
  <c r="X23" i="11" s="1"/>
  <c r="Y23" i="11" s="1"/>
  <c r="T24" i="11"/>
  <c r="V24" i="11" s="1"/>
  <c r="X24" i="11" s="1"/>
  <c r="Y24" i="11" s="1"/>
  <c r="T25" i="11"/>
  <c r="V25" i="11" s="1"/>
  <c r="X25" i="11" s="1"/>
  <c r="Y25" i="11" s="1"/>
  <c r="T26" i="11"/>
  <c r="V26" i="11" s="1"/>
  <c r="X26" i="11" s="1"/>
  <c r="Y26" i="11" s="1"/>
  <c r="T27" i="11"/>
  <c r="V27" i="11" s="1"/>
  <c r="X27" i="11" s="1"/>
  <c r="Y27" i="11" s="1"/>
  <c r="T28" i="11"/>
  <c r="T29" i="11"/>
  <c r="V29" i="11" s="1"/>
  <c r="X29" i="11" s="1"/>
  <c r="Y29" i="11" s="1"/>
  <c r="T30" i="11"/>
  <c r="V30" i="11" s="1"/>
  <c r="X30" i="11" s="1"/>
  <c r="Y30" i="11" s="1"/>
  <c r="T31" i="11"/>
  <c r="V31" i="11" s="1"/>
  <c r="X31" i="11" s="1"/>
  <c r="Y31" i="11" s="1"/>
  <c r="T32" i="11"/>
  <c r="V32" i="11" s="1"/>
  <c r="X32" i="11" s="1"/>
  <c r="Y32" i="11" s="1"/>
  <c r="T33" i="11"/>
  <c r="V33" i="11" s="1"/>
  <c r="X33" i="11" s="1"/>
  <c r="Y33" i="11" s="1"/>
  <c r="T34" i="11"/>
  <c r="V34" i="11" s="1"/>
  <c r="X34" i="11" s="1"/>
  <c r="Y34" i="11" s="1"/>
  <c r="T35" i="11"/>
  <c r="V35" i="11" s="1"/>
  <c r="X35" i="11" s="1"/>
  <c r="Y35" i="11" s="1"/>
  <c r="T36" i="11"/>
  <c r="T37" i="11"/>
  <c r="V37" i="11" s="1"/>
  <c r="X37" i="11" s="1"/>
  <c r="Y37" i="11" s="1"/>
  <c r="T38" i="11"/>
  <c r="V38" i="11" s="1"/>
  <c r="X38" i="11" s="1"/>
  <c r="Y38" i="11" s="1"/>
  <c r="T39" i="11"/>
  <c r="V39" i="11" s="1"/>
  <c r="X39" i="11" s="1"/>
  <c r="Y39" i="11" s="1"/>
  <c r="T40" i="11"/>
  <c r="V40" i="11" s="1"/>
  <c r="X40" i="11" s="1"/>
  <c r="Y40" i="11" s="1"/>
  <c r="T41" i="11"/>
  <c r="V41" i="11" s="1"/>
  <c r="X41" i="11" s="1"/>
  <c r="Y41" i="11" s="1"/>
  <c r="T42" i="11"/>
  <c r="V42" i="11" s="1"/>
  <c r="X42" i="11" s="1"/>
  <c r="Y42" i="11" s="1"/>
  <c r="T43" i="11"/>
  <c r="V43" i="11" s="1"/>
  <c r="X43" i="11" s="1"/>
  <c r="Y43" i="11" s="1"/>
  <c r="T44" i="11"/>
  <c r="T45" i="11"/>
  <c r="V45" i="11" s="1"/>
  <c r="X45" i="11" s="1"/>
  <c r="Y45" i="11" s="1"/>
  <c r="T46" i="11"/>
  <c r="V46" i="11" s="1"/>
  <c r="X46" i="11" s="1"/>
  <c r="Y46" i="11" s="1"/>
  <c r="T47" i="11"/>
  <c r="V47" i="11" s="1"/>
  <c r="X47" i="11" s="1"/>
  <c r="Y47" i="11" s="1"/>
  <c r="T48" i="11"/>
  <c r="V48" i="11" s="1"/>
  <c r="X48" i="11" s="1"/>
  <c r="Y48" i="11" s="1"/>
  <c r="T49" i="11"/>
  <c r="V49" i="11" s="1"/>
  <c r="X49" i="11" s="1"/>
  <c r="Y49" i="11" s="1"/>
  <c r="T50" i="11"/>
  <c r="V50" i="11" s="1"/>
  <c r="X50" i="11" s="1"/>
  <c r="Y50" i="11" s="1"/>
  <c r="T51" i="11"/>
  <c r="V51" i="11" s="1"/>
  <c r="X51" i="11" s="1"/>
  <c r="Y51" i="11" s="1"/>
  <c r="T52" i="11"/>
  <c r="T53" i="11"/>
  <c r="V53" i="11" s="1"/>
  <c r="X53" i="11" s="1"/>
  <c r="Y53" i="11" s="1"/>
  <c r="T54" i="11"/>
  <c r="V54" i="11" s="1"/>
  <c r="X54" i="11" s="1"/>
  <c r="Y54" i="11" s="1"/>
  <c r="T55" i="11"/>
  <c r="V55" i="11" s="1"/>
  <c r="X55" i="11" s="1"/>
  <c r="Y55" i="11" s="1"/>
  <c r="T56" i="11"/>
  <c r="V56" i="11" s="1"/>
  <c r="X56" i="11" s="1"/>
  <c r="Y56" i="11" s="1"/>
  <c r="T57" i="11"/>
  <c r="V57" i="11" s="1"/>
  <c r="X57" i="11" s="1"/>
  <c r="Y57" i="11" s="1"/>
  <c r="T58" i="11"/>
  <c r="V58" i="11" s="1"/>
  <c r="X58" i="11" s="1"/>
  <c r="Y58" i="11" s="1"/>
  <c r="T59" i="11"/>
  <c r="V59" i="11" s="1"/>
  <c r="X59" i="11" s="1"/>
  <c r="Y59" i="11" s="1"/>
  <c r="T60" i="11"/>
  <c r="T61" i="11"/>
  <c r="V61" i="11" s="1"/>
  <c r="X61" i="11" s="1"/>
  <c r="Y61" i="11" s="1"/>
  <c r="T62" i="11"/>
  <c r="V62" i="11" s="1"/>
  <c r="X62" i="11" s="1"/>
  <c r="Y62" i="11" s="1"/>
  <c r="T63" i="11"/>
  <c r="V63" i="11" s="1"/>
  <c r="X63" i="11" s="1"/>
  <c r="Y63" i="11" s="1"/>
  <c r="T64" i="11"/>
  <c r="V64" i="11" s="1"/>
  <c r="X64" i="11" s="1"/>
  <c r="Y64" i="11" s="1"/>
  <c r="T65" i="11"/>
  <c r="V65" i="11" s="1"/>
  <c r="X65" i="11" s="1"/>
  <c r="Y65" i="11" s="1"/>
  <c r="T66" i="11"/>
  <c r="V66" i="11" s="1"/>
  <c r="X66" i="11" s="1"/>
  <c r="Y66" i="11" s="1"/>
  <c r="T67" i="11"/>
  <c r="V67" i="11" s="1"/>
  <c r="X67" i="11" s="1"/>
  <c r="Y67" i="11" s="1"/>
  <c r="T68" i="11"/>
  <c r="T69" i="11"/>
  <c r="V69" i="11" s="1"/>
  <c r="X69" i="11" s="1"/>
  <c r="Y69" i="11" s="1"/>
  <c r="T70" i="11"/>
  <c r="V70" i="11" s="1"/>
  <c r="X70" i="11" s="1"/>
  <c r="Y70" i="11" s="1"/>
  <c r="T71" i="11"/>
  <c r="V71" i="11" s="1"/>
  <c r="X71" i="11" s="1"/>
  <c r="Y71" i="11" s="1"/>
  <c r="T72" i="11"/>
  <c r="V72" i="11" s="1"/>
  <c r="X72" i="11" s="1"/>
  <c r="Y72" i="11" s="1"/>
  <c r="T73" i="11"/>
  <c r="V73" i="11" s="1"/>
  <c r="X73" i="11" s="1"/>
  <c r="Y73" i="11" s="1"/>
  <c r="T74" i="11"/>
  <c r="V74" i="11" s="1"/>
  <c r="X74" i="11" s="1"/>
  <c r="Y74" i="11" s="1"/>
  <c r="T75" i="11"/>
  <c r="V75" i="11" s="1"/>
  <c r="X75" i="11" s="1"/>
  <c r="Y75" i="11" s="1"/>
  <c r="T76" i="11"/>
  <c r="T77" i="11"/>
  <c r="V77" i="11" s="1"/>
  <c r="X77" i="11" s="1"/>
  <c r="Y77" i="11" s="1"/>
  <c r="T78" i="11"/>
  <c r="V78" i="11" s="1"/>
  <c r="X78" i="11" s="1"/>
  <c r="Y78" i="11" s="1"/>
  <c r="T79" i="11"/>
  <c r="V79" i="11" s="1"/>
  <c r="X79" i="11" s="1"/>
  <c r="Y79" i="11" s="1"/>
  <c r="T80" i="11"/>
  <c r="V80" i="11" s="1"/>
  <c r="X80" i="11" s="1"/>
  <c r="Y80" i="11" s="1"/>
  <c r="T81" i="11"/>
  <c r="V81" i="11" s="1"/>
  <c r="X81" i="11" s="1"/>
  <c r="Y81" i="11" s="1"/>
  <c r="T82" i="11"/>
  <c r="V82" i="11" s="1"/>
  <c r="X82" i="11" s="1"/>
  <c r="Y82" i="11" s="1"/>
  <c r="T83" i="11"/>
  <c r="V83" i="11" s="1"/>
  <c r="X83" i="11" s="1"/>
  <c r="Y83" i="11" s="1"/>
  <c r="T84" i="11"/>
  <c r="T85" i="11"/>
  <c r="V85" i="11" s="1"/>
  <c r="X85" i="11" s="1"/>
  <c r="Y85" i="11" s="1"/>
  <c r="T86" i="11"/>
  <c r="V86" i="11" s="1"/>
  <c r="X86" i="11" s="1"/>
  <c r="Y86" i="11" s="1"/>
  <c r="T87" i="11"/>
  <c r="V87" i="11" s="1"/>
  <c r="X87" i="11" s="1"/>
  <c r="Y87" i="11" s="1"/>
  <c r="T88" i="11"/>
  <c r="V88" i="11" s="1"/>
  <c r="X88" i="11" s="1"/>
  <c r="Y88" i="11" s="1"/>
  <c r="T89" i="11"/>
  <c r="V89" i="11" s="1"/>
  <c r="X89" i="11" s="1"/>
  <c r="Y89" i="11" s="1"/>
  <c r="T90" i="11"/>
  <c r="V90" i="11" s="1"/>
  <c r="X90" i="11" s="1"/>
  <c r="Y90" i="11" s="1"/>
  <c r="T91" i="11"/>
  <c r="V91" i="11" s="1"/>
  <c r="X91" i="11" s="1"/>
  <c r="Y91" i="11" s="1"/>
  <c r="T92" i="11"/>
  <c r="T93" i="11"/>
  <c r="V93" i="11" s="1"/>
  <c r="X93" i="11" s="1"/>
  <c r="Y93" i="11" s="1"/>
  <c r="T94" i="11"/>
  <c r="V94" i="11" s="1"/>
  <c r="X94" i="11" s="1"/>
  <c r="Y94" i="11" s="1"/>
  <c r="T95" i="11"/>
  <c r="V95" i="11" s="1"/>
  <c r="X95" i="11" s="1"/>
  <c r="Y95" i="11" s="1"/>
  <c r="T96" i="11"/>
  <c r="V96" i="11" s="1"/>
  <c r="X96" i="11" s="1"/>
  <c r="Y96" i="11" s="1"/>
  <c r="T97" i="11"/>
  <c r="V97" i="11" s="1"/>
  <c r="X97" i="11" s="1"/>
  <c r="Y97" i="11" s="1"/>
  <c r="T98" i="11"/>
  <c r="V98" i="11" s="1"/>
  <c r="X98" i="11" s="1"/>
  <c r="Y98" i="11" s="1"/>
  <c r="T99" i="11"/>
  <c r="V99" i="11" s="1"/>
  <c r="X99" i="11" s="1"/>
  <c r="Y99" i="11" s="1"/>
  <c r="T100" i="11"/>
  <c r="T101" i="11"/>
  <c r="V101" i="11" s="1"/>
  <c r="X101" i="11" s="1"/>
  <c r="Y101" i="11" s="1"/>
  <c r="T102" i="11"/>
  <c r="V102" i="11" s="1"/>
  <c r="X102" i="11" s="1"/>
  <c r="Y102" i="11" s="1"/>
  <c r="T103" i="11"/>
  <c r="V103" i="11" s="1"/>
  <c r="X103" i="11" s="1"/>
  <c r="Y103" i="11" s="1"/>
  <c r="T104" i="11"/>
  <c r="V104" i="11" s="1"/>
  <c r="X104" i="11" s="1"/>
  <c r="Y104" i="11" s="1"/>
  <c r="T105" i="11"/>
  <c r="V105" i="11" s="1"/>
  <c r="X105" i="11" s="1"/>
  <c r="Y105" i="11" s="1"/>
  <c r="T106" i="11"/>
  <c r="V106" i="11" s="1"/>
  <c r="X106" i="11" s="1"/>
  <c r="Y106" i="11" s="1"/>
  <c r="T107" i="11"/>
  <c r="V107" i="11" s="1"/>
  <c r="X107" i="11" s="1"/>
  <c r="Y107" i="11" s="1"/>
  <c r="T108" i="11"/>
  <c r="T109" i="11"/>
  <c r="V109" i="11" s="1"/>
  <c r="X109" i="11" s="1"/>
  <c r="Y109" i="11" s="1"/>
  <c r="T110" i="11"/>
  <c r="V110" i="11" s="1"/>
  <c r="X110" i="11" s="1"/>
  <c r="Y110" i="11" s="1"/>
  <c r="T111" i="11"/>
  <c r="V111" i="11" s="1"/>
  <c r="X111" i="11" s="1"/>
  <c r="Y111" i="11" s="1"/>
  <c r="T112" i="11"/>
  <c r="V112" i="11" s="1"/>
  <c r="X112" i="11" s="1"/>
  <c r="Y112" i="11" s="1"/>
  <c r="T113" i="11"/>
  <c r="V113" i="11" s="1"/>
  <c r="X113" i="11" s="1"/>
  <c r="Y113" i="11" s="1"/>
  <c r="T114" i="11"/>
  <c r="V114" i="11" s="1"/>
  <c r="X114" i="11" s="1"/>
  <c r="Y114" i="11" s="1"/>
  <c r="T115" i="11"/>
  <c r="V115" i="11" s="1"/>
  <c r="X115" i="11" s="1"/>
  <c r="Y115" i="11" s="1"/>
  <c r="T116" i="11"/>
  <c r="T117" i="11"/>
  <c r="V117" i="11" s="1"/>
  <c r="X117" i="11" s="1"/>
  <c r="Y117" i="11" s="1"/>
  <c r="T118" i="11"/>
  <c r="V118" i="11" s="1"/>
  <c r="X118" i="11" s="1"/>
  <c r="Y118" i="11" s="1"/>
  <c r="T119" i="11"/>
  <c r="V119" i="11" s="1"/>
  <c r="X119" i="11" s="1"/>
  <c r="Y119" i="11" s="1"/>
  <c r="T120" i="11"/>
  <c r="V120" i="11" s="1"/>
  <c r="X120" i="11" s="1"/>
  <c r="Y120" i="11" s="1"/>
  <c r="T121" i="11"/>
  <c r="V121" i="11" s="1"/>
  <c r="X121" i="11" s="1"/>
  <c r="Y121" i="11" s="1"/>
  <c r="T122" i="11"/>
  <c r="V122" i="11" s="1"/>
  <c r="X122" i="11" s="1"/>
  <c r="Y122" i="11" s="1"/>
  <c r="T123" i="11"/>
  <c r="V123" i="11" s="1"/>
  <c r="X123" i="11" s="1"/>
  <c r="Y123" i="11" s="1"/>
  <c r="T124" i="11"/>
  <c r="T125" i="11"/>
  <c r="V125" i="11" s="1"/>
  <c r="X125" i="11" s="1"/>
  <c r="Y125" i="11" s="1"/>
  <c r="T126" i="11"/>
  <c r="V126" i="11" s="1"/>
  <c r="X126" i="11" s="1"/>
  <c r="Y126" i="11" s="1"/>
  <c r="T127" i="11"/>
  <c r="V127" i="11" s="1"/>
  <c r="X127" i="11" s="1"/>
  <c r="Y127" i="11" s="1"/>
  <c r="T128" i="11"/>
  <c r="V128" i="11" s="1"/>
  <c r="X128" i="11" s="1"/>
  <c r="Y128" i="11" s="1"/>
  <c r="T129" i="11"/>
  <c r="V129" i="11" s="1"/>
  <c r="X129" i="11" s="1"/>
  <c r="Y129" i="11" s="1"/>
  <c r="T130" i="11"/>
  <c r="V130" i="11" s="1"/>
  <c r="X130" i="11" s="1"/>
  <c r="Y130" i="11" s="1"/>
  <c r="T131" i="11"/>
  <c r="V131" i="11" s="1"/>
  <c r="X131" i="11" s="1"/>
  <c r="Y131" i="11" s="1"/>
  <c r="T132" i="11"/>
  <c r="T133" i="11"/>
  <c r="V133" i="11" s="1"/>
  <c r="X133" i="11" s="1"/>
  <c r="Y133" i="11" s="1"/>
  <c r="T134" i="11"/>
  <c r="V134" i="11" s="1"/>
  <c r="X134" i="11" s="1"/>
  <c r="Y134" i="11" s="1"/>
  <c r="T135" i="11"/>
  <c r="V135" i="11" s="1"/>
  <c r="X135" i="11" s="1"/>
  <c r="Y135" i="11" s="1"/>
  <c r="T136" i="11"/>
  <c r="V136" i="11" s="1"/>
  <c r="X136" i="11" s="1"/>
  <c r="Y136" i="11" s="1"/>
  <c r="T137" i="11"/>
  <c r="V137" i="11" s="1"/>
  <c r="X137" i="11" s="1"/>
  <c r="Y137" i="11" s="1"/>
  <c r="T138" i="11"/>
  <c r="V138" i="11" s="1"/>
  <c r="X138" i="11" s="1"/>
  <c r="Y138" i="11" s="1"/>
  <c r="T139" i="11"/>
  <c r="V139" i="11" s="1"/>
  <c r="X139" i="11" s="1"/>
  <c r="Y139" i="11" s="1"/>
  <c r="T140" i="11"/>
  <c r="T141" i="11"/>
  <c r="V141" i="11" s="1"/>
  <c r="X141" i="11" s="1"/>
  <c r="Y141" i="11" s="1"/>
  <c r="T142" i="11"/>
  <c r="V142" i="11" s="1"/>
  <c r="X142" i="11" s="1"/>
  <c r="Y142" i="11" s="1"/>
  <c r="T143" i="11"/>
  <c r="V143" i="11" s="1"/>
  <c r="X143" i="11" s="1"/>
  <c r="Y143" i="11" s="1"/>
  <c r="T144" i="11"/>
  <c r="V144" i="11" s="1"/>
  <c r="X144" i="11" s="1"/>
  <c r="Y144" i="11" s="1"/>
  <c r="T145" i="11"/>
  <c r="V145" i="11" s="1"/>
  <c r="X145" i="11" s="1"/>
  <c r="Y145" i="11" s="1"/>
  <c r="T146" i="11"/>
  <c r="V146" i="11" s="1"/>
  <c r="X146" i="11" s="1"/>
  <c r="Y146" i="11" s="1"/>
  <c r="T147" i="11"/>
  <c r="V147" i="11" s="1"/>
  <c r="X147" i="11" s="1"/>
  <c r="Y147" i="11" s="1"/>
  <c r="T148" i="11"/>
  <c r="T149" i="11"/>
  <c r="V149" i="11" s="1"/>
  <c r="X149" i="11" s="1"/>
  <c r="Y149" i="11" s="1"/>
  <c r="T150" i="11"/>
  <c r="V150" i="11" s="1"/>
  <c r="X150" i="11" s="1"/>
  <c r="Y150" i="11" s="1"/>
  <c r="T151" i="11"/>
  <c r="V151" i="11" s="1"/>
  <c r="X151" i="11" s="1"/>
  <c r="Y151" i="11" s="1"/>
  <c r="T152" i="11"/>
  <c r="V152" i="11" s="1"/>
  <c r="X152" i="11" s="1"/>
  <c r="Y152" i="11" s="1"/>
  <c r="T153" i="11"/>
  <c r="V153" i="11" s="1"/>
  <c r="X153" i="11" s="1"/>
  <c r="Y153" i="11" s="1"/>
  <c r="T154" i="11"/>
  <c r="V154" i="11" s="1"/>
  <c r="X154" i="11" s="1"/>
  <c r="Y154" i="11" s="1"/>
  <c r="T155" i="11"/>
  <c r="V155" i="11" s="1"/>
  <c r="X155" i="11" s="1"/>
  <c r="Y155" i="11" s="1"/>
  <c r="T156" i="11"/>
  <c r="T157" i="11"/>
  <c r="V157" i="11" s="1"/>
  <c r="X157" i="11" s="1"/>
  <c r="Y157" i="11" s="1"/>
  <c r="T158" i="11"/>
  <c r="V158" i="11" s="1"/>
  <c r="X158" i="11" s="1"/>
  <c r="Y158" i="11" s="1"/>
  <c r="T159" i="11"/>
  <c r="V159" i="11" s="1"/>
  <c r="X159" i="11" s="1"/>
  <c r="Y159" i="11" s="1"/>
  <c r="T160" i="11"/>
  <c r="V160" i="11" s="1"/>
  <c r="X160" i="11" s="1"/>
  <c r="Y160" i="11" s="1"/>
  <c r="T161" i="11"/>
  <c r="V161" i="11" s="1"/>
  <c r="X161" i="11" s="1"/>
  <c r="Y161" i="11" s="1"/>
  <c r="T162" i="11"/>
  <c r="V162" i="11" s="1"/>
  <c r="X162" i="11" s="1"/>
  <c r="Y162" i="11" s="1"/>
  <c r="T163" i="11"/>
  <c r="V163" i="11" s="1"/>
  <c r="X163" i="11" s="1"/>
  <c r="Y163" i="11" s="1"/>
  <c r="T164" i="11"/>
  <c r="T165" i="11"/>
  <c r="V165" i="11" s="1"/>
  <c r="X165" i="11" s="1"/>
  <c r="Y165" i="11" s="1"/>
  <c r="T166" i="11"/>
  <c r="V166" i="11" s="1"/>
  <c r="X166" i="11" s="1"/>
  <c r="Y166" i="11" s="1"/>
  <c r="T167" i="11"/>
  <c r="V167" i="11" s="1"/>
  <c r="X167" i="11" s="1"/>
  <c r="Y167" i="11" s="1"/>
  <c r="T168" i="11"/>
  <c r="V168" i="11" s="1"/>
  <c r="X168" i="11" s="1"/>
  <c r="Y168" i="11" s="1"/>
  <c r="T169" i="11"/>
  <c r="V169" i="11" s="1"/>
  <c r="X169" i="11" s="1"/>
  <c r="Y169" i="11" s="1"/>
  <c r="T170" i="11"/>
  <c r="V170" i="11" s="1"/>
  <c r="X170" i="11" s="1"/>
  <c r="Y170" i="11" s="1"/>
  <c r="T171" i="11"/>
  <c r="V171" i="11" s="1"/>
  <c r="X171" i="11" s="1"/>
  <c r="Y171" i="11" s="1"/>
  <c r="T172" i="11"/>
  <c r="T173" i="11"/>
  <c r="V173" i="11" s="1"/>
  <c r="X173" i="11" s="1"/>
  <c r="Y173" i="11" s="1"/>
  <c r="T174" i="11"/>
  <c r="V174" i="11" s="1"/>
  <c r="X174" i="11" s="1"/>
  <c r="Y174" i="11" s="1"/>
  <c r="T175" i="11"/>
  <c r="V175" i="11" s="1"/>
  <c r="X175" i="11" s="1"/>
  <c r="Y175" i="11" s="1"/>
  <c r="T176" i="11"/>
  <c r="V176" i="11" s="1"/>
  <c r="X176" i="11" s="1"/>
  <c r="Y176" i="11" s="1"/>
  <c r="T177" i="11"/>
  <c r="V177" i="11" s="1"/>
  <c r="X177" i="11" s="1"/>
  <c r="Y177" i="11" s="1"/>
  <c r="T178" i="11"/>
  <c r="V178" i="11" s="1"/>
  <c r="X178" i="11" s="1"/>
  <c r="Y178" i="11" s="1"/>
  <c r="T179" i="11"/>
  <c r="V179" i="11" s="1"/>
  <c r="X179" i="11" s="1"/>
  <c r="Y179" i="11" s="1"/>
  <c r="T180" i="11"/>
  <c r="T181" i="11"/>
  <c r="V181" i="11" s="1"/>
  <c r="X181" i="11" s="1"/>
  <c r="Y181" i="11" s="1"/>
  <c r="T182" i="11"/>
  <c r="V182" i="11" s="1"/>
  <c r="X182" i="11" s="1"/>
  <c r="Y182" i="11" s="1"/>
  <c r="T183" i="11"/>
  <c r="V183" i="11" s="1"/>
  <c r="X183" i="11" s="1"/>
  <c r="Y183" i="11" s="1"/>
  <c r="T184" i="11"/>
  <c r="V184" i="11" s="1"/>
  <c r="X184" i="11" s="1"/>
  <c r="Y184" i="11" s="1"/>
  <c r="T185" i="11"/>
  <c r="V185" i="11" s="1"/>
  <c r="X185" i="11" s="1"/>
  <c r="Y185" i="11" s="1"/>
  <c r="T186" i="11"/>
  <c r="V186" i="11" s="1"/>
  <c r="X186" i="11" s="1"/>
  <c r="Y186" i="11" s="1"/>
  <c r="T187" i="11"/>
  <c r="V187" i="11" s="1"/>
  <c r="X187" i="11" s="1"/>
  <c r="Y187" i="11" s="1"/>
  <c r="T188" i="11"/>
  <c r="T189" i="11"/>
  <c r="V189" i="11" s="1"/>
  <c r="X189" i="11" s="1"/>
  <c r="Y189" i="11" s="1"/>
  <c r="T190" i="11"/>
  <c r="V190" i="11" s="1"/>
  <c r="X190" i="11" s="1"/>
  <c r="Y190" i="11" s="1"/>
  <c r="T191" i="11"/>
  <c r="V191" i="11" s="1"/>
  <c r="X191" i="11" s="1"/>
  <c r="Y191" i="11" s="1"/>
  <c r="T192" i="11"/>
  <c r="V192" i="11" s="1"/>
  <c r="X192" i="11" s="1"/>
  <c r="Y192" i="11" s="1"/>
  <c r="T193" i="11"/>
  <c r="V193" i="11" s="1"/>
  <c r="X193" i="11" s="1"/>
  <c r="Y193" i="11" s="1"/>
  <c r="T194" i="11"/>
  <c r="V194" i="11" s="1"/>
  <c r="X194" i="11" s="1"/>
  <c r="Y194" i="11" s="1"/>
  <c r="T195" i="11"/>
  <c r="V195" i="11" s="1"/>
  <c r="X195" i="11" s="1"/>
  <c r="Y195" i="11" s="1"/>
  <c r="T196" i="11"/>
  <c r="T197" i="11"/>
  <c r="V197" i="11" s="1"/>
  <c r="X197" i="11" s="1"/>
  <c r="Y197" i="11" s="1"/>
  <c r="T198" i="11"/>
  <c r="V198" i="11" s="1"/>
  <c r="X198" i="11" s="1"/>
  <c r="Y198" i="11" s="1"/>
  <c r="T199" i="11"/>
  <c r="V199" i="11" s="1"/>
  <c r="X199" i="11" s="1"/>
  <c r="Y199" i="11" s="1"/>
  <c r="T200" i="11"/>
  <c r="V200" i="11" s="1"/>
  <c r="X200" i="11" s="1"/>
  <c r="Y200" i="11" s="1"/>
  <c r="T201" i="11"/>
  <c r="V201" i="11" s="1"/>
  <c r="X201" i="11" s="1"/>
  <c r="Y201" i="11" s="1"/>
  <c r="T202" i="11"/>
  <c r="V202" i="11" s="1"/>
  <c r="X202" i="11" s="1"/>
  <c r="Y202" i="11" s="1"/>
  <c r="T203" i="11"/>
  <c r="V203" i="11" s="1"/>
  <c r="X203" i="11" s="1"/>
  <c r="Y203" i="11" s="1"/>
  <c r="T204" i="11"/>
  <c r="T205" i="11"/>
  <c r="V205" i="11" s="1"/>
  <c r="X205" i="11" s="1"/>
  <c r="Y205" i="11" s="1"/>
  <c r="T206" i="11"/>
  <c r="V206" i="11" s="1"/>
  <c r="X206" i="11" s="1"/>
  <c r="Y206" i="11" s="1"/>
  <c r="T207" i="11"/>
  <c r="V207" i="11" s="1"/>
  <c r="X207" i="11" s="1"/>
  <c r="Y207" i="11" s="1"/>
  <c r="T208" i="11"/>
  <c r="V208" i="11" s="1"/>
  <c r="X208" i="11" s="1"/>
  <c r="Y208" i="11" s="1"/>
  <c r="T209" i="11"/>
  <c r="V209" i="11" s="1"/>
  <c r="X209" i="11" s="1"/>
  <c r="Y209" i="11" s="1"/>
  <c r="T210" i="11"/>
  <c r="V210" i="11" s="1"/>
  <c r="X210" i="11" s="1"/>
  <c r="Y210" i="11" s="1"/>
  <c r="T211" i="11"/>
  <c r="V211" i="11" s="1"/>
  <c r="X211" i="11" s="1"/>
  <c r="Y211" i="11" s="1"/>
  <c r="T212" i="11"/>
  <c r="T213" i="11"/>
  <c r="V213" i="11" s="1"/>
  <c r="X213" i="11" s="1"/>
  <c r="Y213" i="11" s="1"/>
  <c r="T214" i="11"/>
  <c r="V214" i="11" s="1"/>
  <c r="X214" i="11" s="1"/>
  <c r="Y214" i="11" s="1"/>
  <c r="T215" i="11"/>
  <c r="V215" i="11" s="1"/>
  <c r="X215" i="11" s="1"/>
  <c r="Y215" i="11" s="1"/>
  <c r="T216" i="11"/>
  <c r="V216" i="11" s="1"/>
  <c r="X216" i="11" s="1"/>
  <c r="Y216" i="11" s="1"/>
  <c r="T217" i="11"/>
  <c r="V217" i="11" s="1"/>
  <c r="X217" i="11" s="1"/>
  <c r="Y217" i="11" s="1"/>
  <c r="T218" i="11"/>
  <c r="V218" i="11" s="1"/>
  <c r="X218" i="11" s="1"/>
  <c r="Y218" i="11" s="1"/>
  <c r="T219" i="11"/>
  <c r="V219" i="11" s="1"/>
  <c r="X219" i="11" s="1"/>
  <c r="Y219" i="11" s="1"/>
  <c r="T220" i="11"/>
  <c r="T221" i="11"/>
  <c r="V221" i="11" s="1"/>
  <c r="X221" i="11" s="1"/>
  <c r="Y221" i="11" s="1"/>
  <c r="T222" i="11"/>
  <c r="V222" i="11" s="1"/>
  <c r="X222" i="11" s="1"/>
  <c r="Y222" i="11" s="1"/>
  <c r="T223" i="11"/>
  <c r="V223" i="11" s="1"/>
  <c r="X223" i="11" s="1"/>
  <c r="Y223" i="11" s="1"/>
  <c r="T224" i="11"/>
  <c r="V224" i="11" s="1"/>
  <c r="X224" i="11" s="1"/>
  <c r="Y224" i="11" s="1"/>
  <c r="T225" i="11"/>
  <c r="V225" i="11" s="1"/>
  <c r="X225" i="11" s="1"/>
  <c r="Y225" i="11" s="1"/>
  <c r="T226" i="11"/>
  <c r="V226" i="11" s="1"/>
  <c r="X226" i="11" s="1"/>
  <c r="Y226" i="11" s="1"/>
  <c r="T227" i="11"/>
  <c r="V227" i="11" s="1"/>
  <c r="X227" i="11" s="1"/>
  <c r="Y227" i="11" s="1"/>
  <c r="T228" i="11"/>
  <c r="T229" i="11"/>
  <c r="V229" i="11" s="1"/>
  <c r="X229" i="11" s="1"/>
  <c r="Y229" i="11" s="1"/>
  <c r="T230" i="11"/>
  <c r="V230" i="11" s="1"/>
  <c r="X230" i="11" s="1"/>
  <c r="Y230" i="11" s="1"/>
  <c r="T231" i="11"/>
  <c r="V231" i="11" s="1"/>
  <c r="X231" i="11" s="1"/>
  <c r="Y231" i="11" s="1"/>
  <c r="T232" i="11"/>
  <c r="V232" i="11" s="1"/>
  <c r="X232" i="11" s="1"/>
  <c r="Y232" i="11" s="1"/>
  <c r="T233" i="11"/>
  <c r="V233" i="11" s="1"/>
  <c r="X233" i="11" s="1"/>
  <c r="Y233" i="11" s="1"/>
  <c r="T234" i="11"/>
  <c r="V234" i="11" s="1"/>
  <c r="X234" i="11" s="1"/>
  <c r="Y234" i="11" s="1"/>
  <c r="T235" i="11"/>
  <c r="V235" i="11" s="1"/>
  <c r="X235" i="11" s="1"/>
  <c r="Y235" i="11" s="1"/>
  <c r="T236" i="11"/>
  <c r="T237" i="11"/>
  <c r="V237" i="11" s="1"/>
  <c r="X237" i="11" s="1"/>
  <c r="Y237" i="11" s="1"/>
  <c r="T238" i="11"/>
  <c r="V238" i="11" s="1"/>
  <c r="X238" i="11" s="1"/>
  <c r="Y238" i="11" s="1"/>
  <c r="T239" i="11"/>
  <c r="V239" i="11" s="1"/>
  <c r="X239" i="11" s="1"/>
  <c r="Y239" i="11" s="1"/>
  <c r="T240" i="11"/>
  <c r="V240" i="11" s="1"/>
  <c r="X240" i="11" s="1"/>
  <c r="Y240" i="11" s="1"/>
  <c r="T241" i="11"/>
  <c r="V241" i="11" s="1"/>
  <c r="X241" i="11" s="1"/>
  <c r="Y241" i="11" s="1"/>
  <c r="T242" i="11"/>
  <c r="V242" i="11" s="1"/>
  <c r="X242" i="11" s="1"/>
  <c r="Y242" i="11" s="1"/>
  <c r="T243" i="11"/>
  <c r="V243" i="11" s="1"/>
  <c r="X243" i="11" s="1"/>
  <c r="Y243" i="11" s="1"/>
  <c r="T244" i="11"/>
  <c r="T245" i="11"/>
  <c r="V245" i="11" s="1"/>
  <c r="X245" i="11" s="1"/>
  <c r="Y245" i="11" s="1"/>
  <c r="T246" i="11"/>
  <c r="V246" i="11" s="1"/>
  <c r="X246" i="11" s="1"/>
  <c r="Y246" i="11" s="1"/>
  <c r="T247" i="11"/>
  <c r="V247" i="11" s="1"/>
  <c r="X247" i="11" s="1"/>
  <c r="Y247" i="11" s="1"/>
  <c r="T248" i="11"/>
  <c r="V248" i="11" s="1"/>
  <c r="X248" i="11" s="1"/>
  <c r="Y248" i="11" s="1"/>
  <c r="T249" i="11"/>
  <c r="V249" i="11" s="1"/>
  <c r="X249" i="11" s="1"/>
  <c r="Y249" i="11" s="1"/>
  <c r="T250" i="11"/>
  <c r="V250" i="11" s="1"/>
  <c r="X250" i="11" s="1"/>
  <c r="Y250" i="11" s="1"/>
  <c r="T251" i="11"/>
  <c r="V251" i="11" s="1"/>
  <c r="X251" i="11" s="1"/>
  <c r="Y251" i="11" s="1"/>
  <c r="T252" i="11"/>
  <c r="T253" i="11"/>
  <c r="V253" i="11" s="1"/>
  <c r="X253" i="11" s="1"/>
  <c r="Y253" i="11" s="1"/>
  <c r="T254" i="11"/>
  <c r="V254" i="11" s="1"/>
  <c r="X254" i="11" s="1"/>
  <c r="Y254" i="11" s="1"/>
  <c r="T255" i="11"/>
  <c r="V255" i="11" s="1"/>
  <c r="X255" i="11" s="1"/>
  <c r="Y255" i="11" s="1"/>
  <c r="T256" i="11"/>
  <c r="V256" i="11" s="1"/>
  <c r="X256" i="11" s="1"/>
  <c r="Y256" i="11" s="1"/>
  <c r="T257" i="11"/>
  <c r="V257" i="11" s="1"/>
  <c r="X257" i="11" s="1"/>
  <c r="Y257" i="11" s="1"/>
  <c r="T258" i="11"/>
  <c r="V258" i="11" s="1"/>
  <c r="X258" i="11" s="1"/>
  <c r="Y258" i="11" s="1"/>
  <c r="T259" i="11"/>
  <c r="V259" i="11" s="1"/>
  <c r="X259" i="11" s="1"/>
  <c r="Y259" i="11" s="1"/>
  <c r="T260" i="11"/>
  <c r="T261" i="11"/>
  <c r="V261" i="11" s="1"/>
  <c r="X261" i="11" s="1"/>
  <c r="Y261" i="11" s="1"/>
  <c r="T262" i="11"/>
  <c r="V262" i="11" s="1"/>
  <c r="X262" i="11" s="1"/>
  <c r="Y262" i="11" s="1"/>
  <c r="T263" i="11"/>
  <c r="V263" i="11" s="1"/>
  <c r="X263" i="11" s="1"/>
  <c r="Y263" i="11" s="1"/>
  <c r="T264" i="11"/>
  <c r="V264" i="11" s="1"/>
  <c r="X264" i="11" s="1"/>
  <c r="Y264" i="11" s="1"/>
  <c r="T265" i="11"/>
  <c r="V265" i="11" s="1"/>
  <c r="X265" i="11" s="1"/>
  <c r="Y265" i="11" s="1"/>
  <c r="T266" i="11"/>
  <c r="V266" i="11" s="1"/>
  <c r="X266" i="11" s="1"/>
  <c r="Y266" i="11" s="1"/>
  <c r="T267" i="11"/>
  <c r="V267" i="11" s="1"/>
  <c r="X267" i="11" s="1"/>
  <c r="Y267" i="11" s="1"/>
  <c r="T268" i="11"/>
  <c r="T269" i="11"/>
  <c r="V269" i="11" s="1"/>
  <c r="X269" i="11" s="1"/>
  <c r="Y269" i="11" s="1"/>
  <c r="T270" i="11"/>
  <c r="V270" i="11" s="1"/>
  <c r="X270" i="11" s="1"/>
  <c r="Y270" i="11" s="1"/>
  <c r="T271" i="11"/>
  <c r="V271" i="11" s="1"/>
  <c r="X271" i="11" s="1"/>
  <c r="Y271" i="11" s="1"/>
  <c r="T272" i="11"/>
  <c r="V272" i="11" s="1"/>
  <c r="X272" i="11" s="1"/>
  <c r="Y272" i="11" s="1"/>
  <c r="T273" i="11"/>
  <c r="V273" i="11" s="1"/>
  <c r="X273" i="11" s="1"/>
  <c r="Y273" i="11" s="1"/>
  <c r="T274" i="11"/>
  <c r="V274" i="11" s="1"/>
  <c r="X274" i="11" s="1"/>
  <c r="Y274" i="11" s="1"/>
  <c r="T275" i="11"/>
  <c r="V275" i="11" s="1"/>
  <c r="X275" i="11" s="1"/>
  <c r="Y275" i="11" s="1"/>
  <c r="T276" i="11"/>
  <c r="T277" i="11"/>
  <c r="V277" i="11" s="1"/>
  <c r="X277" i="11" s="1"/>
  <c r="Y277" i="11" s="1"/>
  <c r="T278" i="11"/>
  <c r="V278" i="11" s="1"/>
  <c r="X278" i="11" s="1"/>
  <c r="Y278" i="11" s="1"/>
  <c r="T279" i="11"/>
  <c r="V279" i="11" s="1"/>
  <c r="X279" i="11" s="1"/>
  <c r="Y279" i="11" s="1"/>
  <c r="T280" i="11"/>
  <c r="V280" i="11" s="1"/>
  <c r="X280" i="11" s="1"/>
  <c r="Y280" i="11" s="1"/>
  <c r="T281" i="11"/>
  <c r="V281" i="11" s="1"/>
  <c r="X281" i="11" s="1"/>
  <c r="Y281" i="11" s="1"/>
  <c r="T282" i="11"/>
  <c r="V282" i="11" s="1"/>
  <c r="X282" i="11" s="1"/>
  <c r="Y282" i="11" s="1"/>
  <c r="T283" i="11"/>
  <c r="V283" i="11" s="1"/>
  <c r="X283" i="11" s="1"/>
  <c r="Y283" i="11" s="1"/>
  <c r="T284" i="11"/>
  <c r="T285" i="11"/>
  <c r="V285" i="11" s="1"/>
  <c r="X285" i="11" s="1"/>
  <c r="Y285" i="11" s="1"/>
  <c r="T286" i="11"/>
  <c r="V286" i="11" s="1"/>
  <c r="X286" i="11" s="1"/>
  <c r="Y286" i="11" s="1"/>
  <c r="T287" i="11"/>
  <c r="V287" i="11" s="1"/>
  <c r="X287" i="11" s="1"/>
  <c r="Y287" i="11" s="1"/>
  <c r="T288" i="11"/>
  <c r="V288" i="11" s="1"/>
  <c r="X288" i="11" s="1"/>
  <c r="Y288" i="11" s="1"/>
  <c r="T289" i="11"/>
  <c r="V289" i="11" s="1"/>
  <c r="X289" i="11" s="1"/>
  <c r="Y289" i="11" s="1"/>
  <c r="T290" i="11"/>
  <c r="V290" i="11" s="1"/>
  <c r="X290" i="11" s="1"/>
  <c r="Y290" i="11" s="1"/>
  <c r="T291" i="11"/>
  <c r="V291" i="11" s="1"/>
  <c r="X291" i="11" s="1"/>
  <c r="Y291" i="11" s="1"/>
  <c r="T292" i="11"/>
  <c r="T293" i="11"/>
  <c r="V293" i="11" s="1"/>
  <c r="X293" i="11" s="1"/>
  <c r="Y293" i="11" s="1"/>
  <c r="T294" i="11"/>
  <c r="V294" i="11" s="1"/>
  <c r="X294" i="11" s="1"/>
  <c r="Y294" i="11" s="1"/>
  <c r="T295" i="11"/>
  <c r="V295" i="11" s="1"/>
  <c r="X295" i="11" s="1"/>
  <c r="Y295" i="11" s="1"/>
  <c r="T296" i="11"/>
  <c r="V296" i="11" s="1"/>
  <c r="X296" i="11" s="1"/>
  <c r="Y296" i="11" s="1"/>
  <c r="T297" i="11"/>
  <c r="V297" i="11" s="1"/>
  <c r="X297" i="11" s="1"/>
  <c r="Y297" i="11" s="1"/>
  <c r="T298" i="11"/>
  <c r="V298" i="11" s="1"/>
  <c r="X298" i="11" s="1"/>
  <c r="Y298" i="11" s="1"/>
  <c r="T299" i="11"/>
  <c r="V299" i="11" s="1"/>
  <c r="X299" i="11" s="1"/>
  <c r="Y299" i="11" s="1"/>
  <c r="T300" i="11"/>
  <c r="T301" i="11"/>
  <c r="V301" i="11" s="1"/>
  <c r="X301" i="11" s="1"/>
  <c r="Y301" i="11" s="1"/>
  <c r="T302" i="11"/>
  <c r="V302" i="11" s="1"/>
  <c r="X302" i="11" s="1"/>
  <c r="Y302" i="11" s="1"/>
  <c r="T303" i="11"/>
  <c r="V303" i="11" s="1"/>
  <c r="X303" i="11" s="1"/>
  <c r="Y303" i="11" s="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11" i="11"/>
  <c r="J12" i="11"/>
  <c r="J13" i="11"/>
  <c r="Q10" i="13" l="1"/>
  <c r="N149" i="13"/>
  <c r="O149" i="13" s="1"/>
  <c r="N88" i="13"/>
  <c r="O88" i="13" s="1"/>
  <c r="N175" i="13"/>
  <c r="O175" i="13" s="1"/>
  <c r="N93" i="13"/>
  <c r="O93" i="13" s="1"/>
  <c r="N110" i="13"/>
  <c r="O110" i="13" s="1"/>
  <c r="N43" i="13"/>
  <c r="O43" i="13" s="1"/>
  <c r="N67" i="13"/>
  <c r="O67" i="13" s="1"/>
  <c r="N35" i="13"/>
  <c r="O35" i="13" s="1"/>
  <c r="N226" i="13"/>
  <c r="O226" i="13" s="1"/>
  <c r="N143" i="13"/>
  <c r="O143" i="13" s="1"/>
  <c r="N91" i="13"/>
  <c r="O91" i="13" s="1"/>
  <c r="N215" i="13"/>
  <c r="O215" i="13" s="1"/>
  <c r="N262" i="13"/>
  <c r="O262" i="13" s="1"/>
  <c r="N174" i="13"/>
  <c r="O174" i="13" s="1"/>
  <c r="N239" i="13"/>
  <c r="O239" i="13" s="1"/>
  <c r="N289" i="13"/>
  <c r="O289" i="13" s="1"/>
  <c r="N179" i="13"/>
  <c r="O179" i="13" s="1"/>
  <c r="N186" i="13"/>
  <c r="O186" i="13" s="1"/>
  <c r="N136" i="13"/>
  <c r="O136" i="13" s="1"/>
  <c r="N167" i="13"/>
  <c r="O167" i="13" s="1"/>
  <c r="N273" i="13"/>
  <c r="O273" i="13" s="1"/>
  <c r="N130" i="13"/>
  <c r="O130" i="13" s="1"/>
  <c r="N187" i="13"/>
  <c r="O187" i="13" s="1"/>
  <c r="N96" i="13"/>
  <c r="O96" i="13" s="1"/>
  <c r="N107" i="13"/>
  <c r="O107" i="13" s="1"/>
  <c r="N236" i="13"/>
  <c r="O236" i="13" s="1"/>
  <c r="N122" i="13"/>
  <c r="O122" i="13" s="1"/>
  <c r="N59" i="13"/>
  <c r="O59" i="13" s="1"/>
  <c r="N267" i="13"/>
  <c r="O267" i="13" s="1"/>
  <c r="N38" i="13"/>
  <c r="O38" i="13" s="1"/>
  <c r="N294" i="13"/>
  <c r="O294" i="13" s="1"/>
  <c r="N260" i="13"/>
  <c r="O260" i="13" s="1"/>
  <c r="N278" i="13"/>
  <c r="O278" i="13" s="1"/>
  <c r="N157" i="13"/>
  <c r="O157" i="13" s="1"/>
  <c r="N214" i="13"/>
  <c r="O214" i="13" s="1"/>
  <c r="N154" i="13"/>
  <c r="O154" i="13" s="1"/>
  <c r="N80" i="13"/>
  <c r="O80" i="13" s="1"/>
  <c r="N40" i="13"/>
  <c r="O40" i="13" s="1"/>
  <c r="N191" i="13"/>
  <c r="O191" i="13" s="1"/>
  <c r="N193" i="13"/>
  <c r="O193" i="13" s="1"/>
  <c r="N217" i="13"/>
  <c r="O217" i="13" s="1"/>
  <c r="N24" i="13"/>
  <c r="O24" i="13" s="1"/>
  <c r="N119" i="13"/>
  <c r="O119" i="13" s="1"/>
  <c r="N138" i="13"/>
  <c r="O138" i="13" s="1"/>
  <c r="N45" i="13"/>
  <c r="O45" i="13" s="1"/>
  <c r="N246" i="13"/>
  <c r="O246" i="13" s="1"/>
  <c r="N141" i="13"/>
  <c r="O141" i="13" s="1"/>
  <c r="N83" i="13"/>
  <c r="O83" i="13" s="1"/>
  <c r="N48" i="13"/>
  <c r="O48" i="13" s="1"/>
  <c r="N44" i="13"/>
  <c r="O44" i="13" s="1"/>
  <c r="N299" i="13"/>
  <c r="O299" i="13" s="1"/>
  <c r="N109" i="13"/>
  <c r="O109" i="13" s="1"/>
  <c r="N56" i="13"/>
  <c r="O56" i="13" s="1"/>
  <c r="N139" i="13"/>
  <c r="O139" i="13" s="1"/>
  <c r="N270" i="13"/>
  <c r="O270" i="13" s="1"/>
  <c r="N21" i="13"/>
  <c r="O21" i="13" s="1"/>
  <c r="N127" i="13"/>
  <c r="O127" i="13" s="1"/>
  <c r="N144" i="13"/>
  <c r="O144" i="13" s="1"/>
  <c r="N254" i="13"/>
  <c r="O254" i="13" s="1"/>
  <c r="N140" i="13"/>
  <c r="O140" i="13" s="1"/>
  <c r="N31" i="13"/>
  <c r="O31" i="13" s="1"/>
  <c r="N249" i="13"/>
  <c r="O249" i="13" s="1"/>
  <c r="N135" i="13"/>
  <c r="O135" i="13" s="1"/>
  <c r="N230" i="13"/>
  <c r="O230" i="13" s="1"/>
  <c r="N151" i="13"/>
  <c r="O151" i="13" s="1"/>
  <c r="N146" i="13"/>
  <c r="O146" i="13" s="1"/>
  <c r="N303" i="13"/>
  <c r="O303" i="13" s="1"/>
  <c r="N19" i="13"/>
  <c r="O19" i="13" s="1"/>
  <c r="N64" i="13"/>
  <c r="O64" i="13" s="1"/>
  <c r="N276" i="13"/>
  <c r="O276" i="13" s="1"/>
  <c r="N82" i="13"/>
  <c r="O82" i="13" s="1"/>
  <c r="N302" i="13"/>
  <c r="O302" i="13" s="1"/>
  <c r="N225" i="13"/>
  <c r="O225" i="13" s="1"/>
  <c r="N182" i="13"/>
  <c r="O182" i="13" s="1"/>
  <c r="N41" i="13"/>
  <c r="O41" i="13" s="1"/>
  <c r="N16" i="13"/>
  <c r="O16" i="13" s="1"/>
  <c r="N199" i="13"/>
  <c r="O199" i="13" s="1"/>
  <c r="N57" i="13"/>
  <c r="O57" i="13" s="1"/>
  <c r="N268" i="13"/>
  <c r="O268" i="13" s="1"/>
  <c r="N195" i="13"/>
  <c r="O195" i="13" s="1"/>
  <c r="N166" i="13"/>
  <c r="O166" i="13" s="1"/>
  <c r="N300" i="13"/>
  <c r="O300" i="13" s="1"/>
  <c r="N250" i="13"/>
  <c r="O250" i="13" s="1"/>
  <c r="N165" i="13"/>
  <c r="O165" i="13" s="1"/>
  <c r="N188" i="13"/>
  <c r="O188" i="13" s="1"/>
  <c r="N196" i="13"/>
  <c r="O196" i="13" s="1"/>
  <c r="N261" i="13"/>
  <c r="O261" i="13" s="1"/>
  <c r="N257" i="13"/>
  <c r="O257" i="13" s="1"/>
  <c r="N220" i="13"/>
  <c r="O220" i="13" s="1"/>
  <c r="N218" i="13"/>
  <c r="O218" i="13" s="1"/>
  <c r="N213" i="13"/>
  <c r="O213" i="13" s="1"/>
  <c r="N105" i="13"/>
  <c r="O105" i="13" s="1"/>
  <c r="N233" i="13"/>
  <c r="O233" i="13" s="1"/>
  <c r="N284" i="13"/>
  <c r="O284" i="13" s="1"/>
  <c r="N180" i="13"/>
  <c r="O180" i="13" s="1"/>
  <c r="N172" i="13"/>
  <c r="O172" i="13" s="1"/>
  <c r="N277" i="13"/>
  <c r="O277" i="13" s="1"/>
  <c r="N94" i="13"/>
  <c r="O94" i="13" s="1"/>
  <c r="N241" i="13"/>
  <c r="O241" i="13" s="1"/>
  <c r="N51" i="13"/>
  <c r="O51" i="13" s="1"/>
  <c r="N244" i="13"/>
  <c r="O244" i="13" s="1"/>
  <c r="N263" i="13"/>
  <c r="O263" i="13" s="1"/>
  <c r="N189" i="13"/>
  <c r="O189" i="13" s="1"/>
  <c r="N197" i="13"/>
  <c r="O197" i="13" s="1"/>
  <c r="N98" i="13"/>
  <c r="O98" i="13" s="1"/>
  <c r="N72" i="13"/>
  <c r="O72" i="13" s="1"/>
  <c r="N228" i="13"/>
  <c r="O228" i="13" s="1"/>
  <c r="N292" i="13"/>
  <c r="O292" i="13" s="1"/>
  <c r="N181" i="13"/>
  <c r="O181" i="13" s="1"/>
  <c r="N173" i="13"/>
  <c r="O173" i="13" s="1"/>
  <c r="N169" i="13"/>
  <c r="O169" i="13" s="1"/>
  <c r="N209" i="13"/>
  <c r="O209" i="13" s="1"/>
  <c r="N265" i="13"/>
  <c r="O265" i="13" s="1"/>
  <c r="N161" i="13"/>
  <c r="O161" i="13" s="1"/>
  <c r="N133" i="13"/>
  <c r="O133" i="13" s="1"/>
  <c r="N117" i="13"/>
  <c r="O117" i="13" s="1"/>
  <c r="N86" i="13"/>
  <c r="O86" i="13" s="1"/>
  <c r="N75" i="13"/>
  <c r="O75" i="13" s="1"/>
  <c r="N152" i="13"/>
  <c r="O152" i="13" s="1"/>
  <c r="N27" i="13"/>
  <c r="O27" i="13" s="1"/>
  <c r="N205" i="13"/>
  <c r="O205" i="13" s="1"/>
  <c r="N222" i="13"/>
  <c r="O222" i="13" s="1"/>
  <c r="N194" i="13"/>
  <c r="O194" i="13" s="1"/>
  <c r="N252" i="13"/>
  <c r="O252" i="13" s="1"/>
  <c r="N204" i="13"/>
  <c r="O204" i="13" s="1"/>
  <c r="N295" i="13"/>
  <c r="O295" i="13" s="1"/>
  <c r="N112" i="13"/>
  <c r="O112" i="13" s="1"/>
  <c r="N128" i="13"/>
  <c r="O128" i="13" s="1"/>
  <c r="N78" i="13"/>
  <c r="O78" i="13" s="1"/>
  <c r="N114" i="13"/>
  <c r="O114" i="13" s="1"/>
  <c r="N32" i="13"/>
  <c r="O32" i="13" s="1"/>
  <c r="N11" i="13"/>
  <c r="O11" i="13" s="1"/>
  <c r="AC303" i="12"/>
  <c r="AB303" i="12"/>
  <c r="AA303" i="12"/>
  <c r="O303" i="12"/>
  <c r="L303" i="12"/>
  <c r="I303" i="12"/>
  <c r="F303" i="12"/>
  <c r="AC302" i="12"/>
  <c r="AB302" i="12"/>
  <c r="AA302" i="12"/>
  <c r="O302" i="12"/>
  <c r="L302" i="12"/>
  <c r="I302" i="12"/>
  <c r="F302" i="12"/>
  <c r="AC301" i="12"/>
  <c r="AB301" i="12"/>
  <c r="AA301" i="12"/>
  <c r="O301" i="12"/>
  <c r="L301" i="12"/>
  <c r="I301" i="12"/>
  <c r="F301" i="12"/>
  <c r="AC300" i="12"/>
  <c r="AB300" i="12"/>
  <c r="AA300" i="12"/>
  <c r="O300" i="12"/>
  <c r="L300" i="12"/>
  <c r="I300" i="12"/>
  <c r="F300" i="12"/>
  <c r="AC299" i="12"/>
  <c r="AB299" i="12"/>
  <c r="AA299" i="12"/>
  <c r="O299" i="12"/>
  <c r="L299" i="12"/>
  <c r="I299" i="12"/>
  <c r="F299" i="12"/>
  <c r="AC298" i="12"/>
  <c r="AB298" i="12"/>
  <c r="AA298" i="12"/>
  <c r="O298" i="12"/>
  <c r="L298" i="12"/>
  <c r="I298" i="12"/>
  <c r="F298" i="12"/>
  <c r="AC297" i="12"/>
  <c r="AB297" i="12"/>
  <c r="AA297" i="12"/>
  <c r="O297" i="12"/>
  <c r="L297" i="12"/>
  <c r="I297" i="12"/>
  <c r="F297" i="12"/>
  <c r="AC296" i="12"/>
  <c r="AB296" i="12"/>
  <c r="AA296" i="12"/>
  <c r="O296" i="12"/>
  <c r="L296" i="12"/>
  <c r="I296" i="12"/>
  <c r="F296" i="12"/>
  <c r="AC295" i="12"/>
  <c r="AB295" i="12"/>
  <c r="AA295" i="12"/>
  <c r="O295" i="12"/>
  <c r="L295" i="12"/>
  <c r="I295" i="12"/>
  <c r="F295" i="12"/>
  <c r="AC294" i="12"/>
  <c r="AB294" i="12"/>
  <c r="AA294" i="12"/>
  <c r="O294" i="12"/>
  <c r="L294" i="12"/>
  <c r="I294" i="12"/>
  <c r="F294" i="12"/>
  <c r="AC293" i="12"/>
  <c r="AB293" i="12"/>
  <c r="AA293" i="12"/>
  <c r="O293" i="12"/>
  <c r="L293" i="12"/>
  <c r="I293" i="12"/>
  <c r="F293" i="12"/>
  <c r="AC292" i="12"/>
  <c r="AB292" i="12"/>
  <c r="AA292" i="12"/>
  <c r="O292" i="12"/>
  <c r="L292" i="12"/>
  <c r="I292" i="12"/>
  <c r="F292" i="12"/>
  <c r="AC291" i="12"/>
  <c r="AB291" i="12"/>
  <c r="AA291" i="12"/>
  <c r="O291" i="12"/>
  <c r="L291" i="12"/>
  <c r="I291" i="12"/>
  <c r="F291" i="12"/>
  <c r="AC290" i="12"/>
  <c r="AB290" i="12"/>
  <c r="AA290" i="12"/>
  <c r="O290" i="12"/>
  <c r="L290" i="12"/>
  <c r="I290" i="12"/>
  <c r="F290" i="12"/>
  <c r="AC289" i="12"/>
  <c r="AB289" i="12"/>
  <c r="AA289" i="12"/>
  <c r="O289" i="12"/>
  <c r="L289" i="12"/>
  <c r="I289" i="12"/>
  <c r="F289" i="12"/>
  <c r="AC288" i="12"/>
  <c r="AB288" i="12"/>
  <c r="AA288" i="12"/>
  <c r="O288" i="12"/>
  <c r="L288" i="12"/>
  <c r="I288" i="12"/>
  <c r="F288" i="12"/>
  <c r="AC287" i="12"/>
  <c r="AB287" i="12"/>
  <c r="AA287" i="12"/>
  <c r="O287" i="12"/>
  <c r="L287" i="12"/>
  <c r="I287" i="12"/>
  <c r="F287" i="12"/>
  <c r="AC286" i="12"/>
  <c r="AB286" i="12"/>
  <c r="AA286" i="12"/>
  <c r="O286" i="12"/>
  <c r="L286" i="12"/>
  <c r="I286" i="12"/>
  <c r="F286" i="12"/>
  <c r="AC285" i="12"/>
  <c r="AB285" i="12"/>
  <c r="AA285" i="12"/>
  <c r="O285" i="12"/>
  <c r="L285" i="12"/>
  <c r="I285" i="12"/>
  <c r="F285" i="12"/>
  <c r="AC284" i="12"/>
  <c r="AB284" i="12"/>
  <c r="AA284" i="12"/>
  <c r="O284" i="12"/>
  <c r="L284" i="12"/>
  <c r="I284" i="12"/>
  <c r="F284" i="12"/>
  <c r="AC283" i="12"/>
  <c r="AB283" i="12"/>
  <c r="AA283" i="12"/>
  <c r="O283" i="12"/>
  <c r="L283" i="12"/>
  <c r="I283" i="12"/>
  <c r="F283" i="12"/>
  <c r="AC282" i="12"/>
  <c r="AB282" i="12"/>
  <c r="AA282" i="12"/>
  <c r="O282" i="12"/>
  <c r="L282" i="12"/>
  <c r="I282" i="12"/>
  <c r="F282" i="12"/>
  <c r="AC281" i="12"/>
  <c r="AB281" i="12"/>
  <c r="AA281" i="12"/>
  <c r="O281" i="12"/>
  <c r="L281" i="12"/>
  <c r="I281" i="12"/>
  <c r="F281" i="12"/>
  <c r="AC280" i="12"/>
  <c r="AB280" i="12"/>
  <c r="AA280" i="12"/>
  <c r="O280" i="12"/>
  <c r="L280" i="12"/>
  <c r="I280" i="12"/>
  <c r="F280" i="12"/>
  <c r="AC279" i="12"/>
  <c r="AB279" i="12"/>
  <c r="AA279" i="12"/>
  <c r="O279" i="12"/>
  <c r="L279" i="12"/>
  <c r="I279" i="12"/>
  <c r="F279" i="12"/>
  <c r="AC278" i="12"/>
  <c r="AB278" i="12"/>
  <c r="AA278" i="12"/>
  <c r="O278" i="12"/>
  <c r="L278" i="12"/>
  <c r="I278" i="12"/>
  <c r="F278" i="12"/>
  <c r="AC277" i="12"/>
  <c r="AB277" i="12"/>
  <c r="AA277" i="12"/>
  <c r="O277" i="12"/>
  <c r="L277" i="12"/>
  <c r="I277" i="12"/>
  <c r="F277" i="12"/>
  <c r="AC276" i="12"/>
  <c r="AB276" i="12"/>
  <c r="AA276" i="12"/>
  <c r="O276" i="12"/>
  <c r="L276" i="12"/>
  <c r="I276" i="12"/>
  <c r="F276" i="12"/>
  <c r="AC275" i="12"/>
  <c r="AB275" i="12"/>
  <c r="AA275" i="12"/>
  <c r="O275" i="12"/>
  <c r="L275" i="12"/>
  <c r="I275" i="12"/>
  <c r="F275" i="12"/>
  <c r="AC274" i="12"/>
  <c r="AB274" i="12"/>
  <c r="AA274" i="12"/>
  <c r="O274" i="12"/>
  <c r="L274" i="12"/>
  <c r="I274" i="12"/>
  <c r="F274" i="12"/>
  <c r="AC273" i="12"/>
  <c r="AB273" i="12"/>
  <c r="AA273" i="12"/>
  <c r="O273" i="12"/>
  <c r="L273" i="12"/>
  <c r="I273" i="12"/>
  <c r="F273" i="12"/>
  <c r="AC272" i="12"/>
  <c r="AB272" i="12"/>
  <c r="AA272" i="12"/>
  <c r="O272" i="12"/>
  <c r="L272" i="12"/>
  <c r="I272" i="12"/>
  <c r="F272" i="12"/>
  <c r="AC271" i="12"/>
  <c r="AB271" i="12"/>
  <c r="AA271" i="12"/>
  <c r="O271" i="12"/>
  <c r="L271" i="12"/>
  <c r="I271" i="12"/>
  <c r="F271" i="12"/>
  <c r="AC270" i="12"/>
  <c r="AB270" i="12"/>
  <c r="AA270" i="12"/>
  <c r="O270" i="12"/>
  <c r="L270" i="12"/>
  <c r="I270" i="12"/>
  <c r="F270" i="12"/>
  <c r="AC269" i="12"/>
  <c r="AB269" i="12"/>
  <c r="AA269" i="12"/>
  <c r="O269" i="12"/>
  <c r="L269" i="12"/>
  <c r="I269" i="12"/>
  <c r="F269" i="12"/>
  <c r="AC268" i="12"/>
  <c r="AB268" i="12"/>
  <c r="AA268" i="12"/>
  <c r="O268" i="12"/>
  <c r="L268" i="12"/>
  <c r="I268" i="12"/>
  <c r="F268" i="12"/>
  <c r="AC267" i="12"/>
  <c r="AB267" i="12"/>
  <c r="AA267" i="12"/>
  <c r="O267" i="12"/>
  <c r="L267" i="12"/>
  <c r="I267" i="12"/>
  <c r="F267" i="12"/>
  <c r="AC266" i="12"/>
  <c r="AB266" i="12"/>
  <c r="AA266" i="12"/>
  <c r="O266" i="12"/>
  <c r="L266" i="12"/>
  <c r="I266" i="12"/>
  <c r="F266" i="12"/>
  <c r="AC265" i="12"/>
  <c r="AB265" i="12"/>
  <c r="AA265" i="12"/>
  <c r="O265" i="12"/>
  <c r="L265" i="12"/>
  <c r="I265" i="12"/>
  <c r="F265" i="12"/>
  <c r="AC264" i="12"/>
  <c r="AB264" i="12"/>
  <c r="AA264" i="12"/>
  <c r="O264" i="12"/>
  <c r="L264" i="12"/>
  <c r="I264" i="12"/>
  <c r="F264" i="12"/>
  <c r="AC263" i="12"/>
  <c r="AB263" i="12"/>
  <c r="AA263" i="12"/>
  <c r="O263" i="12"/>
  <c r="L263" i="12"/>
  <c r="I263" i="12"/>
  <c r="F263" i="12"/>
  <c r="AC262" i="12"/>
  <c r="AB262" i="12"/>
  <c r="AA262" i="12"/>
  <c r="O262" i="12"/>
  <c r="L262" i="12"/>
  <c r="I262" i="12"/>
  <c r="F262" i="12"/>
  <c r="AC261" i="12"/>
  <c r="AB261" i="12"/>
  <c r="AA261" i="12"/>
  <c r="O261" i="12"/>
  <c r="L261" i="12"/>
  <c r="I261" i="12"/>
  <c r="F261" i="12"/>
  <c r="AC260" i="12"/>
  <c r="AB260" i="12"/>
  <c r="AA260" i="12"/>
  <c r="O260" i="12"/>
  <c r="L260" i="12"/>
  <c r="I260" i="12"/>
  <c r="F260" i="12"/>
  <c r="AC259" i="12"/>
  <c r="AB259" i="12"/>
  <c r="AA259" i="12"/>
  <c r="O259" i="12"/>
  <c r="L259" i="12"/>
  <c r="I259" i="12"/>
  <c r="F259" i="12"/>
  <c r="AC258" i="12"/>
  <c r="AB258" i="12"/>
  <c r="AA258" i="12"/>
  <c r="O258" i="12"/>
  <c r="L258" i="12"/>
  <c r="I258" i="12"/>
  <c r="F258" i="12"/>
  <c r="AC257" i="12"/>
  <c r="AB257" i="12"/>
  <c r="AA257" i="12"/>
  <c r="O257" i="12"/>
  <c r="L257" i="12"/>
  <c r="I257" i="12"/>
  <c r="F257" i="12"/>
  <c r="AC256" i="12"/>
  <c r="AB256" i="12"/>
  <c r="AA256" i="12"/>
  <c r="O256" i="12"/>
  <c r="L256" i="12"/>
  <c r="I256" i="12"/>
  <c r="F256" i="12"/>
  <c r="AC255" i="12"/>
  <c r="AB255" i="12"/>
  <c r="AA255" i="12"/>
  <c r="O255" i="12"/>
  <c r="L255" i="12"/>
  <c r="I255" i="12"/>
  <c r="F255" i="12"/>
  <c r="AC254" i="12"/>
  <c r="AB254" i="12"/>
  <c r="AA254" i="12"/>
  <c r="O254" i="12"/>
  <c r="L254" i="12"/>
  <c r="I254" i="12"/>
  <c r="F254" i="12"/>
  <c r="AC253" i="12"/>
  <c r="AB253" i="12"/>
  <c r="AA253" i="12"/>
  <c r="O253" i="12"/>
  <c r="L253" i="12"/>
  <c r="I253" i="12"/>
  <c r="F253" i="12"/>
  <c r="AC252" i="12"/>
  <c r="AB252" i="12"/>
  <c r="AA252" i="12"/>
  <c r="O252" i="12"/>
  <c r="L252" i="12"/>
  <c r="I252" i="12"/>
  <c r="F252" i="12"/>
  <c r="AC251" i="12"/>
  <c r="AB251" i="12"/>
  <c r="AA251" i="12"/>
  <c r="O251" i="12"/>
  <c r="L251" i="12"/>
  <c r="I251" i="12"/>
  <c r="F251" i="12"/>
  <c r="AC250" i="12"/>
  <c r="AB250" i="12"/>
  <c r="AA250" i="12"/>
  <c r="O250" i="12"/>
  <c r="L250" i="12"/>
  <c r="I250" i="12"/>
  <c r="F250" i="12"/>
  <c r="AC249" i="12"/>
  <c r="AB249" i="12"/>
  <c r="AA249" i="12"/>
  <c r="O249" i="12"/>
  <c r="L249" i="12"/>
  <c r="I249" i="12"/>
  <c r="F249" i="12"/>
  <c r="AC248" i="12"/>
  <c r="AB248" i="12"/>
  <c r="AA248" i="12"/>
  <c r="O248" i="12"/>
  <c r="L248" i="12"/>
  <c r="I248" i="12"/>
  <c r="F248" i="12"/>
  <c r="AC247" i="12"/>
  <c r="AB247" i="12"/>
  <c r="AA247" i="12"/>
  <c r="O247" i="12"/>
  <c r="L247" i="12"/>
  <c r="I247" i="12"/>
  <c r="F247" i="12"/>
  <c r="AC246" i="12"/>
  <c r="AB246" i="12"/>
  <c r="AA246" i="12"/>
  <c r="O246" i="12"/>
  <c r="L246" i="12"/>
  <c r="I246" i="12"/>
  <c r="F246" i="12"/>
  <c r="AC245" i="12"/>
  <c r="AB245" i="12"/>
  <c r="AA245" i="12"/>
  <c r="O245" i="12"/>
  <c r="L245" i="12"/>
  <c r="I245" i="12"/>
  <c r="F245" i="12"/>
  <c r="AC244" i="12"/>
  <c r="AB244" i="12"/>
  <c r="AA244" i="12"/>
  <c r="O244" i="12"/>
  <c r="L244" i="12"/>
  <c r="I244" i="12"/>
  <c r="F244" i="12"/>
  <c r="AC243" i="12"/>
  <c r="AB243" i="12"/>
  <c r="AA243" i="12"/>
  <c r="O243" i="12"/>
  <c r="L243" i="12"/>
  <c r="I243" i="12"/>
  <c r="F243" i="12"/>
  <c r="AC242" i="12"/>
  <c r="AB242" i="12"/>
  <c r="AA242" i="12"/>
  <c r="O242" i="12"/>
  <c r="L242" i="12"/>
  <c r="I242" i="12"/>
  <c r="F242" i="12"/>
  <c r="AC241" i="12"/>
  <c r="AB241" i="12"/>
  <c r="AA241" i="12"/>
  <c r="O241" i="12"/>
  <c r="L241" i="12"/>
  <c r="I241" i="12"/>
  <c r="F241" i="12"/>
  <c r="AC240" i="12"/>
  <c r="AB240" i="12"/>
  <c r="AA240" i="12"/>
  <c r="O240" i="12"/>
  <c r="L240" i="12"/>
  <c r="I240" i="12"/>
  <c r="F240" i="12"/>
  <c r="AC239" i="12"/>
  <c r="AB239" i="12"/>
  <c r="AA239" i="12"/>
  <c r="O239" i="12"/>
  <c r="L239" i="12"/>
  <c r="I239" i="12"/>
  <c r="F239" i="12"/>
  <c r="AC238" i="12"/>
  <c r="AB238" i="12"/>
  <c r="AA238" i="12"/>
  <c r="O238" i="12"/>
  <c r="L238" i="12"/>
  <c r="I238" i="12"/>
  <c r="F238" i="12"/>
  <c r="AC237" i="12"/>
  <c r="AB237" i="12"/>
  <c r="AA237" i="12"/>
  <c r="O237" i="12"/>
  <c r="L237" i="12"/>
  <c r="I237" i="12"/>
  <c r="F237" i="12"/>
  <c r="AC236" i="12"/>
  <c r="AB236" i="12"/>
  <c r="AA236" i="12"/>
  <c r="O236" i="12"/>
  <c r="L236" i="12"/>
  <c r="I236" i="12"/>
  <c r="F236" i="12"/>
  <c r="AC235" i="12"/>
  <c r="AB235" i="12"/>
  <c r="AA235" i="12"/>
  <c r="O235" i="12"/>
  <c r="L235" i="12"/>
  <c r="I235" i="12"/>
  <c r="F235" i="12"/>
  <c r="AC234" i="12"/>
  <c r="AB234" i="12"/>
  <c r="AA234" i="12"/>
  <c r="O234" i="12"/>
  <c r="L234" i="12"/>
  <c r="I234" i="12"/>
  <c r="F234" i="12"/>
  <c r="AC233" i="12"/>
  <c r="AB233" i="12"/>
  <c r="AA233" i="12"/>
  <c r="O233" i="12"/>
  <c r="L233" i="12"/>
  <c r="I233" i="12"/>
  <c r="F233" i="12"/>
  <c r="AC232" i="12"/>
  <c r="AB232" i="12"/>
  <c r="AA232" i="12"/>
  <c r="O232" i="12"/>
  <c r="L232" i="12"/>
  <c r="I232" i="12"/>
  <c r="F232" i="12"/>
  <c r="AC231" i="12"/>
  <c r="AB231" i="12"/>
  <c r="AA231" i="12"/>
  <c r="O231" i="12"/>
  <c r="L231" i="12"/>
  <c r="I231" i="12"/>
  <c r="F231" i="12"/>
  <c r="AC230" i="12"/>
  <c r="AB230" i="12"/>
  <c r="AA230" i="12"/>
  <c r="O230" i="12"/>
  <c r="L230" i="12"/>
  <c r="I230" i="12"/>
  <c r="F230" i="12"/>
  <c r="AC229" i="12"/>
  <c r="AB229" i="12"/>
  <c r="AA229" i="12"/>
  <c r="O229" i="12"/>
  <c r="L229" i="12"/>
  <c r="I229" i="12"/>
  <c r="F229" i="12"/>
  <c r="AC228" i="12"/>
  <c r="AB228" i="12"/>
  <c r="AA228" i="12"/>
  <c r="O228" i="12"/>
  <c r="L228" i="12"/>
  <c r="I228" i="12"/>
  <c r="F228" i="12"/>
  <c r="AC227" i="12"/>
  <c r="AB227" i="12"/>
  <c r="AA227" i="12"/>
  <c r="O227" i="12"/>
  <c r="L227" i="12"/>
  <c r="I227" i="12"/>
  <c r="F227" i="12"/>
  <c r="AC226" i="12"/>
  <c r="AB226" i="12"/>
  <c r="AA226" i="12"/>
  <c r="O226" i="12"/>
  <c r="L226" i="12"/>
  <c r="I226" i="12"/>
  <c r="F226" i="12"/>
  <c r="AC225" i="12"/>
  <c r="AB225" i="12"/>
  <c r="AA225" i="12"/>
  <c r="O225" i="12"/>
  <c r="L225" i="12"/>
  <c r="I225" i="12"/>
  <c r="F225" i="12"/>
  <c r="AC224" i="12"/>
  <c r="AB224" i="12"/>
  <c r="AA224" i="12"/>
  <c r="O224" i="12"/>
  <c r="L224" i="12"/>
  <c r="I224" i="12"/>
  <c r="F224" i="12"/>
  <c r="AC223" i="12"/>
  <c r="AB223" i="12"/>
  <c r="AA223" i="12"/>
  <c r="O223" i="12"/>
  <c r="L223" i="12"/>
  <c r="I223" i="12"/>
  <c r="F223" i="12"/>
  <c r="AC222" i="12"/>
  <c r="AB222" i="12"/>
  <c r="AA222" i="12"/>
  <c r="O222" i="12"/>
  <c r="L222" i="12"/>
  <c r="I222" i="12"/>
  <c r="F222" i="12"/>
  <c r="AC221" i="12"/>
  <c r="AB221" i="12"/>
  <c r="AA221" i="12"/>
  <c r="O221" i="12"/>
  <c r="L221" i="12"/>
  <c r="I221" i="12"/>
  <c r="F221" i="12"/>
  <c r="AC220" i="12"/>
  <c r="AB220" i="12"/>
  <c r="AA220" i="12"/>
  <c r="O220" i="12"/>
  <c r="L220" i="12"/>
  <c r="I220" i="12"/>
  <c r="F220" i="12"/>
  <c r="AC219" i="12"/>
  <c r="AB219" i="12"/>
  <c r="AA219" i="12"/>
  <c r="O219" i="12"/>
  <c r="L219" i="12"/>
  <c r="I219" i="12"/>
  <c r="F219" i="12"/>
  <c r="AC218" i="12"/>
  <c r="AB218" i="12"/>
  <c r="AA218" i="12"/>
  <c r="O218" i="12"/>
  <c r="L218" i="12"/>
  <c r="I218" i="12"/>
  <c r="F218" i="12"/>
  <c r="AC217" i="12"/>
  <c r="AB217" i="12"/>
  <c r="AA217" i="12"/>
  <c r="O217" i="12"/>
  <c r="L217" i="12"/>
  <c r="I217" i="12"/>
  <c r="F217" i="12"/>
  <c r="AC216" i="12"/>
  <c r="AB216" i="12"/>
  <c r="AA216" i="12"/>
  <c r="O216" i="12"/>
  <c r="L216" i="12"/>
  <c r="I216" i="12"/>
  <c r="F216" i="12"/>
  <c r="AC215" i="12"/>
  <c r="AB215" i="12"/>
  <c r="AA215" i="12"/>
  <c r="O215" i="12"/>
  <c r="L215" i="12"/>
  <c r="I215" i="12"/>
  <c r="F215" i="12"/>
  <c r="AC214" i="12"/>
  <c r="AB214" i="12"/>
  <c r="AA214" i="12"/>
  <c r="O214" i="12"/>
  <c r="L214" i="12"/>
  <c r="I214" i="12"/>
  <c r="F214" i="12"/>
  <c r="AC213" i="12"/>
  <c r="AB213" i="12"/>
  <c r="AA213" i="12"/>
  <c r="O213" i="12"/>
  <c r="L213" i="12"/>
  <c r="I213" i="12"/>
  <c r="F213" i="12"/>
  <c r="AC212" i="12"/>
  <c r="AB212" i="12"/>
  <c r="AA212" i="12"/>
  <c r="O212" i="12"/>
  <c r="L212" i="12"/>
  <c r="I212" i="12"/>
  <c r="F212" i="12"/>
  <c r="AC211" i="12"/>
  <c r="AB211" i="12"/>
  <c r="AA211" i="12"/>
  <c r="O211" i="12"/>
  <c r="L211" i="12"/>
  <c r="I211" i="12"/>
  <c r="F211" i="12"/>
  <c r="AC210" i="12"/>
  <c r="AB210" i="12"/>
  <c r="AA210" i="12"/>
  <c r="O210" i="12"/>
  <c r="L210" i="12"/>
  <c r="I210" i="12"/>
  <c r="F210" i="12"/>
  <c r="AC209" i="12"/>
  <c r="AB209" i="12"/>
  <c r="AA209" i="12"/>
  <c r="O209" i="12"/>
  <c r="L209" i="12"/>
  <c r="I209" i="12"/>
  <c r="F209" i="12"/>
  <c r="AC208" i="12"/>
  <c r="AB208" i="12"/>
  <c r="AA208" i="12"/>
  <c r="O208" i="12"/>
  <c r="L208" i="12"/>
  <c r="I208" i="12"/>
  <c r="F208" i="12"/>
  <c r="AC207" i="12"/>
  <c r="AB207" i="12"/>
  <c r="AA207" i="12"/>
  <c r="O207" i="12"/>
  <c r="L207" i="12"/>
  <c r="I207" i="12"/>
  <c r="F207" i="12"/>
  <c r="AC206" i="12"/>
  <c r="AB206" i="12"/>
  <c r="AA206" i="12"/>
  <c r="O206" i="12"/>
  <c r="L206" i="12"/>
  <c r="I206" i="12"/>
  <c r="F206" i="12"/>
  <c r="AC205" i="12"/>
  <c r="AB205" i="12"/>
  <c r="AA205" i="12"/>
  <c r="O205" i="12"/>
  <c r="L205" i="12"/>
  <c r="I205" i="12"/>
  <c r="F205" i="12"/>
  <c r="AC204" i="12"/>
  <c r="AB204" i="12"/>
  <c r="AA204" i="12"/>
  <c r="O204" i="12"/>
  <c r="L204" i="12"/>
  <c r="I204" i="12"/>
  <c r="F204" i="12"/>
  <c r="AC203" i="12"/>
  <c r="AB203" i="12"/>
  <c r="AA203" i="12"/>
  <c r="O203" i="12"/>
  <c r="L203" i="12"/>
  <c r="I203" i="12"/>
  <c r="F203" i="12"/>
  <c r="AC202" i="12"/>
  <c r="AB202" i="12"/>
  <c r="AA202" i="12"/>
  <c r="O202" i="12"/>
  <c r="L202" i="12"/>
  <c r="I202" i="12"/>
  <c r="F202" i="12"/>
  <c r="AC201" i="12"/>
  <c r="AB201" i="12"/>
  <c r="AA201" i="12"/>
  <c r="O201" i="12"/>
  <c r="L201" i="12"/>
  <c r="I201" i="12"/>
  <c r="F201" i="12"/>
  <c r="AC200" i="12"/>
  <c r="AB200" i="12"/>
  <c r="AA200" i="12"/>
  <c r="O200" i="12"/>
  <c r="L200" i="12"/>
  <c r="I200" i="12"/>
  <c r="F200" i="12"/>
  <c r="AC199" i="12"/>
  <c r="AB199" i="12"/>
  <c r="AA199" i="12"/>
  <c r="O199" i="12"/>
  <c r="L199" i="12"/>
  <c r="I199" i="12"/>
  <c r="F199" i="12"/>
  <c r="AC198" i="12"/>
  <c r="AB198" i="12"/>
  <c r="AA198" i="12"/>
  <c r="O198" i="12"/>
  <c r="L198" i="12"/>
  <c r="I198" i="12"/>
  <c r="F198" i="12"/>
  <c r="AC197" i="12"/>
  <c r="AB197" i="12"/>
  <c r="AA197" i="12"/>
  <c r="O197" i="12"/>
  <c r="L197" i="12"/>
  <c r="I197" i="12"/>
  <c r="F197" i="12"/>
  <c r="AC196" i="12"/>
  <c r="AB196" i="12"/>
  <c r="AA196" i="12"/>
  <c r="O196" i="12"/>
  <c r="L196" i="12"/>
  <c r="I196" i="12"/>
  <c r="F196" i="12"/>
  <c r="AC195" i="12"/>
  <c r="AB195" i="12"/>
  <c r="AA195" i="12"/>
  <c r="O195" i="12"/>
  <c r="L195" i="12"/>
  <c r="I195" i="12"/>
  <c r="F195" i="12"/>
  <c r="AC194" i="12"/>
  <c r="AB194" i="12"/>
  <c r="AA194" i="12"/>
  <c r="O194" i="12"/>
  <c r="L194" i="12"/>
  <c r="I194" i="12"/>
  <c r="F194" i="12"/>
  <c r="AC193" i="12"/>
  <c r="AB193" i="12"/>
  <c r="AA193" i="12"/>
  <c r="O193" i="12"/>
  <c r="L193" i="12"/>
  <c r="I193" i="12"/>
  <c r="F193" i="12"/>
  <c r="AC192" i="12"/>
  <c r="AB192" i="12"/>
  <c r="AA192" i="12"/>
  <c r="O192" i="12"/>
  <c r="L192" i="12"/>
  <c r="I192" i="12"/>
  <c r="F192" i="12"/>
  <c r="AC191" i="12"/>
  <c r="AB191" i="12"/>
  <c r="AA191" i="12"/>
  <c r="O191" i="12"/>
  <c r="L191" i="12"/>
  <c r="I191" i="12"/>
  <c r="F191" i="12"/>
  <c r="AC190" i="12"/>
  <c r="AB190" i="12"/>
  <c r="AA190" i="12"/>
  <c r="O190" i="12"/>
  <c r="L190" i="12"/>
  <c r="I190" i="12"/>
  <c r="F190" i="12"/>
  <c r="AC189" i="12"/>
  <c r="AB189" i="12"/>
  <c r="AA189" i="12"/>
  <c r="O189" i="12"/>
  <c r="L189" i="12"/>
  <c r="I189" i="12"/>
  <c r="F189" i="12"/>
  <c r="AC188" i="12"/>
  <c r="AB188" i="12"/>
  <c r="AA188" i="12"/>
  <c r="O188" i="12"/>
  <c r="L188" i="12"/>
  <c r="I188" i="12"/>
  <c r="F188" i="12"/>
  <c r="AC187" i="12"/>
  <c r="AB187" i="12"/>
  <c r="AA187" i="12"/>
  <c r="O187" i="12"/>
  <c r="L187" i="12"/>
  <c r="I187" i="12"/>
  <c r="F187" i="12"/>
  <c r="AC186" i="12"/>
  <c r="AB186" i="12"/>
  <c r="AA186" i="12"/>
  <c r="O186" i="12"/>
  <c r="L186" i="12"/>
  <c r="I186" i="12"/>
  <c r="F186" i="12"/>
  <c r="AC185" i="12"/>
  <c r="AB185" i="12"/>
  <c r="AA185" i="12"/>
  <c r="O185" i="12"/>
  <c r="L185" i="12"/>
  <c r="I185" i="12"/>
  <c r="F185" i="12"/>
  <c r="AC184" i="12"/>
  <c r="AB184" i="12"/>
  <c r="AA184" i="12"/>
  <c r="O184" i="12"/>
  <c r="L184" i="12"/>
  <c r="I184" i="12"/>
  <c r="F184" i="12"/>
  <c r="AC183" i="12"/>
  <c r="AB183" i="12"/>
  <c r="AA183" i="12"/>
  <c r="O183" i="12"/>
  <c r="L183" i="12"/>
  <c r="I183" i="12"/>
  <c r="F183" i="12"/>
  <c r="AC182" i="12"/>
  <c r="AB182" i="12"/>
  <c r="AA182" i="12"/>
  <c r="O182" i="12"/>
  <c r="L182" i="12"/>
  <c r="I182" i="12"/>
  <c r="F182" i="12"/>
  <c r="AC181" i="12"/>
  <c r="AB181" i="12"/>
  <c r="AA181" i="12"/>
  <c r="O181" i="12"/>
  <c r="L181" i="12"/>
  <c r="I181" i="12"/>
  <c r="F181" i="12"/>
  <c r="AC180" i="12"/>
  <c r="AB180" i="12"/>
  <c r="AA180" i="12"/>
  <c r="O180" i="12"/>
  <c r="L180" i="12"/>
  <c r="I180" i="12"/>
  <c r="F180" i="12"/>
  <c r="AC179" i="12"/>
  <c r="AB179" i="12"/>
  <c r="AA179" i="12"/>
  <c r="O179" i="12"/>
  <c r="L179" i="12"/>
  <c r="I179" i="12"/>
  <c r="F179" i="12"/>
  <c r="AC178" i="12"/>
  <c r="AB178" i="12"/>
  <c r="AA178" i="12"/>
  <c r="O178" i="12"/>
  <c r="L178" i="12"/>
  <c r="I178" i="12"/>
  <c r="F178" i="12"/>
  <c r="AC177" i="12"/>
  <c r="AB177" i="12"/>
  <c r="AA177" i="12"/>
  <c r="O177" i="12"/>
  <c r="L177" i="12"/>
  <c r="I177" i="12"/>
  <c r="F177" i="12"/>
  <c r="AC176" i="12"/>
  <c r="AB176" i="12"/>
  <c r="AA176" i="12"/>
  <c r="O176" i="12"/>
  <c r="L176" i="12"/>
  <c r="I176" i="12"/>
  <c r="F176" i="12"/>
  <c r="AC175" i="12"/>
  <c r="AB175" i="12"/>
  <c r="AA175" i="12"/>
  <c r="O175" i="12"/>
  <c r="L175" i="12"/>
  <c r="I175" i="12"/>
  <c r="F175" i="12"/>
  <c r="AC174" i="12"/>
  <c r="AB174" i="12"/>
  <c r="AA174" i="12"/>
  <c r="O174" i="12"/>
  <c r="L174" i="12"/>
  <c r="I174" i="12"/>
  <c r="F174" i="12"/>
  <c r="AC173" i="12"/>
  <c r="AB173" i="12"/>
  <c r="AA173" i="12"/>
  <c r="O173" i="12"/>
  <c r="L173" i="12"/>
  <c r="I173" i="12"/>
  <c r="F173" i="12"/>
  <c r="AC172" i="12"/>
  <c r="AB172" i="12"/>
  <c r="AA172" i="12"/>
  <c r="O172" i="12"/>
  <c r="L172" i="12"/>
  <c r="I172" i="12"/>
  <c r="F172" i="12"/>
  <c r="AC171" i="12"/>
  <c r="AB171" i="12"/>
  <c r="AA171" i="12"/>
  <c r="O171" i="12"/>
  <c r="L171" i="12"/>
  <c r="I171" i="12"/>
  <c r="F171" i="12"/>
  <c r="AC170" i="12"/>
  <c r="AB170" i="12"/>
  <c r="AA170" i="12"/>
  <c r="O170" i="12"/>
  <c r="L170" i="12"/>
  <c r="I170" i="12"/>
  <c r="F170" i="12"/>
  <c r="AC169" i="12"/>
  <c r="AB169" i="12"/>
  <c r="AA169" i="12"/>
  <c r="O169" i="12"/>
  <c r="L169" i="12"/>
  <c r="I169" i="12"/>
  <c r="F169" i="12"/>
  <c r="AC168" i="12"/>
  <c r="AB168" i="12"/>
  <c r="AA168" i="12"/>
  <c r="O168" i="12"/>
  <c r="L168" i="12"/>
  <c r="I168" i="12"/>
  <c r="F168" i="12"/>
  <c r="AC167" i="12"/>
  <c r="AB167" i="12"/>
  <c r="AA167" i="12"/>
  <c r="O167" i="12"/>
  <c r="L167" i="12"/>
  <c r="I167" i="12"/>
  <c r="F167" i="12"/>
  <c r="AC166" i="12"/>
  <c r="AB166" i="12"/>
  <c r="AA166" i="12"/>
  <c r="O166" i="12"/>
  <c r="L166" i="12"/>
  <c r="I166" i="12"/>
  <c r="F166" i="12"/>
  <c r="AC165" i="12"/>
  <c r="AB165" i="12"/>
  <c r="AA165" i="12"/>
  <c r="O165" i="12"/>
  <c r="L165" i="12"/>
  <c r="I165" i="12"/>
  <c r="F165" i="12"/>
  <c r="AC164" i="12"/>
  <c r="AB164" i="12"/>
  <c r="AA164" i="12"/>
  <c r="O164" i="12"/>
  <c r="L164" i="12"/>
  <c r="I164" i="12"/>
  <c r="F164" i="12"/>
  <c r="AC163" i="12"/>
  <c r="AB163" i="12"/>
  <c r="AA163" i="12"/>
  <c r="O163" i="12"/>
  <c r="L163" i="12"/>
  <c r="I163" i="12"/>
  <c r="F163" i="12"/>
  <c r="AC162" i="12"/>
  <c r="AB162" i="12"/>
  <c r="AA162" i="12"/>
  <c r="O162" i="12"/>
  <c r="L162" i="12"/>
  <c r="I162" i="12"/>
  <c r="F162" i="12"/>
  <c r="AC161" i="12"/>
  <c r="AB161" i="12"/>
  <c r="AA161" i="12"/>
  <c r="O161" i="12"/>
  <c r="L161" i="12"/>
  <c r="I161" i="12"/>
  <c r="F161" i="12"/>
  <c r="AC160" i="12"/>
  <c r="AB160" i="12"/>
  <c r="AA160" i="12"/>
  <c r="O160" i="12"/>
  <c r="L160" i="12"/>
  <c r="I160" i="12"/>
  <c r="F160" i="12"/>
  <c r="AC159" i="12"/>
  <c r="AB159" i="12"/>
  <c r="AA159" i="12"/>
  <c r="O159" i="12"/>
  <c r="L159" i="12"/>
  <c r="I159" i="12"/>
  <c r="F159" i="12"/>
  <c r="AC158" i="12"/>
  <c r="AB158" i="12"/>
  <c r="AA158" i="12"/>
  <c r="O158" i="12"/>
  <c r="L158" i="12"/>
  <c r="I158" i="12"/>
  <c r="F158" i="12"/>
  <c r="AC157" i="12"/>
  <c r="AB157" i="12"/>
  <c r="AA157" i="12"/>
  <c r="O157" i="12"/>
  <c r="L157" i="12"/>
  <c r="I157" i="12"/>
  <c r="F157" i="12"/>
  <c r="AC156" i="12"/>
  <c r="AB156" i="12"/>
  <c r="AA156" i="12"/>
  <c r="O156" i="12"/>
  <c r="L156" i="12"/>
  <c r="I156" i="12"/>
  <c r="F156" i="12"/>
  <c r="AC155" i="12"/>
  <c r="AB155" i="12"/>
  <c r="AA155" i="12"/>
  <c r="O155" i="12"/>
  <c r="L155" i="12"/>
  <c r="I155" i="12"/>
  <c r="F155" i="12"/>
  <c r="AC154" i="12"/>
  <c r="AB154" i="12"/>
  <c r="AA154" i="12"/>
  <c r="O154" i="12"/>
  <c r="L154" i="12"/>
  <c r="I154" i="12"/>
  <c r="F154" i="12"/>
  <c r="AC153" i="12"/>
  <c r="AB153" i="12"/>
  <c r="AA153" i="12"/>
  <c r="O153" i="12"/>
  <c r="L153" i="12"/>
  <c r="I153" i="12"/>
  <c r="F153" i="12"/>
  <c r="AC152" i="12"/>
  <c r="AB152" i="12"/>
  <c r="AA152" i="12"/>
  <c r="O152" i="12"/>
  <c r="L152" i="12"/>
  <c r="I152" i="12"/>
  <c r="F152" i="12"/>
  <c r="AC151" i="12"/>
  <c r="AB151" i="12"/>
  <c r="AA151" i="12"/>
  <c r="O151" i="12"/>
  <c r="L151" i="12"/>
  <c r="I151" i="12"/>
  <c r="F151" i="12"/>
  <c r="AC150" i="12"/>
  <c r="AB150" i="12"/>
  <c r="AA150" i="12"/>
  <c r="O150" i="12"/>
  <c r="L150" i="12"/>
  <c r="I150" i="12"/>
  <c r="F150" i="12"/>
  <c r="AC149" i="12"/>
  <c r="AB149" i="12"/>
  <c r="AA149" i="12"/>
  <c r="O149" i="12"/>
  <c r="L149" i="12"/>
  <c r="I149" i="12"/>
  <c r="F149" i="12"/>
  <c r="AC148" i="12"/>
  <c r="AB148" i="12"/>
  <c r="AA148" i="12"/>
  <c r="O148" i="12"/>
  <c r="L148" i="12"/>
  <c r="I148" i="12"/>
  <c r="F148" i="12"/>
  <c r="AC147" i="12"/>
  <c r="AB147" i="12"/>
  <c r="AA147" i="12"/>
  <c r="O147" i="12"/>
  <c r="L147" i="12"/>
  <c r="I147" i="12"/>
  <c r="F147" i="12"/>
  <c r="AC146" i="12"/>
  <c r="AB146" i="12"/>
  <c r="AA146" i="12"/>
  <c r="O146" i="12"/>
  <c r="L146" i="12"/>
  <c r="I146" i="12"/>
  <c r="F146" i="12"/>
  <c r="AC145" i="12"/>
  <c r="AB145" i="12"/>
  <c r="AA145" i="12"/>
  <c r="O145" i="12"/>
  <c r="L145" i="12"/>
  <c r="I145" i="12"/>
  <c r="F145" i="12"/>
  <c r="AC144" i="12"/>
  <c r="AB144" i="12"/>
  <c r="AA144" i="12"/>
  <c r="O144" i="12"/>
  <c r="L144" i="12"/>
  <c r="I144" i="12"/>
  <c r="F144" i="12"/>
  <c r="AC143" i="12"/>
  <c r="AB143" i="12"/>
  <c r="AA143" i="12"/>
  <c r="O143" i="12"/>
  <c r="L143" i="12"/>
  <c r="I143" i="12"/>
  <c r="F143" i="12"/>
  <c r="AC142" i="12"/>
  <c r="AB142" i="12"/>
  <c r="AA142" i="12"/>
  <c r="O142" i="12"/>
  <c r="L142" i="12"/>
  <c r="I142" i="12"/>
  <c r="F142" i="12"/>
  <c r="AC141" i="12"/>
  <c r="AB141" i="12"/>
  <c r="AA141" i="12"/>
  <c r="O141" i="12"/>
  <c r="L141" i="12"/>
  <c r="I141" i="12"/>
  <c r="F141" i="12"/>
  <c r="AC140" i="12"/>
  <c r="AB140" i="12"/>
  <c r="AA140" i="12"/>
  <c r="O140" i="12"/>
  <c r="L140" i="12"/>
  <c r="I140" i="12"/>
  <c r="F140" i="12"/>
  <c r="AC139" i="12"/>
  <c r="AB139" i="12"/>
  <c r="AA139" i="12"/>
  <c r="O139" i="12"/>
  <c r="L139" i="12"/>
  <c r="I139" i="12"/>
  <c r="F139" i="12"/>
  <c r="AC138" i="12"/>
  <c r="AB138" i="12"/>
  <c r="AA138" i="12"/>
  <c r="O138" i="12"/>
  <c r="L138" i="12"/>
  <c r="I138" i="12"/>
  <c r="F138" i="12"/>
  <c r="AC137" i="12"/>
  <c r="AB137" i="12"/>
  <c r="AA137" i="12"/>
  <c r="O137" i="12"/>
  <c r="L137" i="12"/>
  <c r="I137" i="12"/>
  <c r="F137" i="12"/>
  <c r="AC136" i="12"/>
  <c r="AB136" i="12"/>
  <c r="AA136" i="12"/>
  <c r="O136" i="12"/>
  <c r="L136" i="12"/>
  <c r="I136" i="12"/>
  <c r="F136" i="12"/>
  <c r="AC135" i="12"/>
  <c r="AB135" i="12"/>
  <c r="AA135" i="12"/>
  <c r="O135" i="12"/>
  <c r="L135" i="12"/>
  <c r="I135" i="12"/>
  <c r="F135" i="12"/>
  <c r="AC134" i="12"/>
  <c r="AB134" i="12"/>
  <c r="AA134" i="12"/>
  <c r="O134" i="12"/>
  <c r="L134" i="12"/>
  <c r="I134" i="12"/>
  <c r="F134" i="12"/>
  <c r="AC133" i="12"/>
  <c r="AB133" i="12"/>
  <c r="AA133" i="12"/>
  <c r="O133" i="12"/>
  <c r="L133" i="12"/>
  <c r="I133" i="12"/>
  <c r="F133" i="12"/>
  <c r="AC132" i="12"/>
  <c r="AB132" i="12"/>
  <c r="AA132" i="12"/>
  <c r="O132" i="12"/>
  <c r="L132" i="12"/>
  <c r="I132" i="12"/>
  <c r="F132" i="12"/>
  <c r="AC131" i="12"/>
  <c r="AB131" i="12"/>
  <c r="AA131" i="12"/>
  <c r="O131" i="12"/>
  <c r="L131" i="12"/>
  <c r="I131" i="12"/>
  <c r="F131" i="12"/>
  <c r="AC130" i="12"/>
  <c r="AB130" i="12"/>
  <c r="AA130" i="12"/>
  <c r="O130" i="12"/>
  <c r="L130" i="12"/>
  <c r="I130" i="12"/>
  <c r="F130" i="12"/>
  <c r="AC129" i="12"/>
  <c r="AB129" i="12"/>
  <c r="AA129" i="12"/>
  <c r="O129" i="12"/>
  <c r="L129" i="12"/>
  <c r="I129" i="12"/>
  <c r="F129" i="12"/>
  <c r="AC128" i="12"/>
  <c r="AB128" i="12"/>
  <c r="AA128" i="12"/>
  <c r="O128" i="12"/>
  <c r="L128" i="12"/>
  <c r="I128" i="12"/>
  <c r="F128" i="12"/>
  <c r="AC127" i="12"/>
  <c r="AB127" i="12"/>
  <c r="AA127" i="12"/>
  <c r="O127" i="12"/>
  <c r="L127" i="12"/>
  <c r="I127" i="12"/>
  <c r="F127" i="12"/>
  <c r="AC126" i="12"/>
  <c r="AB126" i="12"/>
  <c r="AA126" i="12"/>
  <c r="O126" i="12"/>
  <c r="L126" i="12"/>
  <c r="I126" i="12"/>
  <c r="F126" i="12"/>
  <c r="AC125" i="12"/>
  <c r="AB125" i="12"/>
  <c r="AA125" i="12"/>
  <c r="O125" i="12"/>
  <c r="L125" i="12"/>
  <c r="I125" i="12"/>
  <c r="F125" i="12"/>
  <c r="AC124" i="12"/>
  <c r="AB124" i="12"/>
  <c r="AA124" i="12"/>
  <c r="O124" i="12"/>
  <c r="L124" i="12"/>
  <c r="I124" i="12"/>
  <c r="F124" i="12"/>
  <c r="AC123" i="12"/>
  <c r="AB123" i="12"/>
  <c r="AA123" i="12"/>
  <c r="O123" i="12"/>
  <c r="L123" i="12"/>
  <c r="I123" i="12"/>
  <c r="F123" i="12"/>
  <c r="AC122" i="12"/>
  <c r="AB122" i="12"/>
  <c r="AA122" i="12"/>
  <c r="O122" i="12"/>
  <c r="L122" i="12"/>
  <c r="I122" i="12"/>
  <c r="F122" i="12"/>
  <c r="AC121" i="12"/>
  <c r="AB121" i="12"/>
  <c r="AA121" i="12"/>
  <c r="O121" i="12"/>
  <c r="L121" i="12"/>
  <c r="I121" i="12"/>
  <c r="F121" i="12"/>
  <c r="AC120" i="12"/>
  <c r="AB120" i="12"/>
  <c r="AA120" i="12"/>
  <c r="O120" i="12"/>
  <c r="L120" i="12"/>
  <c r="I120" i="12"/>
  <c r="F120" i="12"/>
  <c r="AC119" i="12"/>
  <c r="AB119" i="12"/>
  <c r="AA119" i="12"/>
  <c r="O119" i="12"/>
  <c r="L119" i="12"/>
  <c r="I119" i="12"/>
  <c r="F119" i="12"/>
  <c r="AC118" i="12"/>
  <c r="AB118" i="12"/>
  <c r="AA118" i="12"/>
  <c r="O118" i="12"/>
  <c r="L118" i="12"/>
  <c r="I118" i="12"/>
  <c r="F118" i="12"/>
  <c r="AC117" i="12"/>
  <c r="AB117" i="12"/>
  <c r="AA117" i="12"/>
  <c r="O117" i="12"/>
  <c r="L117" i="12"/>
  <c r="I117" i="12"/>
  <c r="F117" i="12"/>
  <c r="AC116" i="12"/>
  <c r="AB116" i="12"/>
  <c r="AA116" i="12"/>
  <c r="O116" i="12"/>
  <c r="L116" i="12"/>
  <c r="I116" i="12"/>
  <c r="F116" i="12"/>
  <c r="AC115" i="12"/>
  <c r="AB115" i="12"/>
  <c r="AA115" i="12"/>
  <c r="O115" i="12"/>
  <c r="L115" i="12"/>
  <c r="I115" i="12"/>
  <c r="F115" i="12"/>
  <c r="AC114" i="12"/>
  <c r="AB114" i="12"/>
  <c r="AA114" i="12"/>
  <c r="O114" i="12"/>
  <c r="L114" i="12"/>
  <c r="I114" i="12"/>
  <c r="F114" i="12"/>
  <c r="AC113" i="12"/>
  <c r="AB113" i="12"/>
  <c r="AA113" i="12"/>
  <c r="O113" i="12"/>
  <c r="L113" i="12"/>
  <c r="I113" i="12"/>
  <c r="F113" i="12"/>
  <c r="AC112" i="12"/>
  <c r="AB112" i="12"/>
  <c r="AA112" i="12"/>
  <c r="O112" i="12"/>
  <c r="L112" i="12"/>
  <c r="I112" i="12"/>
  <c r="F112" i="12"/>
  <c r="AC111" i="12"/>
  <c r="AB111" i="12"/>
  <c r="AA111" i="12"/>
  <c r="O111" i="12"/>
  <c r="L111" i="12"/>
  <c r="I111" i="12"/>
  <c r="F111" i="12"/>
  <c r="AC110" i="12"/>
  <c r="AB110" i="12"/>
  <c r="AA110" i="12"/>
  <c r="O110" i="12"/>
  <c r="L110" i="12"/>
  <c r="I110" i="12"/>
  <c r="F110" i="12"/>
  <c r="AC109" i="12"/>
  <c r="AB109" i="12"/>
  <c r="AA109" i="12"/>
  <c r="O109" i="12"/>
  <c r="L109" i="12"/>
  <c r="I109" i="12"/>
  <c r="F109" i="12"/>
  <c r="AC108" i="12"/>
  <c r="AB108" i="12"/>
  <c r="AA108" i="12"/>
  <c r="O108" i="12"/>
  <c r="L108" i="12"/>
  <c r="I108" i="12"/>
  <c r="F108" i="12"/>
  <c r="AC107" i="12"/>
  <c r="AB107" i="12"/>
  <c r="AA107" i="12"/>
  <c r="O107" i="12"/>
  <c r="L107" i="12"/>
  <c r="I107" i="12"/>
  <c r="F107" i="12"/>
  <c r="AC106" i="12"/>
  <c r="AB106" i="12"/>
  <c r="AA106" i="12"/>
  <c r="O106" i="12"/>
  <c r="L106" i="12"/>
  <c r="I106" i="12"/>
  <c r="F106" i="12"/>
  <c r="AC105" i="12"/>
  <c r="AB105" i="12"/>
  <c r="AA105" i="12"/>
  <c r="O105" i="12"/>
  <c r="L105" i="12"/>
  <c r="I105" i="12"/>
  <c r="F105" i="12"/>
  <c r="AC104" i="12"/>
  <c r="AB104" i="12"/>
  <c r="AA104" i="12"/>
  <c r="O104" i="12"/>
  <c r="L104" i="12"/>
  <c r="I104" i="12"/>
  <c r="F104" i="12"/>
  <c r="AC103" i="12"/>
  <c r="AB103" i="12"/>
  <c r="AA103" i="12"/>
  <c r="O103" i="12"/>
  <c r="L103" i="12"/>
  <c r="I103" i="12"/>
  <c r="F103" i="12"/>
  <c r="AC102" i="12"/>
  <c r="AB102" i="12"/>
  <c r="AA102" i="12"/>
  <c r="O102" i="12"/>
  <c r="L102" i="12"/>
  <c r="I102" i="12"/>
  <c r="F102" i="12"/>
  <c r="AC101" i="12"/>
  <c r="AB101" i="12"/>
  <c r="AA101" i="12"/>
  <c r="O101" i="12"/>
  <c r="L101" i="12"/>
  <c r="I101" i="12"/>
  <c r="F101" i="12"/>
  <c r="AC100" i="12"/>
  <c r="AB100" i="12"/>
  <c r="AA100" i="12"/>
  <c r="O100" i="12"/>
  <c r="L100" i="12"/>
  <c r="I100" i="12"/>
  <c r="F100" i="12"/>
  <c r="AC99" i="12"/>
  <c r="AB99" i="12"/>
  <c r="AA99" i="12"/>
  <c r="O99" i="12"/>
  <c r="L99" i="12"/>
  <c r="I99" i="12"/>
  <c r="F99" i="12"/>
  <c r="AC98" i="12"/>
  <c r="AB98" i="12"/>
  <c r="AA98" i="12"/>
  <c r="O98" i="12"/>
  <c r="L98" i="12"/>
  <c r="I98" i="12"/>
  <c r="F98" i="12"/>
  <c r="AC97" i="12"/>
  <c r="AB97" i="12"/>
  <c r="AA97" i="12"/>
  <c r="O97" i="12"/>
  <c r="L97" i="12"/>
  <c r="I97" i="12"/>
  <c r="F97" i="12"/>
  <c r="AC96" i="12"/>
  <c r="AB96" i="12"/>
  <c r="AA96" i="12"/>
  <c r="O96" i="12"/>
  <c r="L96" i="12"/>
  <c r="I96" i="12"/>
  <c r="F96" i="12"/>
  <c r="AC95" i="12"/>
  <c r="AB95" i="12"/>
  <c r="AA95" i="12"/>
  <c r="O95" i="12"/>
  <c r="L95" i="12"/>
  <c r="I95" i="12"/>
  <c r="F95" i="12"/>
  <c r="AC94" i="12"/>
  <c r="AB94" i="12"/>
  <c r="AA94" i="12"/>
  <c r="O94" i="12"/>
  <c r="L94" i="12"/>
  <c r="I94" i="12"/>
  <c r="F94" i="12"/>
  <c r="AC93" i="12"/>
  <c r="AB93" i="12"/>
  <c r="AA93" i="12"/>
  <c r="O93" i="12"/>
  <c r="L93" i="12"/>
  <c r="I93" i="12"/>
  <c r="F93" i="12"/>
  <c r="AC92" i="12"/>
  <c r="AB92" i="12"/>
  <c r="AA92" i="12"/>
  <c r="O92" i="12"/>
  <c r="L92" i="12"/>
  <c r="I92" i="12"/>
  <c r="F92" i="12"/>
  <c r="AC91" i="12"/>
  <c r="AB91" i="12"/>
  <c r="AA91" i="12"/>
  <c r="O91" i="12"/>
  <c r="L91" i="12"/>
  <c r="I91" i="12"/>
  <c r="F91" i="12"/>
  <c r="AC90" i="12"/>
  <c r="AB90" i="12"/>
  <c r="AA90" i="12"/>
  <c r="O90" i="12"/>
  <c r="L90" i="12"/>
  <c r="I90" i="12"/>
  <c r="F90" i="12"/>
  <c r="AC89" i="12"/>
  <c r="AB89" i="12"/>
  <c r="AA89" i="12"/>
  <c r="O89" i="12"/>
  <c r="L89" i="12"/>
  <c r="I89" i="12"/>
  <c r="F89" i="12"/>
  <c r="AC88" i="12"/>
  <c r="AB88" i="12"/>
  <c r="AA88" i="12"/>
  <c r="O88" i="12"/>
  <c r="L88" i="12"/>
  <c r="I88" i="12"/>
  <c r="F88" i="12"/>
  <c r="AC87" i="12"/>
  <c r="AB87" i="12"/>
  <c r="AA87" i="12"/>
  <c r="O87" i="12"/>
  <c r="L87" i="12"/>
  <c r="I87" i="12"/>
  <c r="F87" i="12"/>
  <c r="AC86" i="12"/>
  <c r="AB86" i="12"/>
  <c r="AA86" i="12"/>
  <c r="O86" i="12"/>
  <c r="L86" i="12"/>
  <c r="I86" i="12"/>
  <c r="F86" i="12"/>
  <c r="AC85" i="12"/>
  <c r="AB85" i="12"/>
  <c r="AA85" i="12"/>
  <c r="O85" i="12"/>
  <c r="L85" i="12"/>
  <c r="I85" i="12"/>
  <c r="F85" i="12"/>
  <c r="AC84" i="12"/>
  <c r="AB84" i="12"/>
  <c r="AA84" i="12"/>
  <c r="O84" i="12"/>
  <c r="L84" i="12"/>
  <c r="I84" i="12"/>
  <c r="F84" i="12"/>
  <c r="AC83" i="12"/>
  <c r="AB83" i="12"/>
  <c r="AA83" i="12"/>
  <c r="O83" i="12"/>
  <c r="L83" i="12"/>
  <c r="I83" i="12"/>
  <c r="F83" i="12"/>
  <c r="AC82" i="12"/>
  <c r="AB82" i="12"/>
  <c r="AA82" i="12"/>
  <c r="O82" i="12"/>
  <c r="L82" i="12"/>
  <c r="I82" i="12"/>
  <c r="F82" i="12"/>
  <c r="AC81" i="12"/>
  <c r="AB81" i="12"/>
  <c r="AA81" i="12"/>
  <c r="O81" i="12"/>
  <c r="L81" i="12"/>
  <c r="I81" i="12"/>
  <c r="F81" i="12"/>
  <c r="AC80" i="12"/>
  <c r="AB80" i="12"/>
  <c r="AA80" i="12"/>
  <c r="O80" i="12"/>
  <c r="L80" i="12"/>
  <c r="I80" i="12"/>
  <c r="F80" i="12"/>
  <c r="AC79" i="12"/>
  <c r="AB79" i="12"/>
  <c r="AA79" i="12"/>
  <c r="O79" i="12"/>
  <c r="L79" i="12"/>
  <c r="I79" i="12"/>
  <c r="F79" i="12"/>
  <c r="AC78" i="12"/>
  <c r="AB78" i="12"/>
  <c r="AA78" i="12"/>
  <c r="O78" i="12"/>
  <c r="L78" i="12"/>
  <c r="I78" i="12"/>
  <c r="F78" i="12"/>
  <c r="AC77" i="12"/>
  <c r="AB77" i="12"/>
  <c r="AA77" i="12"/>
  <c r="O77" i="12"/>
  <c r="L77" i="12"/>
  <c r="I77" i="12"/>
  <c r="F77" i="12"/>
  <c r="AC76" i="12"/>
  <c r="AB76" i="12"/>
  <c r="AA76" i="12"/>
  <c r="O76" i="12"/>
  <c r="L76" i="12"/>
  <c r="I76" i="12"/>
  <c r="F76" i="12"/>
  <c r="AC75" i="12"/>
  <c r="AB75" i="12"/>
  <c r="AA75" i="12"/>
  <c r="O75" i="12"/>
  <c r="L75" i="12"/>
  <c r="I75" i="12"/>
  <c r="F75" i="12"/>
  <c r="AC74" i="12"/>
  <c r="AB74" i="12"/>
  <c r="AA74" i="12"/>
  <c r="O74" i="12"/>
  <c r="L74" i="12"/>
  <c r="I74" i="12"/>
  <c r="F74" i="12"/>
  <c r="AC73" i="12"/>
  <c r="AB73" i="12"/>
  <c r="AA73" i="12"/>
  <c r="O73" i="12"/>
  <c r="L73" i="12"/>
  <c r="I73" i="12"/>
  <c r="F73" i="12"/>
  <c r="AC72" i="12"/>
  <c r="AB72" i="12"/>
  <c r="AA72" i="12"/>
  <c r="O72" i="12"/>
  <c r="L72" i="12"/>
  <c r="I72" i="12"/>
  <c r="F72" i="12"/>
  <c r="AC71" i="12"/>
  <c r="AB71" i="12"/>
  <c r="AA71" i="12"/>
  <c r="O71" i="12"/>
  <c r="L71" i="12"/>
  <c r="I71" i="12"/>
  <c r="F71" i="12"/>
  <c r="AC70" i="12"/>
  <c r="AB70" i="12"/>
  <c r="AA70" i="12"/>
  <c r="O70" i="12"/>
  <c r="L70" i="12"/>
  <c r="I70" i="12"/>
  <c r="F70" i="12"/>
  <c r="AC69" i="12"/>
  <c r="AB69" i="12"/>
  <c r="AA69" i="12"/>
  <c r="O69" i="12"/>
  <c r="L69" i="12"/>
  <c r="I69" i="12"/>
  <c r="F69" i="12"/>
  <c r="AC68" i="12"/>
  <c r="AB68" i="12"/>
  <c r="AA68" i="12"/>
  <c r="O68" i="12"/>
  <c r="L68" i="12"/>
  <c r="I68" i="12"/>
  <c r="F68" i="12"/>
  <c r="AC67" i="12"/>
  <c r="AB67" i="12"/>
  <c r="AA67" i="12"/>
  <c r="O67" i="12"/>
  <c r="L67" i="12"/>
  <c r="I67" i="12"/>
  <c r="F67" i="12"/>
  <c r="AC66" i="12"/>
  <c r="AB66" i="12"/>
  <c r="AA66" i="12"/>
  <c r="O66" i="12"/>
  <c r="L66" i="12"/>
  <c r="I66" i="12"/>
  <c r="F66" i="12"/>
  <c r="AC65" i="12"/>
  <c r="AB65" i="12"/>
  <c r="AA65" i="12"/>
  <c r="O65" i="12"/>
  <c r="L65" i="12"/>
  <c r="I65" i="12"/>
  <c r="F65" i="12"/>
  <c r="AC64" i="12"/>
  <c r="AB64" i="12"/>
  <c r="AA64" i="12"/>
  <c r="O64" i="12"/>
  <c r="L64" i="12"/>
  <c r="I64" i="12"/>
  <c r="F64" i="12"/>
  <c r="AC63" i="12"/>
  <c r="AB63" i="12"/>
  <c r="AA63" i="12"/>
  <c r="O63" i="12"/>
  <c r="L63" i="12"/>
  <c r="I63" i="12"/>
  <c r="F63" i="12"/>
  <c r="AC62" i="12"/>
  <c r="AB62" i="12"/>
  <c r="AA62" i="12"/>
  <c r="O62" i="12"/>
  <c r="L62" i="12"/>
  <c r="I62" i="12"/>
  <c r="F62" i="12"/>
  <c r="AC61" i="12"/>
  <c r="AB61" i="12"/>
  <c r="AA61" i="12"/>
  <c r="O61" i="12"/>
  <c r="L61" i="12"/>
  <c r="I61" i="12"/>
  <c r="F61" i="12"/>
  <c r="AC60" i="12"/>
  <c r="AB60" i="12"/>
  <c r="AA60" i="12"/>
  <c r="O60" i="12"/>
  <c r="L60" i="12"/>
  <c r="I60" i="12"/>
  <c r="F60" i="12"/>
  <c r="AC59" i="12"/>
  <c r="AB59" i="12"/>
  <c r="AA59" i="12"/>
  <c r="O59" i="12"/>
  <c r="L59" i="12"/>
  <c r="I59" i="12"/>
  <c r="F59" i="12"/>
  <c r="AC58" i="12"/>
  <c r="AB58" i="12"/>
  <c r="AA58" i="12"/>
  <c r="O58" i="12"/>
  <c r="L58" i="12"/>
  <c r="I58" i="12"/>
  <c r="F58" i="12"/>
  <c r="AC57" i="12"/>
  <c r="AB57" i="12"/>
  <c r="AA57" i="12"/>
  <c r="O57" i="12"/>
  <c r="L57" i="12"/>
  <c r="I57" i="12"/>
  <c r="F57" i="12"/>
  <c r="AC56" i="12"/>
  <c r="AB56" i="12"/>
  <c r="AA56" i="12"/>
  <c r="O56" i="12"/>
  <c r="L56" i="12"/>
  <c r="I56" i="12"/>
  <c r="F56" i="12"/>
  <c r="AC55" i="12"/>
  <c r="AB55" i="12"/>
  <c r="AA55" i="12"/>
  <c r="O55" i="12"/>
  <c r="L55" i="12"/>
  <c r="I55" i="12"/>
  <c r="F55" i="12"/>
  <c r="AC54" i="12"/>
  <c r="AB54" i="12"/>
  <c r="AA54" i="12"/>
  <c r="O54" i="12"/>
  <c r="L54" i="12"/>
  <c r="I54" i="12"/>
  <c r="F54" i="12"/>
  <c r="AC53" i="12"/>
  <c r="AB53" i="12"/>
  <c r="AA53" i="12"/>
  <c r="O53" i="12"/>
  <c r="L53" i="12"/>
  <c r="I53" i="12"/>
  <c r="F53" i="12"/>
  <c r="AC52" i="12"/>
  <c r="AB52" i="12"/>
  <c r="AA52" i="12"/>
  <c r="O52" i="12"/>
  <c r="L52" i="12"/>
  <c r="I52" i="12"/>
  <c r="F52" i="12"/>
  <c r="AC51" i="12"/>
  <c r="AB51" i="12"/>
  <c r="AA51" i="12"/>
  <c r="O51" i="12"/>
  <c r="L51" i="12"/>
  <c r="I51" i="12"/>
  <c r="F51" i="12"/>
  <c r="AC50" i="12"/>
  <c r="AB50" i="12"/>
  <c r="AA50" i="12"/>
  <c r="O50" i="12"/>
  <c r="L50" i="12"/>
  <c r="I50" i="12"/>
  <c r="F50" i="12"/>
  <c r="AC49" i="12"/>
  <c r="AB49" i="12"/>
  <c r="AA49" i="12"/>
  <c r="O49" i="12"/>
  <c r="L49" i="12"/>
  <c r="I49" i="12"/>
  <c r="F49" i="12"/>
  <c r="AC48" i="12"/>
  <c r="AB48" i="12"/>
  <c r="AA48" i="12"/>
  <c r="O48" i="12"/>
  <c r="L48" i="12"/>
  <c r="I48" i="12"/>
  <c r="F48" i="12"/>
  <c r="AC47" i="12"/>
  <c r="AB47" i="12"/>
  <c r="AA47" i="12"/>
  <c r="O47" i="12"/>
  <c r="L47" i="12"/>
  <c r="I47" i="12"/>
  <c r="F47" i="12"/>
  <c r="AC46" i="12"/>
  <c r="AB46" i="12"/>
  <c r="AA46" i="12"/>
  <c r="O46" i="12"/>
  <c r="L46" i="12"/>
  <c r="I46" i="12"/>
  <c r="F46" i="12"/>
  <c r="AC45" i="12"/>
  <c r="AB45" i="12"/>
  <c r="AA45" i="12"/>
  <c r="O45" i="12"/>
  <c r="L45" i="12"/>
  <c r="I45" i="12"/>
  <c r="F45" i="12"/>
  <c r="AC44" i="12"/>
  <c r="AB44" i="12"/>
  <c r="AA44" i="12"/>
  <c r="O44" i="12"/>
  <c r="L44" i="12"/>
  <c r="I44" i="12"/>
  <c r="F44" i="12"/>
  <c r="AC43" i="12"/>
  <c r="AB43" i="12"/>
  <c r="AA43" i="12"/>
  <c r="O43" i="12"/>
  <c r="L43" i="12"/>
  <c r="I43" i="12"/>
  <c r="F43" i="12"/>
  <c r="AC42" i="12"/>
  <c r="AB42" i="12"/>
  <c r="AA42" i="12"/>
  <c r="O42" i="12"/>
  <c r="L42" i="12"/>
  <c r="I42" i="12"/>
  <c r="F42" i="12"/>
  <c r="AC41" i="12"/>
  <c r="AB41" i="12"/>
  <c r="AA41" i="12"/>
  <c r="O41" i="12"/>
  <c r="L41" i="12"/>
  <c r="I41" i="12"/>
  <c r="F41" i="12"/>
  <c r="AC40" i="12"/>
  <c r="AB40" i="12"/>
  <c r="AA40" i="12"/>
  <c r="O40" i="12"/>
  <c r="L40" i="12"/>
  <c r="I40" i="12"/>
  <c r="F40" i="12"/>
  <c r="AC39" i="12"/>
  <c r="AB39" i="12"/>
  <c r="AA39" i="12"/>
  <c r="O39" i="12"/>
  <c r="L39" i="12"/>
  <c r="I39" i="12"/>
  <c r="F39" i="12"/>
  <c r="AC38" i="12"/>
  <c r="AB38" i="12"/>
  <c r="AA38" i="12"/>
  <c r="O38" i="12"/>
  <c r="L38" i="12"/>
  <c r="I38" i="12"/>
  <c r="F38" i="12"/>
  <c r="AC37" i="12"/>
  <c r="AB37" i="12"/>
  <c r="AA37" i="12"/>
  <c r="O37" i="12"/>
  <c r="L37" i="12"/>
  <c r="I37" i="12"/>
  <c r="F37" i="12"/>
  <c r="AC36" i="12"/>
  <c r="AB36" i="12"/>
  <c r="AA36" i="12"/>
  <c r="O36" i="12"/>
  <c r="L36" i="12"/>
  <c r="I36" i="12"/>
  <c r="F36" i="12"/>
  <c r="AC35" i="12"/>
  <c r="AB35" i="12"/>
  <c r="AA35" i="12"/>
  <c r="O35" i="12"/>
  <c r="L35" i="12"/>
  <c r="I35" i="12"/>
  <c r="F35" i="12"/>
  <c r="AC34" i="12"/>
  <c r="AB34" i="12"/>
  <c r="AA34" i="12"/>
  <c r="O34" i="12"/>
  <c r="L34" i="12"/>
  <c r="I34" i="12"/>
  <c r="F34" i="12"/>
  <c r="AC33" i="12"/>
  <c r="AB33" i="12"/>
  <c r="AA33" i="12"/>
  <c r="O33" i="12"/>
  <c r="L33" i="12"/>
  <c r="I33" i="12"/>
  <c r="F33" i="12"/>
  <c r="AC32" i="12"/>
  <c r="AB32" i="12"/>
  <c r="AA32" i="12"/>
  <c r="O32" i="12"/>
  <c r="L32" i="12"/>
  <c r="I32" i="12"/>
  <c r="F32" i="12"/>
  <c r="AC31" i="12"/>
  <c r="AB31" i="12"/>
  <c r="AA31" i="12"/>
  <c r="O31" i="12"/>
  <c r="L31" i="12"/>
  <c r="I31" i="12"/>
  <c r="F31" i="12"/>
  <c r="AC30" i="12"/>
  <c r="AB30" i="12"/>
  <c r="AA30" i="12"/>
  <c r="O30" i="12"/>
  <c r="L30" i="12"/>
  <c r="I30" i="12"/>
  <c r="F30" i="12"/>
  <c r="AC29" i="12"/>
  <c r="AB29" i="12"/>
  <c r="AA29" i="12"/>
  <c r="O29" i="12"/>
  <c r="L29" i="12"/>
  <c r="I29" i="12"/>
  <c r="F29" i="12"/>
  <c r="AC28" i="12"/>
  <c r="AB28" i="12"/>
  <c r="AA28" i="12"/>
  <c r="O28" i="12"/>
  <c r="L28" i="12"/>
  <c r="I28" i="12"/>
  <c r="F28" i="12"/>
  <c r="AC27" i="12"/>
  <c r="AB27" i="12"/>
  <c r="AA27" i="12"/>
  <c r="O27" i="12"/>
  <c r="L27" i="12"/>
  <c r="I27" i="12"/>
  <c r="F27" i="12"/>
  <c r="AC26" i="12"/>
  <c r="AB26" i="12"/>
  <c r="AA26" i="12"/>
  <c r="O26" i="12"/>
  <c r="L26" i="12"/>
  <c r="I26" i="12"/>
  <c r="F26" i="12"/>
  <c r="AC25" i="12"/>
  <c r="AB25" i="12"/>
  <c r="AA25" i="12"/>
  <c r="O25" i="12"/>
  <c r="L25" i="12"/>
  <c r="I25" i="12"/>
  <c r="F25" i="12"/>
  <c r="AC24" i="12"/>
  <c r="AB24" i="12"/>
  <c r="AA24" i="12"/>
  <c r="O24" i="12"/>
  <c r="L24" i="12"/>
  <c r="I24" i="12"/>
  <c r="F24" i="12"/>
  <c r="AC23" i="12"/>
  <c r="AB23" i="12"/>
  <c r="AA23" i="12"/>
  <c r="O23" i="12"/>
  <c r="L23" i="12"/>
  <c r="I23" i="12"/>
  <c r="F23" i="12"/>
  <c r="AC22" i="12"/>
  <c r="AB22" i="12"/>
  <c r="AA22" i="12"/>
  <c r="O22" i="12"/>
  <c r="L22" i="12"/>
  <c r="I22" i="12"/>
  <c r="F22" i="12"/>
  <c r="AC21" i="12"/>
  <c r="AB21" i="12"/>
  <c r="AA21" i="12"/>
  <c r="O21" i="12"/>
  <c r="L21" i="12"/>
  <c r="I21" i="12"/>
  <c r="F21" i="12"/>
  <c r="AC20" i="12"/>
  <c r="AB20" i="12"/>
  <c r="AA20" i="12"/>
  <c r="O20" i="12"/>
  <c r="L20" i="12"/>
  <c r="I20" i="12"/>
  <c r="F20" i="12"/>
  <c r="AC19" i="12"/>
  <c r="AB19" i="12"/>
  <c r="AA19" i="12"/>
  <c r="O19" i="12"/>
  <c r="L19" i="12"/>
  <c r="I19" i="12"/>
  <c r="F19" i="12"/>
  <c r="AC18" i="12"/>
  <c r="AB18" i="12"/>
  <c r="AA18" i="12"/>
  <c r="O18" i="12"/>
  <c r="L18" i="12"/>
  <c r="I18" i="12"/>
  <c r="F18" i="12"/>
  <c r="AC17" i="12"/>
  <c r="AB17" i="12"/>
  <c r="AA17" i="12"/>
  <c r="O17" i="12"/>
  <c r="L17" i="12"/>
  <c r="I17" i="12"/>
  <c r="F17" i="12"/>
  <c r="AC16" i="12"/>
  <c r="AB16" i="12"/>
  <c r="AA16" i="12"/>
  <c r="O16" i="12"/>
  <c r="L16" i="12"/>
  <c r="I16" i="12"/>
  <c r="F16" i="12"/>
  <c r="AC15" i="12"/>
  <c r="AB15" i="12"/>
  <c r="AA15" i="12"/>
  <c r="O15" i="12"/>
  <c r="L15" i="12"/>
  <c r="I15" i="12"/>
  <c r="F15" i="12"/>
  <c r="AC14" i="12"/>
  <c r="AB14" i="12"/>
  <c r="AA14" i="12"/>
  <c r="O14" i="12"/>
  <c r="L14" i="12"/>
  <c r="I14" i="12"/>
  <c r="F14" i="12"/>
  <c r="AC13" i="12"/>
  <c r="AB13" i="12"/>
  <c r="AA13" i="12"/>
  <c r="O13" i="12"/>
  <c r="L13" i="12"/>
  <c r="I13" i="12"/>
  <c r="F13" i="12"/>
  <c r="AC12" i="12"/>
  <c r="AB12" i="12"/>
  <c r="AA12" i="12"/>
  <c r="O12" i="12"/>
  <c r="L12" i="12"/>
  <c r="I12" i="12"/>
  <c r="F12" i="12"/>
  <c r="AC11" i="12"/>
  <c r="AB11" i="12"/>
  <c r="AA11" i="12"/>
  <c r="O11" i="12"/>
  <c r="L11" i="12"/>
  <c r="I11" i="12"/>
  <c r="F11" i="12"/>
  <c r="AC10" i="12"/>
  <c r="AB10" i="12"/>
  <c r="AA10" i="12"/>
  <c r="O10" i="12"/>
  <c r="L10" i="12"/>
  <c r="I10" i="12"/>
  <c r="F10" i="12"/>
  <c r="N10" i="13" l="1"/>
  <c r="O10" i="13" s="1"/>
  <c r="AD229" i="12"/>
  <c r="AE229" i="12" s="1"/>
  <c r="AD230" i="12"/>
  <c r="AE230" i="12" s="1"/>
  <c r="AD231" i="12"/>
  <c r="AE231" i="12" s="1"/>
  <c r="AD232" i="12"/>
  <c r="AE232" i="12" s="1"/>
  <c r="AD293" i="12"/>
  <c r="AE293" i="12" s="1"/>
  <c r="AD237" i="12"/>
  <c r="AE237" i="12" s="1"/>
  <c r="AD13" i="12"/>
  <c r="AE13" i="12" s="1"/>
  <c r="AD15" i="12"/>
  <c r="AE15" i="12" s="1"/>
  <c r="AD238" i="12"/>
  <c r="AE238" i="12" s="1"/>
  <c r="AD16" i="12"/>
  <c r="AE16" i="12" s="1"/>
  <c r="AD21" i="12"/>
  <c r="AE21" i="12" s="1"/>
  <c r="AD23" i="12"/>
  <c r="AE23" i="12" s="1"/>
  <c r="AD25" i="12"/>
  <c r="AE25" i="12" s="1"/>
  <c r="AD27" i="12"/>
  <c r="AE27" i="12" s="1"/>
  <c r="AD29" i="12"/>
  <c r="AE29" i="12" s="1"/>
  <c r="AD31" i="12"/>
  <c r="AE31" i="12" s="1"/>
  <c r="AD37" i="12"/>
  <c r="AE37" i="12" s="1"/>
  <c r="AD39" i="12"/>
  <c r="AE39" i="12" s="1"/>
  <c r="AD40" i="12"/>
  <c r="AE40" i="12" s="1"/>
  <c r="AD45" i="12"/>
  <c r="AE45" i="12" s="1"/>
  <c r="AD47" i="12"/>
  <c r="AE47" i="12" s="1"/>
  <c r="AD48" i="12"/>
  <c r="AE48" i="12" s="1"/>
  <c r="AD53" i="12"/>
  <c r="AE53" i="12" s="1"/>
  <c r="AD55" i="12"/>
  <c r="AE55" i="12" s="1"/>
  <c r="AD56" i="12"/>
  <c r="AE56" i="12" s="1"/>
  <c r="AD61" i="12"/>
  <c r="AE61" i="12" s="1"/>
  <c r="AD63" i="12"/>
  <c r="AE63" i="12" s="1"/>
  <c r="AD69" i="12"/>
  <c r="AE69" i="12" s="1"/>
  <c r="AD71" i="12"/>
  <c r="AE71" i="12" s="1"/>
  <c r="AD72" i="12"/>
  <c r="AE72" i="12" s="1"/>
  <c r="AD77" i="12"/>
  <c r="AE77" i="12" s="1"/>
  <c r="AD79" i="12"/>
  <c r="AE79" i="12" s="1"/>
  <c r="AD80" i="12"/>
  <c r="AE80" i="12" s="1"/>
  <c r="AD85" i="12"/>
  <c r="AE85" i="12" s="1"/>
  <c r="AD87" i="12"/>
  <c r="AE87" i="12" s="1"/>
  <c r="AD88" i="12"/>
  <c r="AE88" i="12" s="1"/>
  <c r="AD93" i="12"/>
  <c r="AE93" i="12" s="1"/>
  <c r="AD95" i="12"/>
  <c r="AE95" i="12" s="1"/>
  <c r="AD133" i="12"/>
  <c r="AE133" i="12" s="1"/>
  <c r="AD135" i="12"/>
  <c r="AE135" i="12" s="1"/>
  <c r="AD136" i="12"/>
  <c r="AE136" i="12" s="1"/>
  <c r="AD141" i="12"/>
  <c r="AE141" i="12" s="1"/>
  <c r="AD239" i="12"/>
  <c r="AE239" i="12" s="1"/>
  <c r="AD241" i="12"/>
  <c r="AE241" i="12" s="1"/>
  <c r="AD243" i="12"/>
  <c r="AE243" i="12" s="1"/>
  <c r="AD295" i="12"/>
  <c r="AE295" i="12" s="1"/>
  <c r="AD143" i="12"/>
  <c r="AE143" i="12" s="1"/>
  <c r="AD245" i="12"/>
  <c r="AE245" i="12" s="1"/>
  <c r="AD144" i="12"/>
  <c r="AE144" i="12" s="1"/>
  <c r="AD160" i="12"/>
  <c r="AE160" i="12" s="1"/>
  <c r="AD256" i="12"/>
  <c r="AE256" i="12" s="1"/>
  <c r="AD275" i="12"/>
  <c r="AE275" i="12" s="1"/>
  <c r="AD149" i="12"/>
  <c r="AE149" i="12" s="1"/>
  <c r="AD151" i="12"/>
  <c r="AE151" i="12" s="1"/>
  <c r="AD152" i="12"/>
  <c r="AE152" i="12" s="1"/>
  <c r="AD157" i="12"/>
  <c r="AE157" i="12" s="1"/>
  <c r="AD159" i="12"/>
  <c r="AE159" i="12" s="1"/>
  <c r="AD96" i="12"/>
  <c r="AE96" i="12" s="1"/>
  <c r="AD246" i="12"/>
  <c r="AE246" i="12" s="1"/>
  <c r="AD162" i="12"/>
  <c r="AE162" i="12" s="1"/>
  <c r="AD164" i="12"/>
  <c r="AE164" i="12" s="1"/>
  <c r="AD170" i="12"/>
  <c r="AE170" i="12" s="1"/>
  <c r="AD172" i="12"/>
  <c r="AE172" i="12" s="1"/>
  <c r="AD178" i="12"/>
  <c r="AE178" i="12" s="1"/>
  <c r="AD180" i="12"/>
  <c r="AE180" i="12" s="1"/>
  <c r="AD188" i="12"/>
  <c r="AE188" i="12" s="1"/>
  <c r="AD192" i="12"/>
  <c r="AE192" i="12" s="1"/>
  <c r="AD216" i="12"/>
  <c r="AE216" i="12" s="1"/>
  <c r="AD32" i="12"/>
  <c r="AE32" i="12" s="1"/>
  <c r="AD64" i="12"/>
  <c r="AE64" i="12" s="1"/>
  <c r="AD98" i="12"/>
  <c r="AE98" i="12" s="1"/>
  <c r="AD100" i="12"/>
  <c r="AE100" i="12" s="1"/>
  <c r="AD106" i="12"/>
  <c r="AE106" i="12" s="1"/>
  <c r="AD108" i="12"/>
  <c r="AE108" i="12" s="1"/>
  <c r="AD114" i="12"/>
  <c r="AE114" i="12" s="1"/>
  <c r="AD116" i="12"/>
  <c r="AE116" i="12" s="1"/>
  <c r="AD122" i="12"/>
  <c r="AE122" i="12" s="1"/>
  <c r="AD124" i="12"/>
  <c r="AE124" i="12" s="1"/>
  <c r="AD128" i="12"/>
  <c r="AE128" i="12" s="1"/>
  <c r="AD197" i="12"/>
  <c r="AE197" i="12" s="1"/>
  <c r="AD198" i="12"/>
  <c r="AE198" i="12" s="1"/>
  <c r="AD199" i="12"/>
  <c r="AE199" i="12" s="1"/>
  <c r="AD200" i="12"/>
  <c r="AE200" i="12" s="1"/>
  <c r="AD205" i="12"/>
  <c r="AE205" i="12" s="1"/>
  <c r="AD206" i="12"/>
  <c r="AE206" i="12" s="1"/>
  <c r="AD207" i="12"/>
  <c r="AE207" i="12" s="1"/>
  <c r="AD208" i="12"/>
  <c r="AE208" i="12" s="1"/>
  <c r="AD213" i="12"/>
  <c r="AE213" i="12" s="1"/>
  <c r="AD214" i="12"/>
  <c r="AE214" i="12" s="1"/>
  <c r="AD215" i="12"/>
  <c r="AE215" i="12" s="1"/>
  <c r="AD247" i="12"/>
  <c r="AE247" i="12" s="1"/>
  <c r="AD253" i="12"/>
  <c r="AE253" i="12" s="1"/>
  <c r="AD255" i="12"/>
  <c r="AE255" i="12" s="1"/>
  <c r="AD261" i="12"/>
  <c r="AE261" i="12" s="1"/>
  <c r="AD263" i="12"/>
  <c r="AE263" i="12" s="1"/>
  <c r="AD265" i="12"/>
  <c r="AE265" i="12" s="1"/>
  <c r="AD269" i="12"/>
  <c r="AE269" i="12" s="1"/>
  <c r="AD273" i="12"/>
  <c r="AE273" i="12" s="1"/>
  <c r="AD220" i="12"/>
  <c r="AE220" i="12" s="1"/>
  <c r="AD224" i="12"/>
  <c r="AE224" i="12" s="1"/>
  <c r="AD248" i="12"/>
  <c r="AE248" i="12" s="1"/>
  <c r="AD297" i="12"/>
  <c r="AE297" i="12" s="1"/>
  <c r="AD276" i="12"/>
  <c r="AE276" i="12" s="1"/>
  <c r="AD280" i="12"/>
  <c r="AE280" i="12" s="1"/>
  <c r="AD283" i="12"/>
  <c r="AE283" i="12" s="1"/>
  <c r="AD284" i="12"/>
  <c r="AE284" i="12" s="1"/>
  <c r="AD287" i="12"/>
  <c r="AE287" i="12" s="1"/>
  <c r="AD288" i="12"/>
  <c r="AE288" i="12" s="1"/>
  <c r="AD291" i="12"/>
  <c r="AE291" i="12" s="1"/>
  <c r="AD12" i="12"/>
  <c r="AE12" i="12" s="1"/>
  <c r="AD26" i="12"/>
  <c r="AE26" i="12" s="1"/>
  <c r="AD236" i="12"/>
  <c r="AE236" i="12" s="1"/>
  <c r="AD240" i="12"/>
  <c r="AE240" i="12" s="1"/>
  <c r="AD34" i="12"/>
  <c r="AE34" i="12" s="1"/>
  <c r="AD36" i="12"/>
  <c r="AE36" i="12" s="1"/>
  <c r="AD42" i="12"/>
  <c r="AE42" i="12" s="1"/>
  <c r="AD44" i="12"/>
  <c r="AE44" i="12" s="1"/>
  <c r="AD50" i="12"/>
  <c r="AE50" i="12" s="1"/>
  <c r="AD52" i="12"/>
  <c r="AE52" i="12" s="1"/>
  <c r="AD58" i="12"/>
  <c r="AE58" i="12" s="1"/>
  <c r="AD60" i="12"/>
  <c r="AE60" i="12" s="1"/>
  <c r="AD252" i="12"/>
  <c r="AE252" i="12" s="1"/>
  <c r="AD10" i="12"/>
  <c r="AE10" i="12" s="1"/>
  <c r="AD20" i="12"/>
  <c r="AE20" i="12" s="1"/>
  <c r="AD24" i="12"/>
  <c r="AE24" i="12" s="1"/>
  <c r="AD244" i="12"/>
  <c r="AE244" i="12" s="1"/>
  <c r="AD66" i="12"/>
  <c r="AE66" i="12" s="1"/>
  <c r="AD68" i="12"/>
  <c r="AE68" i="12" s="1"/>
  <c r="AD74" i="12"/>
  <c r="AE74" i="12" s="1"/>
  <c r="AD76" i="12"/>
  <c r="AE76" i="12" s="1"/>
  <c r="AD82" i="12"/>
  <c r="AE82" i="12" s="1"/>
  <c r="AD84" i="12"/>
  <c r="AE84" i="12" s="1"/>
  <c r="AD90" i="12"/>
  <c r="AE90" i="12" s="1"/>
  <c r="AD92" i="12"/>
  <c r="AE92" i="12" s="1"/>
  <c r="AD101" i="12"/>
  <c r="AE101" i="12" s="1"/>
  <c r="AD103" i="12"/>
  <c r="AE103" i="12" s="1"/>
  <c r="AD104" i="12"/>
  <c r="AE104" i="12" s="1"/>
  <c r="AD109" i="12"/>
  <c r="AE109" i="12" s="1"/>
  <c r="AD111" i="12"/>
  <c r="AE111" i="12" s="1"/>
  <c r="AD112" i="12"/>
  <c r="AE112" i="12" s="1"/>
  <c r="AD117" i="12"/>
  <c r="AE117" i="12" s="1"/>
  <c r="AD119" i="12"/>
  <c r="AE119" i="12" s="1"/>
  <c r="AD120" i="12"/>
  <c r="AE120" i="12" s="1"/>
  <c r="AD125" i="12"/>
  <c r="AE125" i="12" s="1"/>
  <c r="AD127" i="12"/>
  <c r="AE127" i="12" s="1"/>
  <c r="AD258" i="12"/>
  <c r="AE258" i="12" s="1"/>
  <c r="AD260" i="12"/>
  <c r="AE260" i="12" s="1"/>
  <c r="AD264" i="12"/>
  <c r="AE264" i="12" s="1"/>
  <c r="AD267" i="12"/>
  <c r="AE267" i="12" s="1"/>
  <c r="AD268" i="12"/>
  <c r="AE268" i="12" s="1"/>
  <c r="AD271" i="12"/>
  <c r="AE271" i="12" s="1"/>
  <c r="AD272" i="12"/>
  <c r="AE272" i="12" s="1"/>
  <c r="AD277" i="12"/>
  <c r="AE277" i="12" s="1"/>
  <c r="AD279" i="12"/>
  <c r="AE279" i="12" s="1"/>
  <c r="AD281" i="12"/>
  <c r="AE281" i="12" s="1"/>
  <c r="AD285" i="12"/>
  <c r="AE285" i="12" s="1"/>
  <c r="AD289" i="12"/>
  <c r="AE289" i="12" s="1"/>
  <c r="AD18" i="12"/>
  <c r="AE18" i="12" s="1"/>
  <c r="AD228" i="12"/>
  <c r="AE228" i="12" s="1"/>
  <c r="AD130" i="12"/>
  <c r="AE130" i="12" s="1"/>
  <c r="AD132" i="12"/>
  <c r="AE132" i="12" s="1"/>
  <c r="AD138" i="12"/>
  <c r="AE138" i="12" s="1"/>
  <c r="AD140" i="12"/>
  <c r="AE140" i="12" s="1"/>
  <c r="AD146" i="12"/>
  <c r="AE146" i="12" s="1"/>
  <c r="AD148" i="12"/>
  <c r="AE148" i="12" s="1"/>
  <c r="AD154" i="12"/>
  <c r="AE154" i="12" s="1"/>
  <c r="AD156" i="12"/>
  <c r="AE156" i="12" s="1"/>
  <c r="AD165" i="12"/>
  <c r="AE165" i="12" s="1"/>
  <c r="AD167" i="12"/>
  <c r="AE167" i="12" s="1"/>
  <c r="AD168" i="12"/>
  <c r="AE168" i="12" s="1"/>
  <c r="AD173" i="12"/>
  <c r="AE173" i="12" s="1"/>
  <c r="AD175" i="12"/>
  <c r="AE175" i="12" s="1"/>
  <c r="AD176" i="12"/>
  <c r="AE176" i="12" s="1"/>
  <c r="AD181" i="12"/>
  <c r="AE181" i="12" s="1"/>
  <c r="AD183" i="12"/>
  <c r="AE183" i="12" s="1"/>
  <c r="AD184" i="12"/>
  <c r="AE184" i="12" s="1"/>
  <c r="AD189" i="12"/>
  <c r="AE189" i="12" s="1"/>
  <c r="AD190" i="12"/>
  <c r="AE190" i="12" s="1"/>
  <c r="AD191" i="12"/>
  <c r="AE191" i="12" s="1"/>
  <c r="AD292" i="12"/>
  <c r="AE292" i="12" s="1"/>
  <c r="AD296" i="12"/>
  <c r="AE296" i="12" s="1"/>
  <c r="AD299" i="12"/>
  <c r="AE299" i="12" s="1"/>
  <c r="AD300" i="12"/>
  <c r="AE300" i="12" s="1"/>
  <c r="AD302" i="12"/>
  <c r="AE302" i="12" s="1"/>
  <c r="AD28" i="12"/>
  <c r="AE28" i="12" s="1"/>
  <c r="AD196" i="12"/>
  <c r="AE196" i="12" s="1"/>
  <c r="AD204" i="12"/>
  <c r="AE204" i="12" s="1"/>
  <c r="AD212" i="12"/>
  <c r="AE212" i="12" s="1"/>
  <c r="AD221" i="12"/>
  <c r="AE221" i="12" s="1"/>
  <c r="AD223" i="12"/>
  <c r="AE223" i="12" s="1"/>
  <c r="AD11" i="12"/>
  <c r="AE11" i="12" s="1"/>
  <c r="AD38" i="12"/>
  <c r="AE38" i="12" s="1"/>
  <c r="AD41" i="12"/>
  <c r="AE41" i="12" s="1"/>
  <c r="AD43" i="12"/>
  <c r="AE43" i="12" s="1"/>
  <c r="AD70" i="12"/>
  <c r="AE70" i="12" s="1"/>
  <c r="AD73" i="12"/>
  <c r="AE73" i="12" s="1"/>
  <c r="AD75" i="12"/>
  <c r="AE75" i="12" s="1"/>
  <c r="AD102" i="12"/>
  <c r="AE102" i="12" s="1"/>
  <c r="AD105" i="12"/>
  <c r="AE105" i="12" s="1"/>
  <c r="AD107" i="12"/>
  <c r="AE107" i="12" s="1"/>
  <c r="AD134" i="12"/>
  <c r="AE134" i="12" s="1"/>
  <c r="AD137" i="12"/>
  <c r="AE137" i="12" s="1"/>
  <c r="AD139" i="12"/>
  <c r="AE139" i="12" s="1"/>
  <c r="AD166" i="12"/>
  <c r="AE166" i="12" s="1"/>
  <c r="AD169" i="12"/>
  <c r="AE169" i="12" s="1"/>
  <c r="AD171" i="12"/>
  <c r="AE171" i="12" s="1"/>
  <c r="AD201" i="12"/>
  <c r="AE201" i="12" s="1"/>
  <c r="AD202" i="12"/>
  <c r="AE202" i="12" s="1"/>
  <c r="AD203" i="12"/>
  <c r="AE203" i="12" s="1"/>
  <c r="AD233" i="12"/>
  <c r="AE233" i="12" s="1"/>
  <c r="AD234" i="12"/>
  <c r="AE234" i="12" s="1"/>
  <c r="AD235" i="12"/>
  <c r="AE235" i="12" s="1"/>
  <c r="AD262" i="12"/>
  <c r="AE262" i="12" s="1"/>
  <c r="AD278" i="12"/>
  <c r="AE278" i="12" s="1"/>
  <c r="AD294" i="12"/>
  <c r="AE294" i="12" s="1"/>
  <c r="AD14" i="12"/>
  <c r="AE14" i="12" s="1"/>
  <c r="AD17" i="12"/>
  <c r="AE17" i="12" s="1"/>
  <c r="AD19" i="12"/>
  <c r="AE19" i="12" s="1"/>
  <c r="AD46" i="12"/>
  <c r="AE46" i="12" s="1"/>
  <c r="AD49" i="12"/>
  <c r="AE49" i="12" s="1"/>
  <c r="AD51" i="12"/>
  <c r="AE51" i="12" s="1"/>
  <c r="AD78" i="12"/>
  <c r="AE78" i="12" s="1"/>
  <c r="AD81" i="12"/>
  <c r="AE81" i="12" s="1"/>
  <c r="AD83" i="12"/>
  <c r="AE83" i="12" s="1"/>
  <c r="AD110" i="12"/>
  <c r="AE110" i="12" s="1"/>
  <c r="AD113" i="12"/>
  <c r="AE113" i="12" s="1"/>
  <c r="AD115" i="12"/>
  <c r="AE115" i="12" s="1"/>
  <c r="AD142" i="12"/>
  <c r="AE142" i="12" s="1"/>
  <c r="AD145" i="12"/>
  <c r="AE145" i="12" s="1"/>
  <c r="AD147" i="12"/>
  <c r="AE147" i="12" s="1"/>
  <c r="AD174" i="12"/>
  <c r="AE174" i="12" s="1"/>
  <c r="AD177" i="12"/>
  <c r="AE177" i="12" s="1"/>
  <c r="AD179" i="12"/>
  <c r="AE179" i="12" s="1"/>
  <c r="AD209" i="12"/>
  <c r="AE209" i="12" s="1"/>
  <c r="AD210" i="12"/>
  <c r="AE210" i="12" s="1"/>
  <c r="AD211" i="12"/>
  <c r="AE211" i="12" s="1"/>
  <c r="AD266" i="12"/>
  <c r="AE266" i="12" s="1"/>
  <c r="AD282" i="12"/>
  <c r="AE282" i="12" s="1"/>
  <c r="AD298" i="12"/>
  <c r="AE298" i="12" s="1"/>
  <c r="AD242" i="12"/>
  <c r="AE242" i="12" s="1"/>
  <c r="AD301" i="12"/>
  <c r="AE301" i="12" s="1"/>
  <c r="AD22" i="12"/>
  <c r="AE22" i="12" s="1"/>
  <c r="AD54" i="12"/>
  <c r="AE54" i="12" s="1"/>
  <c r="AD57" i="12"/>
  <c r="AE57" i="12" s="1"/>
  <c r="AD59" i="12"/>
  <c r="AE59" i="12" s="1"/>
  <c r="AD86" i="12"/>
  <c r="AE86" i="12" s="1"/>
  <c r="AD89" i="12"/>
  <c r="AE89" i="12" s="1"/>
  <c r="AD91" i="12"/>
  <c r="AE91" i="12" s="1"/>
  <c r="AD118" i="12"/>
  <c r="AE118" i="12" s="1"/>
  <c r="AD121" i="12"/>
  <c r="AE121" i="12" s="1"/>
  <c r="AD123" i="12"/>
  <c r="AE123" i="12" s="1"/>
  <c r="AD150" i="12"/>
  <c r="AE150" i="12" s="1"/>
  <c r="AD153" i="12"/>
  <c r="AE153" i="12" s="1"/>
  <c r="AD155" i="12"/>
  <c r="AE155" i="12" s="1"/>
  <c r="AD182" i="12"/>
  <c r="AE182" i="12" s="1"/>
  <c r="AD185" i="12"/>
  <c r="AE185" i="12" s="1"/>
  <c r="AD186" i="12"/>
  <c r="AE186" i="12" s="1"/>
  <c r="AD187" i="12"/>
  <c r="AE187" i="12" s="1"/>
  <c r="AD217" i="12"/>
  <c r="AE217" i="12" s="1"/>
  <c r="AD218" i="12"/>
  <c r="AE218" i="12" s="1"/>
  <c r="AD219" i="12"/>
  <c r="AE219" i="12" s="1"/>
  <c r="AD249" i="12"/>
  <c r="AE249" i="12" s="1"/>
  <c r="AD250" i="12"/>
  <c r="AE250" i="12" s="1"/>
  <c r="AD251" i="12"/>
  <c r="AE251" i="12" s="1"/>
  <c r="AD270" i="12"/>
  <c r="AE270" i="12" s="1"/>
  <c r="AD286" i="12"/>
  <c r="AE286" i="12" s="1"/>
  <c r="AD303" i="12"/>
  <c r="AE303" i="12" s="1"/>
  <c r="AD30" i="12"/>
  <c r="AE30" i="12" s="1"/>
  <c r="AD33" i="12"/>
  <c r="AE33" i="12" s="1"/>
  <c r="AD35" i="12"/>
  <c r="AE35" i="12" s="1"/>
  <c r="AD62" i="12"/>
  <c r="AE62" i="12" s="1"/>
  <c r="AD65" i="12"/>
  <c r="AE65" i="12" s="1"/>
  <c r="AD67" i="12"/>
  <c r="AE67" i="12" s="1"/>
  <c r="AD94" i="12"/>
  <c r="AE94" i="12" s="1"/>
  <c r="AD97" i="12"/>
  <c r="AE97" i="12" s="1"/>
  <c r="AD99" i="12"/>
  <c r="AE99" i="12" s="1"/>
  <c r="AD126" i="12"/>
  <c r="AE126" i="12" s="1"/>
  <c r="AD129" i="12"/>
  <c r="AE129" i="12" s="1"/>
  <c r="AD131" i="12"/>
  <c r="AE131" i="12" s="1"/>
  <c r="AD158" i="12"/>
  <c r="AE158" i="12" s="1"/>
  <c r="AD161" i="12"/>
  <c r="AE161" i="12" s="1"/>
  <c r="AD163" i="12"/>
  <c r="AE163" i="12" s="1"/>
  <c r="AD193" i="12"/>
  <c r="AE193" i="12" s="1"/>
  <c r="AD194" i="12"/>
  <c r="AE194" i="12" s="1"/>
  <c r="AD195" i="12"/>
  <c r="AE195" i="12" s="1"/>
  <c r="AD222" i="12"/>
  <c r="AE222" i="12" s="1"/>
  <c r="AD225" i="12"/>
  <c r="AE225" i="12" s="1"/>
  <c r="AD226" i="12"/>
  <c r="AE226" i="12" s="1"/>
  <c r="AD227" i="12"/>
  <c r="AE227" i="12" s="1"/>
  <c r="AD254" i="12"/>
  <c r="AE254" i="12" s="1"/>
  <c r="AD257" i="12"/>
  <c r="AE257" i="12" s="1"/>
  <c r="AD259" i="12"/>
  <c r="AE259" i="12" s="1"/>
  <c r="AD274" i="12"/>
  <c r="AE274" i="12" s="1"/>
  <c r="AD290" i="12"/>
  <c r="AE290" i="12" s="1"/>
  <c r="Q15" i="10" l="1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M16" i="10" l="1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15" i="10"/>
  <c r="H16" i="10"/>
  <c r="H50" i="10"/>
  <c r="H82" i="10"/>
  <c r="H114" i="10"/>
  <c r="H146" i="10"/>
  <c r="H178" i="10"/>
  <c r="H210" i="10"/>
  <c r="H242" i="10"/>
  <c r="H274" i="10"/>
  <c r="H306" i="10"/>
  <c r="G16" i="10"/>
  <c r="G17" i="10"/>
  <c r="H17" i="10" s="1"/>
  <c r="G18" i="10"/>
  <c r="H18" i="10" s="1"/>
  <c r="G19" i="10"/>
  <c r="H19" i="10" s="1"/>
  <c r="G20" i="10"/>
  <c r="H20" i="10" s="1"/>
  <c r="G21" i="10"/>
  <c r="H21" i="10" s="1"/>
  <c r="G22" i="10"/>
  <c r="H22" i="10" s="1"/>
  <c r="G23" i="10"/>
  <c r="H23" i="10" s="1"/>
  <c r="G24" i="10"/>
  <c r="H24" i="10" s="1"/>
  <c r="G25" i="10"/>
  <c r="H25" i="10" s="1"/>
  <c r="G26" i="10"/>
  <c r="H26" i="10" s="1"/>
  <c r="G27" i="10"/>
  <c r="H27" i="10" s="1"/>
  <c r="G28" i="10"/>
  <c r="H28" i="10" s="1"/>
  <c r="G29" i="10"/>
  <c r="H29" i="10" s="1"/>
  <c r="G30" i="10"/>
  <c r="H30" i="10" s="1"/>
  <c r="G31" i="10"/>
  <c r="H31" i="10" s="1"/>
  <c r="G32" i="10"/>
  <c r="H32" i="10" s="1"/>
  <c r="G33" i="10"/>
  <c r="H33" i="10" s="1"/>
  <c r="G34" i="10"/>
  <c r="H34" i="10" s="1"/>
  <c r="G35" i="10"/>
  <c r="H35" i="10" s="1"/>
  <c r="G36" i="10"/>
  <c r="H36" i="10" s="1"/>
  <c r="G37" i="10"/>
  <c r="H37" i="10" s="1"/>
  <c r="G38" i="10"/>
  <c r="H38" i="10" s="1"/>
  <c r="G39" i="10"/>
  <c r="H39" i="10" s="1"/>
  <c r="G40" i="10"/>
  <c r="H40" i="10" s="1"/>
  <c r="G41" i="10"/>
  <c r="H41" i="10" s="1"/>
  <c r="G42" i="10"/>
  <c r="H42" i="10" s="1"/>
  <c r="G43" i="10"/>
  <c r="H43" i="10" s="1"/>
  <c r="G44" i="10"/>
  <c r="H44" i="10" s="1"/>
  <c r="G45" i="10"/>
  <c r="H45" i="10" s="1"/>
  <c r="G46" i="10"/>
  <c r="H46" i="10" s="1"/>
  <c r="G47" i="10"/>
  <c r="H47" i="10" s="1"/>
  <c r="G48" i="10"/>
  <c r="H48" i="10" s="1"/>
  <c r="G49" i="10"/>
  <c r="H49" i="10" s="1"/>
  <c r="G50" i="10"/>
  <c r="G51" i="10"/>
  <c r="H51" i="10" s="1"/>
  <c r="G52" i="10"/>
  <c r="H52" i="10" s="1"/>
  <c r="G53" i="10"/>
  <c r="H53" i="10" s="1"/>
  <c r="G54" i="10"/>
  <c r="H54" i="10" s="1"/>
  <c r="G55" i="10"/>
  <c r="H55" i="10" s="1"/>
  <c r="G56" i="10"/>
  <c r="H56" i="10" s="1"/>
  <c r="G57" i="10"/>
  <c r="H57" i="10" s="1"/>
  <c r="G58" i="10"/>
  <c r="H58" i="10" s="1"/>
  <c r="G59" i="10"/>
  <c r="H59" i="10" s="1"/>
  <c r="G60" i="10"/>
  <c r="H60" i="10" s="1"/>
  <c r="G61" i="10"/>
  <c r="H61" i="10" s="1"/>
  <c r="G62" i="10"/>
  <c r="H62" i="10" s="1"/>
  <c r="G63" i="10"/>
  <c r="H63" i="10" s="1"/>
  <c r="G64" i="10"/>
  <c r="H64" i="10" s="1"/>
  <c r="G65" i="10"/>
  <c r="H65" i="10" s="1"/>
  <c r="G66" i="10"/>
  <c r="H66" i="10" s="1"/>
  <c r="G67" i="10"/>
  <c r="H67" i="10" s="1"/>
  <c r="G68" i="10"/>
  <c r="H68" i="10" s="1"/>
  <c r="G69" i="10"/>
  <c r="H69" i="10" s="1"/>
  <c r="G70" i="10"/>
  <c r="H70" i="10" s="1"/>
  <c r="G71" i="10"/>
  <c r="H71" i="10" s="1"/>
  <c r="G72" i="10"/>
  <c r="H72" i="10" s="1"/>
  <c r="G73" i="10"/>
  <c r="H73" i="10" s="1"/>
  <c r="G74" i="10"/>
  <c r="H74" i="10" s="1"/>
  <c r="G75" i="10"/>
  <c r="H75" i="10" s="1"/>
  <c r="G76" i="10"/>
  <c r="H76" i="10" s="1"/>
  <c r="G77" i="10"/>
  <c r="H77" i="10" s="1"/>
  <c r="G78" i="10"/>
  <c r="H78" i="10" s="1"/>
  <c r="G79" i="10"/>
  <c r="H79" i="10" s="1"/>
  <c r="G80" i="10"/>
  <c r="H80" i="10" s="1"/>
  <c r="G81" i="10"/>
  <c r="H81" i="10" s="1"/>
  <c r="G82" i="10"/>
  <c r="G83" i="10"/>
  <c r="H83" i="10" s="1"/>
  <c r="G84" i="10"/>
  <c r="H84" i="10" s="1"/>
  <c r="G85" i="10"/>
  <c r="H85" i="10" s="1"/>
  <c r="G86" i="10"/>
  <c r="H86" i="10" s="1"/>
  <c r="G87" i="10"/>
  <c r="H87" i="10" s="1"/>
  <c r="G88" i="10"/>
  <c r="H88" i="10" s="1"/>
  <c r="G89" i="10"/>
  <c r="H89" i="10" s="1"/>
  <c r="G90" i="10"/>
  <c r="H90" i="10" s="1"/>
  <c r="G91" i="10"/>
  <c r="H91" i="10" s="1"/>
  <c r="G92" i="10"/>
  <c r="H92" i="10" s="1"/>
  <c r="G93" i="10"/>
  <c r="H93" i="10" s="1"/>
  <c r="G94" i="10"/>
  <c r="H94" i="10" s="1"/>
  <c r="G95" i="10"/>
  <c r="H95" i="10" s="1"/>
  <c r="G96" i="10"/>
  <c r="H96" i="10" s="1"/>
  <c r="G97" i="10"/>
  <c r="H97" i="10" s="1"/>
  <c r="G98" i="10"/>
  <c r="H98" i="10" s="1"/>
  <c r="G99" i="10"/>
  <c r="H99" i="10" s="1"/>
  <c r="G100" i="10"/>
  <c r="H100" i="10" s="1"/>
  <c r="G101" i="10"/>
  <c r="H101" i="10" s="1"/>
  <c r="G102" i="10"/>
  <c r="H102" i="10" s="1"/>
  <c r="G103" i="10"/>
  <c r="H103" i="10" s="1"/>
  <c r="G104" i="10"/>
  <c r="H104" i="10" s="1"/>
  <c r="G105" i="10"/>
  <c r="H105" i="10" s="1"/>
  <c r="G106" i="10"/>
  <c r="H106" i="10" s="1"/>
  <c r="G107" i="10"/>
  <c r="H107" i="10" s="1"/>
  <c r="G108" i="10"/>
  <c r="H108" i="10" s="1"/>
  <c r="G109" i="10"/>
  <c r="H109" i="10" s="1"/>
  <c r="G110" i="10"/>
  <c r="H110" i="10" s="1"/>
  <c r="G111" i="10"/>
  <c r="H111" i="10" s="1"/>
  <c r="G112" i="10"/>
  <c r="H112" i="10" s="1"/>
  <c r="G113" i="10"/>
  <c r="H113" i="10" s="1"/>
  <c r="G114" i="10"/>
  <c r="G115" i="10"/>
  <c r="H115" i="10" s="1"/>
  <c r="G116" i="10"/>
  <c r="H116" i="10" s="1"/>
  <c r="G117" i="10"/>
  <c r="H117" i="10" s="1"/>
  <c r="G118" i="10"/>
  <c r="H118" i="10" s="1"/>
  <c r="G119" i="10"/>
  <c r="H119" i="10" s="1"/>
  <c r="G120" i="10"/>
  <c r="H120" i="10" s="1"/>
  <c r="G121" i="10"/>
  <c r="H121" i="10" s="1"/>
  <c r="G122" i="10"/>
  <c r="H122" i="10" s="1"/>
  <c r="G123" i="10"/>
  <c r="H123" i="10" s="1"/>
  <c r="G124" i="10"/>
  <c r="H124" i="10" s="1"/>
  <c r="G125" i="10"/>
  <c r="H125" i="10" s="1"/>
  <c r="G126" i="10"/>
  <c r="H126" i="10" s="1"/>
  <c r="G127" i="10"/>
  <c r="H127" i="10" s="1"/>
  <c r="G128" i="10"/>
  <c r="H128" i="10" s="1"/>
  <c r="G129" i="10"/>
  <c r="H129" i="10" s="1"/>
  <c r="G130" i="10"/>
  <c r="H130" i="10" s="1"/>
  <c r="G131" i="10"/>
  <c r="H131" i="10" s="1"/>
  <c r="G132" i="10"/>
  <c r="H132" i="10" s="1"/>
  <c r="G133" i="10"/>
  <c r="H133" i="10" s="1"/>
  <c r="G134" i="10"/>
  <c r="H134" i="10" s="1"/>
  <c r="G135" i="10"/>
  <c r="H135" i="10" s="1"/>
  <c r="G136" i="10"/>
  <c r="H136" i="10" s="1"/>
  <c r="G137" i="10"/>
  <c r="H137" i="10" s="1"/>
  <c r="G138" i="10"/>
  <c r="H138" i="10" s="1"/>
  <c r="G139" i="10"/>
  <c r="H139" i="10" s="1"/>
  <c r="G140" i="10"/>
  <c r="H140" i="10" s="1"/>
  <c r="G141" i="10"/>
  <c r="H141" i="10" s="1"/>
  <c r="G142" i="10"/>
  <c r="H142" i="10" s="1"/>
  <c r="G143" i="10"/>
  <c r="H143" i="10" s="1"/>
  <c r="G144" i="10"/>
  <c r="H144" i="10" s="1"/>
  <c r="G145" i="10"/>
  <c r="H145" i="10" s="1"/>
  <c r="G146" i="10"/>
  <c r="G147" i="10"/>
  <c r="H147" i="10" s="1"/>
  <c r="G148" i="10"/>
  <c r="H148" i="10" s="1"/>
  <c r="G149" i="10"/>
  <c r="H149" i="10" s="1"/>
  <c r="G150" i="10"/>
  <c r="H150" i="10" s="1"/>
  <c r="G151" i="10"/>
  <c r="H151" i="10" s="1"/>
  <c r="G152" i="10"/>
  <c r="H152" i="10" s="1"/>
  <c r="G153" i="10"/>
  <c r="H153" i="10" s="1"/>
  <c r="G154" i="10"/>
  <c r="H154" i="10" s="1"/>
  <c r="G155" i="10"/>
  <c r="H155" i="10" s="1"/>
  <c r="G156" i="10"/>
  <c r="H156" i="10" s="1"/>
  <c r="G157" i="10"/>
  <c r="H157" i="10" s="1"/>
  <c r="G158" i="10"/>
  <c r="H158" i="10" s="1"/>
  <c r="G159" i="10"/>
  <c r="H159" i="10" s="1"/>
  <c r="G160" i="10"/>
  <c r="H160" i="10" s="1"/>
  <c r="G161" i="10"/>
  <c r="H161" i="10" s="1"/>
  <c r="G162" i="10"/>
  <c r="H162" i="10" s="1"/>
  <c r="G163" i="10"/>
  <c r="H163" i="10" s="1"/>
  <c r="G164" i="10"/>
  <c r="H164" i="10" s="1"/>
  <c r="G165" i="10"/>
  <c r="H165" i="10" s="1"/>
  <c r="G166" i="10"/>
  <c r="H166" i="10" s="1"/>
  <c r="G167" i="10"/>
  <c r="H167" i="10" s="1"/>
  <c r="G168" i="10"/>
  <c r="H168" i="10" s="1"/>
  <c r="G169" i="10"/>
  <c r="H169" i="10" s="1"/>
  <c r="G170" i="10"/>
  <c r="H170" i="10" s="1"/>
  <c r="G171" i="10"/>
  <c r="H171" i="10" s="1"/>
  <c r="G172" i="10"/>
  <c r="H172" i="10" s="1"/>
  <c r="G173" i="10"/>
  <c r="H173" i="10" s="1"/>
  <c r="G174" i="10"/>
  <c r="H174" i="10" s="1"/>
  <c r="G175" i="10"/>
  <c r="H175" i="10" s="1"/>
  <c r="G176" i="10"/>
  <c r="H176" i="10" s="1"/>
  <c r="G177" i="10"/>
  <c r="H177" i="10" s="1"/>
  <c r="G178" i="10"/>
  <c r="G179" i="10"/>
  <c r="H179" i="10" s="1"/>
  <c r="G180" i="10"/>
  <c r="H180" i="10" s="1"/>
  <c r="G181" i="10"/>
  <c r="H181" i="10" s="1"/>
  <c r="G182" i="10"/>
  <c r="H182" i="10" s="1"/>
  <c r="G183" i="10"/>
  <c r="H183" i="10" s="1"/>
  <c r="G184" i="10"/>
  <c r="H184" i="10" s="1"/>
  <c r="G185" i="10"/>
  <c r="H185" i="10" s="1"/>
  <c r="G186" i="10"/>
  <c r="H186" i="10" s="1"/>
  <c r="G187" i="10"/>
  <c r="H187" i="10" s="1"/>
  <c r="G188" i="10"/>
  <c r="H188" i="10" s="1"/>
  <c r="G189" i="10"/>
  <c r="H189" i="10" s="1"/>
  <c r="G190" i="10"/>
  <c r="H190" i="10" s="1"/>
  <c r="G191" i="10"/>
  <c r="H191" i="10" s="1"/>
  <c r="G192" i="10"/>
  <c r="H192" i="10" s="1"/>
  <c r="G193" i="10"/>
  <c r="H193" i="10" s="1"/>
  <c r="G194" i="10"/>
  <c r="H194" i="10" s="1"/>
  <c r="G195" i="10"/>
  <c r="H195" i="10" s="1"/>
  <c r="G196" i="10"/>
  <c r="H196" i="10" s="1"/>
  <c r="G197" i="10"/>
  <c r="H197" i="10" s="1"/>
  <c r="G198" i="10"/>
  <c r="H198" i="10" s="1"/>
  <c r="G199" i="10"/>
  <c r="H199" i="10" s="1"/>
  <c r="G200" i="10"/>
  <c r="H200" i="10" s="1"/>
  <c r="G201" i="10"/>
  <c r="H201" i="10" s="1"/>
  <c r="G202" i="10"/>
  <c r="H202" i="10" s="1"/>
  <c r="G203" i="10"/>
  <c r="H203" i="10" s="1"/>
  <c r="G204" i="10"/>
  <c r="H204" i="10" s="1"/>
  <c r="G205" i="10"/>
  <c r="H205" i="10" s="1"/>
  <c r="G206" i="10"/>
  <c r="H206" i="10" s="1"/>
  <c r="G207" i="10"/>
  <c r="H207" i="10" s="1"/>
  <c r="G208" i="10"/>
  <c r="H208" i="10" s="1"/>
  <c r="G209" i="10"/>
  <c r="H209" i="10" s="1"/>
  <c r="G210" i="10"/>
  <c r="G211" i="10"/>
  <c r="H211" i="10" s="1"/>
  <c r="G212" i="10"/>
  <c r="H212" i="10" s="1"/>
  <c r="G213" i="10"/>
  <c r="H213" i="10" s="1"/>
  <c r="G214" i="10"/>
  <c r="H214" i="10" s="1"/>
  <c r="G215" i="10"/>
  <c r="H215" i="10" s="1"/>
  <c r="G216" i="10"/>
  <c r="H216" i="10" s="1"/>
  <c r="G217" i="10"/>
  <c r="H217" i="10" s="1"/>
  <c r="G218" i="10"/>
  <c r="H218" i="10" s="1"/>
  <c r="G219" i="10"/>
  <c r="H219" i="10" s="1"/>
  <c r="G220" i="10"/>
  <c r="H220" i="10" s="1"/>
  <c r="G221" i="10"/>
  <c r="H221" i="10" s="1"/>
  <c r="G222" i="10"/>
  <c r="H222" i="10" s="1"/>
  <c r="G223" i="10"/>
  <c r="H223" i="10" s="1"/>
  <c r="G224" i="10"/>
  <c r="H224" i="10" s="1"/>
  <c r="G225" i="10"/>
  <c r="H225" i="10" s="1"/>
  <c r="G226" i="10"/>
  <c r="H226" i="10" s="1"/>
  <c r="G227" i="10"/>
  <c r="H227" i="10" s="1"/>
  <c r="G228" i="10"/>
  <c r="H228" i="10" s="1"/>
  <c r="G229" i="10"/>
  <c r="H229" i="10" s="1"/>
  <c r="G230" i="10"/>
  <c r="H230" i="10" s="1"/>
  <c r="G231" i="10"/>
  <c r="H231" i="10" s="1"/>
  <c r="G232" i="10"/>
  <c r="H232" i="10" s="1"/>
  <c r="G233" i="10"/>
  <c r="H233" i="10" s="1"/>
  <c r="G234" i="10"/>
  <c r="H234" i="10" s="1"/>
  <c r="G235" i="10"/>
  <c r="H235" i="10" s="1"/>
  <c r="G236" i="10"/>
  <c r="H236" i="10" s="1"/>
  <c r="G237" i="10"/>
  <c r="H237" i="10" s="1"/>
  <c r="G238" i="10"/>
  <c r="H238" i="10" s="1"/>
  <c r="G239" i="10"/>
  <c r="H239" i="10" s="1"/>
  <c r="G240" i="10"/>
  <c r="H240" i="10" s="1"/>
  <c r="G241" i="10"/>
  <c r="H241" i="10" s="1"/>
  <c r="G242" i="10"/>
  <c r="G243" i="10"/>
  <c r="H243" i="10" s="1"/>
  <c r="G244" i="10"/>
  <c r="H244" i="10" s="1"/>
  <c r="G245" i="10"/>
  <c r="H245" i="10" s="1"/>
  <c r="G246" i="10"/>
  <c r="H246" i="10" s="1"/>
  <c r="G247" i="10"/>
  <c r="H247" i="10" s="1"/>
  <c r="G248" i="10"/>
  <c r="H248" i="10" s="1"/>
  <c r="G249" i="10"/>
  <c r="H249" i="10" s="1"/>
  <c r="G250" i="10"/>
  <c r="H250" i="10" s="1"/>
  <c r="G251" i="10"/>
  <c r="H251" i="10" s="1"/>
  <c r="G252" i="10"/>
  <c r="H252" i="10" s="1"/>
  <c r="G253" i="10"/>
  <c r="H253" i="10" s="1"/>
  <c r="G254" i="10"/>
  <c r="H254" i="10" s="1"/>
  <c r="G255" i="10"/>
  <c r="H255" i="10" s="1"/>
  <c r="G256" i="10"/>
  <c r="H256" i="10" s="1"/>
  <c r="G257" i="10"/>
  <c r="H257" i="10" s="1"/>
  <c r="G258" i="10"/>
  <c r="H258" i="10" s="1"/>
  <c r="G259" i="10"/>
  <c r="H259" i="10" s="1"/>
  <c r="G260" i="10"/>
  <c r="H260" i="10" s="1"/>
  <c r="G261" i="10"/>
  <c r="H261" i="10" s="1"/>
  <c r="G262" i="10"/>
  <c r="H262" i="10" s="1"/>
  <c r="G263" i="10"/>
  <c r="H263" i="10" s="1"/>
  <c r="G264" i="10"/>
  <c r="H264" i="10" s="1"/>
  <c r="G265" i="10"/>
  <c r="H265" i="10" s="1"/>
  <c r="G266" i="10"/>
  <c r="H266" i="10" s="1"/>
  <c r="G267" i="10"/>
  <c r="H267" i="10" s="1"/>
  <c r="G268" i="10"/>
  <c r="H268" i="10" s="1"/>
  <c r="G269" i="10"/>
  <c r="H269" i="10" s="1"/>
  <c r="G270" i="10"/>
  <c r="H270" i="10" s="1"/>
  <c r="G271" i="10"/>
  <c r="H271" i="10" s="1"/>
  <c r="G272" i="10"/>
  <c r="H272" i="10" s="1"/>
  <c r="G273" i="10"/>
  <c r="H273" i="10" s="1"/>
  <c r="G274" i="10"/>
  <c r="G275" i="10"/>
  <c r="H275" i="10" s="1"/>
  <c r="G276" i="10"/>
  <c r="H276" i="10" s="1"/>
  <c r="G277" i="10"/>
  <c r="H277" i="10" s="1"/>
  <c r="G278" i="10"/>
  <c r="H278" i="10" s="1"/>
  <c r="G279" i="10"/>
  <c r="H279" i="10" s="1"/>
  <c r="G280" i="10"/>
  <c r="H280" i="10" s="1"/>
  <c r="G281" i="10"/>
  <c r="H281" i="10" s="1"/>
  <c r="G282" i="10"/>
  <c r="H282" i="10" s="1"/>
  <c r="G283" i="10"/>
  <c r="H283" i="10" s="1"/>
  <c r="G284" i="10"/>
  <c r="H284" i="10" s="1"/>
  <c r="G285" i="10"/>
  <c r="H285" i="10" s="1"/>
  <c r="G286" i="10"/>
  <c r="H286" i="10" s="1"/>
  <c r="G287" i="10"/>
  <c r="H287" i="10" s="1"/>
  <c r="G288" i="10"/>
  <c r="H288" i="10" s="1"/>
  <c r="G289" i="10"/>
  <c r="H289" i="10" s="1"/>
  <c r="G290" i="10"/>
  <c r="H290" i="10" s="1"/>
  <c r="G291" i="10"/>
  <c r="H291" i="10" s="1"/>
  <c r="G292" i="10"/>
  <c r="H292" i="10" s="1"/>
  <c r="G293" i="10"/>
  <c r="H293" i="10" s="1"/>
  <c r="G294" i="10"/>
  <c r="H294" i="10" s="1"/>
  <c r="G295" i="10"/>
  <c r="H295" i="10" s="1"/>
  <c r="G296" i="10"/>
  <c r="H296" i="10" s="1"/>
  <c r="G297" i="10"/>
  <c r="H297" i="10" s="1"/>
  <c r="G298" i="10"/>
  <c r="H298" i="10" s="1"/>
  <c r="G299" i="10"/>
  <c r="H299" i="10" s="1"/>
  <c r="G300" i="10"/>
  <c r="H300" i="10" s="1"/>
  <c r="G301" i="10"/>
  <c r="H301" i="10" s="1"/>
  <c r="G302" i="10"/>
  <c r="H302" i="10" s="1"/>
  <c r="G303" i="10"/>
  <c r="H303" i="10" s="1"/>
  <c r="G304" i="10"/>
  <c r="H304" i="10" s="1"/>
  <c r="G305" i="10"/>
  <c r="H305" i="10" s="1"/>
  <c r="G306" i="10"/>
  <c r="G307" i="10"/>
  <c r="H307" i="10" s="1"/>
  <c r="G15" i="10"/>
  <c r="H15" i="10" s="1"/>
  <c r="C14" i="10" l="1"/>
  <c r="Q14" i="10" s="1"/>
  <c r="E9" i="10"/>
  <c r="E8" i="10"/>
  <c r="G8" i="10" l="1"/>
  <c r="D10" i="10"/>
  <c r="E10" i="10"/>
  <c r="C10" i="10"/>
  <c r="I307" i="10" l="1"/>
  <c r="I306" i="10"/>
  <c r="I303" i="10"/>
  <c r="I302" i="10"/>
  <c r="I301" i="10"/>
  <c r="I300" i="10"/>
  <c r="I299" i="10"/>
  <c r="I295" i="10"/>
  <c r="I294" i="10"/>
  <c r="I293" i="10"/>
  <c r="I292" i="10"/>
  <c r="I291" i="10"/>
  <c r="I290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3" i="10"/>
  <c r="I272" i="10"/>
  <c r="I271" i="10"/>
  <c r="I269" i="10"/>
  <c r="I268" i="10"/>
  <c r="I266" i="10"/>
  <c r="I265" i="10"/>
  <c r="I264" i="10"/>
  <c r="I263" i="10"/>
  <c r="I262" i="10"/>
  <c r="I260" i="10"/>
  <c r="I257" i="10"/>
  <c r="I256" i="10"/>
  <c r="I255" i="10"/>
  <c r="I254" i="10"/>
  <c r="I253" i="10"/>
  <c r="I252" i="10"/>
  <c r="I251" i="10"/>
  <c r="I250" i="10"/>
  <c r="I248" i="10"/>
  <c r="I247" i="10"/>
  <c r="I246" i="10"/>
  <c r="I245" i="10"/>
  <c r="I244" i="10"/>
  <c r="I243" i="10"/>
  <c r="I241" i="10"/>
  <c r="I240" i="10"/>
  <c r="I239" i="10"/>
  <c r="I238" i="10"/>
  <c r="I236" i="10"/>
  <c r="I235" i="10"/>
  <c r="I232" i="10"/>
  <c r="I231" i="10"/>
  <c r="I230" i="10"/>
  <c r="I229" i="10"/>
  <c r="I228" i="10"/>
  <c r="I227" i="10"/>
  <c r="I225" i="10"/>
  <c r="I224" i="10"/>
  <c r="I223" i="10"/>
  <c r="I222" i="10"/>
  <c r="I220" i="10"/>
  <c r="I219" i="10"/>
  <c r="I215" i="10"/>
  <c r="I214" i="10"/>
  <c r="I213" i="10"/>
  <c r="I212" i="10"/>
  <c r="I211" i="10"/>
  <c r="I210" i="10"/>
  <c r="I209" i="10"/>
  <c r="I207" i="10"/>
  <c r="I206" i="10"/>
  <c r="I205" i="10"/>
  <c r="I204" i="10"/>
  <c r="I203" i="10"/>
  <c r="I201" i="10"/>
  <c r="I199" i="10"/>
  <c r="I198" i="10"/>
  <c r="I196" i="10"/>
  <c r="I195" i="10"/>
  <c r="I193" i="10"/>
  <c r="I191" i="10"/>
  <c r="I189" i="10"/>
  <c r="I188" i="10"/>
  <c r="I185" i="10"/>
  <c r="I183" i="10"/>
  <c r="I182" i="10"/>
  <c r="I181" i="10"/>
  <c r="I180" i="10"/>
  <c r="I179" i="10"/>
  <c r="I175" i="10"/>
  <c r="I174" i="10"/>
  <c r="I173" i="10"/>
  <c r="I172" i="10"/>
  <c r="I169" i="10"/>
  <c r="I167" i="10"/>
  <c r="I165" i="10"/>
  <c r="I164" i="10"/>
  <c r="I161" i="10"/>
  <c r="I159" i="10"/>
  <c r="I158" i="10"/>
  <c r="I157" i="10"/>
  <c r="I156" i="10"/>
  <c r="I155" i="10"/>
  <c r="I153" i="10"/>
  <c r="I151" i="10"/>
  <c r="I150" i="10"/>
  <c r="I149" i="10"/>
  <c r="I148" i="10"/>
  <c r="I147" i="10"/>
  <c r="I145" i="10"/>
  <c r="I143" i="10"/>
  <c r="I142" i="10"/>
  <c r="I141" i="10"/>
  <c r="I140" i="10"/>
  <c r="I139" i="10"/>
  <c r="I135" i="10"/>
  <c r="I133" i="10"/>
  <c r="I132" i="10"/>
  <c r="I131" i="10"/>
  <c r="I129" i="10"/>
  <c r="I127" i="10"/>
  <c r="I126" i="10"/>
  <c r="I125" i="10"/>
  <c r="I124" i="10"/>
  <c r="I123" i="10"/>
  <c r="I119" i="10"/>
  <c r="I118" i="10"/>
  <c r="I117" i="10"/>
  <c r="I116" i="10"/>
  <c r="I115" i="10"/>
  <c r="I113" i="10"/>
  <c r="I111" i="10"/>
  <c r="I110" i="10"/>
  <c r="I109" i="10"/>
  <c r="I108" i="10"/>
  <c r="I107" i="10"/>
  <c r="I105" i="10"/>
  <c r="I103" i="10"/>
  <c r="I102" i="10"/>
  <c r="I101" i="10"/>
  <c r="I100" i="10"/>
  <c r="I99" i="10"/>
  <c r="I97" i="10"/>
  <c r="I95" i="10"/>
  <c r="I92" i="10"/>
  <c r="I91" i="10"/>
  <c r="I89" i="10"/>
  <c r="I87" i="10"/>
  <c r="I86" i="10"/>
  <c r="I85" i="10"/>
  <c r="I84" i="10"/>
  <c r="I83" i="10"/>
  <c r="I81" i="10"/>
  <c r="I79" i="10"/>
  <c r="I78" i="10"/>
  <c r="I76" i="10"/>
  <c r="I75" i="10"/>
  <c r="I73" i="10"/>
  <c r="I71" i="10"/>
  <c r="I70" i="10"/>
  <c r="I69" i="10"/>
  <c r="I68" i="10"/>
  <c r="I67" i="10"/>
  <c r="I65" i="10"/>
  <c r="I63" i="10"/>
  <c r="I62" i="10"/>
  <c r="I61" i="10"/>
  <c r="I60" i="10"/>
  <c r="I59" i="10"/>
  <c r="I55" i="10"/>
  <c r="I54" i="10"/>
  <c r="I53" i="10"/>
  <c r="I52" i="10"/>
  <c r="I51" i="10"/>
  <c r="I47" i="10"/>
  <c r="I46" i="10"/>
  <c r="I45" i="10"/>
  <c r="I44" i="10"/>
  <c r="I43" i="10"/>
  <c r="I41" i="10"/>
  <c r="I39" i="10"/>
  <c r="I38" i="10"/>
  <c r="I37" i="10"/>
  <c r="I36" i="10"/>
  <c r="I35" i="10"/>
  <c r="I33" i="10"/>
  <c r="I32" i="10"/>
  <c r="I31" i="10"/>
  <c r="I28" i="10"/>
  <c r="I25" i="10"/>
  <c r="I23" i="10"/>
  <c r="I21" i="10"/>
  <c r="I20" i="10"/>
  <c r="I15" i="10"/>
  <c r="D14" i="10"/>
  <c r="G14" i="10" s="1"/>
  <c r="I29" i="10" l="1"/>
  <c r="I237" i="10"/>
  <c r="I19" i="10"/>
  <c r="I94" i="10"/>
  <c r="I259" i="10"/>
  <c r="M14" i="10"/>
  <c r="I66" i="10"/>
  <c r="I74" i="10"/>
  <c r="I154" i="10"/>
  <c r="I289" i="10"/>
  <c r="I121" i="10"/>
  <c r="I128" i="10"/>
  <c r="I134" i="10"/>
  <c r="I226" i="10"/>
  <c r="I163" i="10"/>
  <c r="I57" i="10"/>
  <c r="I171" i="10"/>
  <c r="I178" i="10"/>
  <c r="I24" i="10"/>
  <c r="I166" i="10"/>
  <c r="I298" i="10"/>
  <c r="I200" i="10"/>
  <c r="I274" i="10"/>
  <c r="I138" i="10"/>
  <c r="I144" i="10"/>
  <c r="I30" i="10"/>
  <c r="I106" i="10"/>
  <c r="I218" i="10"/>
  <c r="I16" i="10"/>
  <c r="I26" i="10"/>
  <c r="I49" i="10"/>
  <c r="I96" i="10"/>
  <c r="I168" i="10"/>
  <c r="I296" i="10"/>
  <c r="I17" i="10"/>
  <c r="I22" i="10"/>
  <c r="I27" i="10"/>
  <c r="I64" i="10"/>
  <c r="I77" i="10"/>
  <c r="I146" i="10"/>
  <c r="I234" i="10"/>
  <c r="I297" i="10"/>
  <c r="I305" i="10"/>
  <c r="I56" i="10"/>
  <c r="I88" i="10"/>
  <c r="I98" i="10"/>
  <c r="I221" i="10"/>
  <c r="I34" i="10"/>
  <c r="I208" i="10"/>
  <c r="I242" i="10"/>
  <c r="I14" i="10"/>
  <c r="H14" i="10"/>
  <c r="I80" i="10"/>
  <c r="I90" i="10"/>
  <c r="I93" i="10"/>
  <c r="I137" i="10"/>
  <c r="I177" i="10"/>
  <c r="I184" i="10"/>
  <c r="I187" i="10"/>
  <c r="I190" i="10"/>
  <c r="I194" i="10"/>
  <c r="I197" i="10"/>
  <c r="I217" i="10"/>
  <c r="I233" i="10"/>
  <c r="I249" i="10"/>
  <c r="I258" i="10"/>
  <c r="I261" i="10"/>
  <c r="I267" i="10"/>
  <c r="I270" i="10"/>
  <c r="I40" i="10"/>
  <c r="I50" i="10"/>
  <c r="I104" i="10"/>
  <c r="I114" i="10"/>
  <c r="I192" i="10"/>
  <c r="I202" i="10"/>
  <c r="I18" i="10"/>
  <c r="I48" i="10"/>
  <c r="I58" i="10"/>
  <c r="I112" i="10"/>
  <c r="I122" i="10"/>
  <c r="I152" i="10"/>
  <c r="I162" i="10"/>
  <c r="I72" i="10"/>
  <c r="I82" i="10"/>
  <c r="I136" i="10"/>
  <c r="I176" i="10"/>
  <c r="I186" i="10"/>
  <c r="I216" i="10"/>
  <c r="I42" i="10"/>
  <c r="I120" i="10"/>
  <c r="I130" i="10"/>
  <c r="I160" i="10"/>
  <c r="I170" i="10"/>
  <c r="I304" i="10"/>
  <c r="W10" i="9" l="1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11" i="9"/>
  <c r="V10" i="9"/>
  <c r="U10" i="9"/>
  <c r="T10" i="9"/>
  <c r="S10" i="9"/>
  <c r="C10" i="9"/>
  <c r="D10" i="9"/>
  <c r="E10" i="9"/>
  <c r="P10" i="9" l="1"/>
  <c r="L10" i="9"/>
  <c r="M10" i="9"/>
  <c r="N10" i="9"/>
  <c r="O10" i="9"/>
  <c r="K10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11" i="9"/>
  <c r="H10" i="9"/>
  <c r="I10" i="9"/>
  <c r="J10" i="9" s="1"/>
  <c r="F10" i="9"/>
  <c r="G9" i="10" l="1"/>
  <c r="F10" i="10"/>
  <c r="G10" i="10" s="1"/>
  <c r="N10" i="3" l="1"/>
  <c r="P10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tc={FD16E95D-C52B-4A7A-AB84-DA9660EF334D}</author>
    <author>tc={3AE67181-43A7-4597-81AF-1F06E6208F49}</author>
    <author>tc={D2BE2908-41AD-446B-B691-6921BD4B491B}</author>
    <author>tc={AC8B4239-F9AC-4E67-8C8A-13D0B1D51177}</author>
    <author>tc={3804358E-354C-4DE1-8225-2FE89E94C8F6}</author>
    <author>tc={9C871D7C-4AC2-43E3-A463-D6E6F2D5A5BA}</author>
    <author>tc={994D770E-1176-464F-B01C-35758E1F84AE}</author>
    <author>tc={BE2DB52F-2B64-4133-92B1-72C48A27697D}</author>
  </authors>
  <commentList>
    <comment ref="D9" authorId="0" shapeId="0" xr:uid="{FD16E95D-C52B-4A7A-AB84-DA9660EF334D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sote-erät, mutta ei TE-rahoitus ja verotuloihin perustuva valtionosuuden tasaus. Kaikille kunnille tasasuuruinen sote-vähennys kasvaa vuoteen 2024 verrattuna. Myös vos-laskelman rakenne muuttuu. Tämä avattu omalla välilehdellään.</t>
      </text>
    </comment>
    <comment ref="E9" authorId="1" shapeId="0" xr:uid="{3AE67181-43A7-4597-81AF-1F06E6208F49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I9" authorId="2" shapeId="0" xr:uid="{D2BE2908-41AD-446B-B691-6921BD4B491B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K9" authorId="3" shapeId="0" xr:uid="{AC8B4239-F9AC-4E67-8C8A-13D0B1D51177}">
      <text>
        <t>[Kommenttiketju]
Excel-versiosi avulla voit lukea tämän kommenttiketjun, mutta siihen tehdyt muutokset poistetaan, jos tiedosto avataan uudemmassa Excel-versiossa. Lisätietoja: https://go.microsoft.com/fwlink/?linkid=870924
Kommentti:
    Luvut vuoden 2024 päätöksen mukaisena. OKM ei tuota ennakollisia laskelmia.</t>
      </text>
    </comment>
    <comment ref="M9" authorId="4" shapeId="0" xr:uid="{3804358E-354C-4DE1-8225-2FE89E94C8F6}">
      <text>
        <t>[Kommenttiketju]
Excel-versiosi avulla voit lukea tämän kommenttiketjun, mutta siihen tehdyt muutokset poistetaan, jos tiedosto avataan uudemmassa Excel-versiossa. Lisätietoja: https://go.microsoft.com/fwlink/?linkid=870924
Kommentti:
    15.12.2023 tilanne, joka määrittää kotikuntakorvauksen vuodelle 2025. Tulojen ja menojen erittely välilehdellä 6.</t>
      </text>
    </comment>
    <comment ref="O9" authorId="5" shapeId="0" xr:uid="{9C871D7C-4AC2-43E3-A463-D6E6F2D5A5BA}">
      <text>
        <t>[Kommenttiketju]
Excel-versiosi avulla voit lukea tämän kommenttiketjun, mutta siihen tehdyt muutokset poistetaan, jos tiedosto avataan uudemmassa Excel-versiossa. Lisätietoja: https://go.microsoft.com/fwlink/?linkid=870924
Kommentti:
    €/as.-sarakkeen tiedot korjattu 19.8.2024</t>
      </text>
    </comment>
    <comment ref="Z9" authorId="6" shapeId="0" xr:uid="{994D770E-1176-464F-B01C-35758E1F84AE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B167" authorId="7" shapeId="0" xr:uid="{BE2DB52F-2B64-4133-92B1-72C48A27697D}">
      <text>
        <t>[Kommenttiketju]
Excel-versiosi avulla voit lukea tämän kommenttiketjun, mutta siihen tehdyt muutokset poistetaan, jos tiedosto avataan uudemmassa Excel-versiossa. Lisätietoja: https://go.microsoft.com/fwlink/?linkid=870924
Kommentti:
    Kuntaliitos Pertunmaan kanssa 2025. Vuoden 2025 luvuissa liitos huomioitu.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tc={15360133-170C-4896-A168-6E8698A5840E}</author>
  </authors>
  <commentList>
    <comment ref="I9" authorId="0" shapeId="0" xr:uid="{15360133-170C-4896-A168-6E8698A5840E}">
      <text>
        <t>[Kommenttiketju]
Excel-versiosi avulla voit lukea tämän kommenttiketjun, mutta siihen tehdyt muutokset poistetaan, jos tiedosto avataan uudemmassa Excel-versiossa. Lisätietoja: https://go.microsoft.com/fwlink/?linkid=870924
Kommentti:
    Talousarviotietoja ei tarkistettu.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tc={C21F089F-33F8-46B2-9788-5AA45C4BE43E}</author>
    <author>tc={A1021397-EB96-4BB1-A0AD-BDE440AAAF0B}</author>
    <author>tc={37286053-76B4-4DE5-950E-97A885EB0258}</author>
    <author>tc={DF0160D6-637D-4C4F-BB9E-E94320BCAB4B}</author>
    <author>tc={C6A9B3AB-5A31-463F-BE27-C7CDFF256E10}</author>
    <author>tc={9E5E1A05-3B3A-4FA7-A3C7-264DF2293D85}</author>
    <author>tc={0C63CC0D-3BFD-4D21-B5AA-739F12A6DA2A}</author>
  </authors>
  <commentList>
    <comment ref="J9" authorId="0" shapeId="0" xr:uid="{C21F089F-33F8-46B2-9788-5AA45C4BE43E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A1021397-EB96-4BB1-A0AD-BDE440AAAF0B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37286053-76B4-4DE5-950E-97A885EB025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DF0160D6-637D-4C4F-BB9E-E94320BCAB4B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C6A9B3AB-5A31-463F-BE27-C7CDFF256E1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Kuntaliiton valtionosuuslaskurissa ja VM:n yksityiskohtaisessa laskelmassa.</t>
      </text>
    </comment>
    <comment ref="Q9" authorId="5" shapeId="0" xr:uid="{9E5E1A05-3B3A-4FA7-A3C7-264DF2293D85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C63CC0D-3BFD-4D21-B5AA-739F12A6DA2A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Riikonen Olli</author>
  </authors>
  <commentList>
    <comment ref="B39" authorId="0" shapeId="0" xr:uid="{F70B0307-2771-4F73-BC1F-DB328BA806B8}">
      <text>
        <r>
          <rPr>
            <b/>
            <sz val="9"/>
            <color indexed="81"/>
            <rFont val="Tahoma"/>
            <family val="2"/>
          </rPr>
          <t>Riikonen Olli:</t>
        </r>
        <r>
          <rPr>
            <sz val="9"/>
            <color indexed="81"/>
            <rFont val="Tahoma"/>
            <family val="2"/>
          </rPr>
          <t xml:space="preserve">
Lähde: Kuntaliiton valtionosuuslaskuri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tc={93B74D6C-D140-452E-B069-247250FA78F4}</author>
    <author>tc={5A2C164A-D8A4-48E7-9291-13540649E953}</author>
    <author>tc={0A69CBBD-82A1-42CD-9CAC-3862488F7E2A}</author>
    <author>tc={401F9976-53D2-438F-88A8-8D1A9CADF720}</author>
    <author>tc={198436D6-5988-4514-B6DE-EB7C36751EB4}</author>
    <author>tc={D067735A-2D2A-452C-91A1-425DAA9A2A93}</author>
  </authors>
  <commentList>
    <comment ref="D9" authorId="0" shapeId="0" xr:uid="{93B74D6C-D140-452E-B069-247250FA78F4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sote-erät, mutta ei TE-rahoitus ja verotuloihin perustuva valtionosuuden tasaus. Kaikille kunnille tasasuuruinen sote-vähennys kasvaa vuoteen 2024 verrattuna. Myös vos-laskelman rakenne muuttuu. Tämä avattu omalla välilehdellään.</t>
      </text>
    </comment>
    <comment ref="E9" authorId="1" shapeId="0" xr:uid="{5A2C164A-D8A4-48E7-9291-13540649E953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I9" authorId="2" shapeId="0" xr:uid="{0A69CBBD-82A1-42CD-9CAC-3862488F7E2A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K9" authorId="3" shapeId="0" xr:uid="{401F9976-53D2-438F-88A8-8D1A9CADF720}">
      <text>
        <t>[Kommenttiketju]
Excel-versiosi avulla voit lukea tämän kommenttiketjun, mutta siihen tehdyt muutokset poistetaan, jos tiedosto avataan uudemmassa Excel-versiossa. Lisätietoja: https://go.microsoft.com/fwlink/?linkid=870924
Kommentti:
    Vuoden 2024 tieto OKM:n 2.9.2024 päätöksen mukaan.</t>
      </text>
    </comment>
    <comment ref="U9" authorId="4" shapeId="0" xr:uid="{198436D6-5988-4514-B6DE-EB7C36751EB4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AB9" authorId="5" shapeId="0" xr:uid="{D067735A-2D2A-452C-91A1-425DAA9A2A93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tc={7F80B846-F214-47AC-A810-410DD1CC6EF4}</author>
    <author>tc={5F921585-CDB2-40FA-8FDD-797F31462874}</author>
  </authors>
  <commentList>
    <comment ref="G9" authorId="0" shapeId="0" xr:uid="{7F80B846-F214-47AC-A810-410DD1CC6EF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  <comment ref="H9" authorId="1" shapeId="0" xr:uid="{5F921585-CDB2-40FA-8FDD-797F3146287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31.12.2023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tc={4E6FAE97-57C4-4F48-9594-AC0033A885F1}</author>
    <author>tc={33C26906-D757-4BA8-8A68-A36238B1FD93}</author>
    <author>tc={CAAE4F76-2103-4243-9D91-87C04EB8F79E}</author>
    <author>tc={45696E39-8E30-4270-877E-D6FCB452335C}</author>
    <author>tc={28190E1A-6266-45CC-A951-73E0D622520D}</author>
    <author>tc={F295BBC9-0294-4929-9231-A52B5D8EAF6E}</author>
    <author>tc={C94D3B03-F8D5-4DED-A35E-2985F961E840}</author>
    <author>tc={13917C57-30AE-44B5-AF3A-643114F29397}</author>
    <author>tc={C671030D-4701-4BCC-A1CE-EB698F9C5133}</author>
    <author>tc={56831BC4-39C6-49BD-9B28-90353823215A}</author>
    <author>tc={A3DFA80D-2221-4D1B-9657-287996924BE3}</author>
    <author>tc={AAA09860-266C-46C2-BE14-5B95FA689F27}</author>
  </authors>
  <commentList>
    <comment ref="J9" authorId="0" shapeId="0" xr:uid="{4E6FAE97-57C4-4F48-9594-AC0033A885F1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K9" authorId="1" shapeId="0" xr:uid="{33C26906-D757-4BA8-8A68-A36238B1FD93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U9" authorId="2" shapeId="0" xr:uid="{CAAE4F76-2103-4243-9D91-87C04EB8F79E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Z9" authorId="3" shapeId="0" xr:uid="{45696E39-8E30-4270-877E-D6FCB452335C}">
      <text>
        <t>[Kommenttiketju]
Excel-versiosi avulla voit lukea tämän kommenttiketjun, mutta siihen tehdyt muutokset poistetaan, jos tiedosto avataan uudemmassa Excel-versiossa. Lisätietoja: https://go.microsoft.com/fwlink/?linkid=870924
Kommentti:
    EI SISÄLLÄ TE-RAHOITUSTA</t>
      </text>
    </comment>
    <comment ref="AE9" authorId="4" shapeId="0" xr:uid="{28190E1A-6266-45CC-A951-73E0D622520D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AH9" authorId="5" shapeId="0" xr:uid="{F295BBC9-0294-4929-9231-A52B5D8EAF6E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TE-uudistuksen vos-rahoituksen.</t>
      </text>
    </comment>
    <comment ref="AL9" authorId="6" shapeId="0" xr:uid="{C94D3B03-F8D5-4DED-A35E-2985F961E84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sote-erät</t>
      </text>
    </comment>
    <comment ref="AM9" authorId="7" shapeId="0" xr:uid="{13917C57-30AE-44B5-AF3A-643114F29397}">
      <text>
        <t>[Kommenttiketju]
Excel-versiosi avulla voit lukea tämän kommenttiketjun, mutta siihen tehdyt muutokset poistetaan, jos tiedosto avataan uudemmassa Excel-versiossa. Lisätietoja: https://go.microsoft.com/fwlink/?linkid=870924
Kommentti:
    Tässä ovat mukana valtionosuuksien sote-erät. Kaikille kunnille tasasuuruinen sote-vähennys kasvaa vuoteen 2024 verrattuna. Myös vos-laskelman rakenne muuttuu. Tämä avattu omalla välilehdellään.</t>
      </text>
    </comment>
    <comment ref="AW9" authorId="8" shapeId="0" xr:uid="{C671030D-4701-4BCC-A1CE-EB698F9C5133}">
      <text>
        <t>[Kommenttiketju]
Excel-versiosi avulla voit lukea tämän kommenttiketjun, mutta siihen tehdyt muutokset poistetaan, jos tiedosto avataan uudemmassa Excel-versiossa. Lisätietoja: https://go.microsoft.com/fwlink/?linkid=870924
Kommentti:
    Kunnallisveron ansiotulovähennys poistuu vuoden 2025 alusta ja se kasvattaa kunnallisveron tuottoa, mutta pienentää vastaavalla summalla verotulomenestysten korvausta.</t>
      </text>
    </comment>
    <comment ref="BB9" authorId="9" shapeId="0" xr:uid="{56831BC4-39C6-49BD-9B28-90353823215A}">
      <text>
        <t>[Kommenttiketju]
Excel-versiosi avulla voit lukea tämän kommenttiketjun, mutta siihen tehdyt muutokset poistetaan, jos tiedosto avataan uudemmassa Excel-versiossa. Lisätietoja: https://go.microsoft.com/fwlink/?linkid=870924
Kommentti:
    EI SISÄLLÄ TE-RAHOITUSTA</t>
      </text>
    </comment>
    <comment ref="BG9" authorId="10" shapeId="0" xr:uid="{A3DFA80D-2221-4D1B-9657-287996924BE3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valtiolta siirtyvien palveluiden rahoituksen ja kasvavien työttömyysetuuksien kompensaation. Tarkempi erittely TE-rahoituksen muodostumisesta esitetään omalla välilehdellään.</t>
      </text>
    </comment>
    <comment ref="BJ9" authorId="11" shapeId="0" xr:uid="{AAA09860-266C-46C2-BE14-5B95FA689F27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TE-uudistuksen vos-rahoituksen.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tc={861E9025-5E9E-4641-B92D-2A4392294427}</author>
    <author>tc={3A7061E9-1357-431F-979E-DEDB705C2A14}</author>
    <author>tc={BB690F4D-BC4F-44D6-A6CF-2169BB4D58D8}</author>
    <author>tc={2C76E537-6780-4DDD-9D43-FBB360580514}</author>
    <author>tc={FE63DAA9-82AE-49D3-99D8-46E4157B4414}</author>
    <author>tc={C6FBE4D7-FCBE-4379-95ED-D7102C9F11FE}</author>
  </authors>
  <commentList>
    <comment ref="W9" authorId="0" shapeId="0" xr:uid="{861E9025-5E9E-4641-B92D-2A4392294427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X9" authorId="1" shapeId="0" xr:uid="{3A7061E9-1357-431F-979E-DEDB705C2A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Sisältyy vos-laskelmassa valtionosuusprosenttiin eli puolestaan vähentää kuntien omarahoitusosuutta n. 50 €/as.
</t>
      </text>
    </comment>
    <comment ref="AO9" authorId="2" shapeId="0" xr:uid="{BB690F4D-BC4F-44D6-A6CF-2169BB4D58D8}">
      <text>
        <t>[Kommenttiketju]
Excel-versiosi avulla voit lukea tämän kommenttiketjun, mutta siihen tehdyt muutokset poistetaan, jos tiedosto avataan uudemmassa Excel-versiossa. Lisätietoja: https://go.microsoft.com/fwlink/?linkid=870924
Kommentti:
    Siirretty vos-laskelmissa valtionosuusprosenttiin eli kasvattaa kuntien omarahoitusosuutta n. 90 €/as., mutta ei näy omana laskentatekijänä.</t>
      </text>
    </comment>
    <comment ref="AP9" authorId="3" shapeId="0" xr:uid="{2C76E537-6780-4DDD-9D43-FBB3605805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Kehysriihessä päätetty 277 miljoonan euron lisäys lieventämään sote-siirtolaskelmien vaikutusta. Sisältyy vos-laskelmassa valtionosuusprosenttiin eli puolestaan vähentää kuntien omarahoitusosuutta n. 50 €/as.
</t>
      </text>
    </comment>
    <comment ref="W167" authorId="4" shapeId="0" xr:uid="{FE63DAA9-82AE-49D3-99D8-46E4157B441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Pertunmaan osuus lisätty
</t>
      </text>
    </comment>
    <comment ref="X167" authorId="5" shapeId="0" xr:uid="{C6FBE4D7-FCBE-4379-95ED-D7102C9F11FE}">
      <text>
        <t>[Kommenttiketju]
Excel-versiosi avulla voit lukea tämän kommenttiketjun, mutta siihen tehdyt muutokset poistetaan, jos tiedosto avataan uudemmassa Excel-versiossa. Lisätietoja: https://go.microsoft.com/fwlink/?linkid=870924
Kommentti:
    Pertunmaan osuus lisätty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tc={E0170B32-9110-4CB1-BE7B-C1235CE864EB}</author>
    <author>tc={B510AA67-F263-431B-8452-994CC67FBEEE}</author>
  </authors>
  <commentList>
    <comment ref="B23" authorId="0" shapeId="0" xr:uid="{E0170B32-9110-4CB1-BE7B-C1235CE864EB}">
      <text>
        <t>[Kommenttiketju]
Excel-versiosi avulla voit lukea tämän kommenttiketjun, mutta siihen tehdyt muutokset poistetaan, jos tiedosto avataan uudemmassa Excel-versiossa. Lisätietoja: https://go.microsoft.com/fwlink/?linkid=870924
Kommentti:
    Poistui sote-uudistuksen myötä 2023 alkaen.</t>
      </text>
    </comment>
    <comment ref="C33" authorId="1" shapeId="0" xr:uid="{B510AA67-F263-431B-8452-994CC67FBEEE}">
      <text>
        <t>[Kommenttiketju]
Excel-versiosi avulla voit lukea tämän kommenttiketjun, mutta siihen tehdyt muutokset poistetaan, jos tiedosto avataan uudemmassa Excel-versiossa. Lisätietoja: https://go.microsoft.com/fwlink/?linkid=870924
Kommentti:
    Uusi TE-kriteeri 2025-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tc={7CC3DABA-76E9-4331-A48B-FE39ED1AFD32}</author>
    <author>tc={4CE8F91E-EA9D-4D09-8344-1DCE060E297C}</author>
    <author>tc={6EF0FD0A-4E0B-4F5A-BCA3-712ADF3C537F}</author>
  </authors>
  <commentList>
    <comment ref="E9" authorId="0" shapeId="0" xr:uid="{7CC3DABA-76E9-4331-A48B-FE39ED1AFD32}">
      <text>
        <t>[Kommenttiketju]
Excel-versiosi avulla voit lukea tämän kommenttiketjun, mutta siihen tehdyt muutokset poistetaan, jos tiedosto avataan uudemmassa Excel-versiossa. Lisätietoja: https://go.microsoft.com/fwlink/?linkid=870924
Kommentti:
    Sarake D = E+F+G. Siis sarake E näyttää, mikä on kunnan peruspalvelujen puhdas valtionosuus ilman sote-uudistuksen vaikutusta.</t>
      </text>
    </comment>
    <comment ref="F9" authorId="1" shapeId="0" xr:uid="{4CE8F91E-EA9D-4D09-8344-1DCE060E297C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G9" authorId="2" shapeId="0" xr:uid="{6EF0FD0A-4E0B-4F5A-BCA3-712ADF3C537F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tc={C1F214E9-18E6-401E-80D8-F11113B43225}</author>
    <author>tc={48659573-5518-4842-94B6-02DF86328DB4}</author>
    <author>tc={EF9DC11A-1427-463A-9AE6-705DFC2689B8}</author>
    <author>tc={78E48372-7917-49C4-9232-258E1288D8B1}</author>
    <author>tc={B9C9E4B2-E21E-4AED-AF11-8ABDB7D31DE2}</author>
    <author>tc={5A7E5D9F-03C6-4B48-8BF9-95565ACE3D82}</author>
    <author>tc={0A8B92B5-CED5-4127-A468-858156EE2DD5}</author>
  </authors>
  <commentList>
    <comment ref="J9" authorId="0" shapeId="0" xr:uid="{C1F214E9-18E6-401E-80D8-F11113B4322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48659573-5518-4842-94B6-02DF86328DB4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EF9DC11A-1427-463A-9AE6-705DFC2689B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78E48372-7917-49C4-9232-258E1288D8B1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B9C9E4B2-E21E-4AED-AF11-8ABDB7D31DE2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VM:n taulukossa.</t>
      </text>
    </comment>
    <comment ref="Q9" authorId="5" shapeId="0" xr:uid="{5A7E5D9F-03C6-4B48-8BF9-95565ACE3D8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A8B92B5-CED5-4127-A468-858156EE2DD5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tc={DF317702-F0BE-42D3-BC85-95D088C886A2}</author>
    <author>tc={C9F3134C-E8B0-40C8-AD53-6581476F39FB}</author>
    <author>tc={43F797BD-1DEA-455D-8D13-B2346C9B1802}</author>
    <author>tc={65924A47-D127-4D38-B158-EE3CDD51657F}</author>
    <author>tc={43F35437-4329-4DAA-9A37-5CF151379D83}</author>
    <author>tc={0A90569D-6001-4CA7-BAD3-AE0D41E37202}</author>
  </authors>
  <commentList>
    <comment ref="D13" authorId="0" shapeId="0" xr:uid="{DF317702-F0BE-42D3-BC85-95D088C886A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D-sarakkeesta.</t>
      </text>
    </comment>
    <comment ref="E13" authorId="1" shapeId="0" xr:uid="{C9F3134C-E8B0-40C8-AD53-6581476F39FB}">
      <text>
        <t>[Kommenttiketju]
Excel-versiosi avulla voit lukea tämän kommenttiketjun, mutta siihen tehdyt muutokset poistetaan, jos tiedosto avataan uudemmassa Excel-versiossa. Lisätietoja: https://go.microsoft.com/fwlink/?linkid=870924
Kommentti:
    Tiedot syyskuun rahoituslaskelmasta välilehdeltä "Siirtyvät kustannukset".</t>
      </text>
    </comment>
    <comment ref="J13" authorId="2" shapeId="0" xr:uid="{43F797BD-1DEA-455D-8D13-B2346C9B180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O-sarakkeesta.</t>
      </text>
    </comment>
    <comment ref="K13" authorId="3" shapeId="0" xr:uid="{65924A47-D127-4D38-B158-EE3CDD51657F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  <comment ref="N13" authorId="4" shapeId="0" xr:uid="{43F35437-4329-4DAA-9A37-5CF151379D83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2022 rahoituslaskelman välilehdeltä "Valtionosuudet_VM" R-sarakkeesta.</t>
      </text>
    </comment>
    <comment ref="O13" authorId="5" shapeId="0" xr:uid="{0A90569D-6001-4CA7-BAD3-AE0D41E37202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<sst xmlns="http://schemas.openxmlformats.org/spreadsheetml/2006/main" count="5376" uniqueCount="723">
  <si>
    <t>Yhteyshenkilö: Olli Riikonen, puh. 050 477 5619, olli.riikonen@kuntaliitto.fi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</si>
  <si>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</si>
  <si>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</si>
  <si>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</si>
  <si>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</si>
  <si>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</si>
  <si>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</si>
  <si>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</si>
  <si>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Lähteet: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</si>
  <si>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</si>
  <si>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</si>
  <si>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</si>
  <si>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</si>
  <si>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31.12.2022</t>
  </si>
  <si>
    <t>5502 Verotuloihin perustuva valtionosuuksien tasaus</t>
  </si>
  <si>
    <t xml:space="preserve">Kunnan  peruspalvelujen valtionosuus yhteensä (F+G) </t>
  </si>
  <si>
    <t xml:space="preserve">5890 Veromenetysten korvaus        </t>
  </si>
  <si>
    <t>VM:n valtionosuudet ja veromenetysten korvaus yhteensä</t>
  </si>
  <si>
    <t>5701 Opetus- ja kulttuuritoimen valtionosuus (ns. OKM-vos)</t>
  </si>
  <si>
    <t>Kunnan valtionosuudet yhteensä (J+K)</t>
  </si>
  <si>
    <t>Kotikunta-korvaukset, netto</t>
  </si>
  <si>
    <t>Valtionosuus-maksatus (valtionosuudet L + kotikunta-korvaukset M)</t>
  </si>
  <si>
    <t>Kunnan valtionosuudet yhteensä (L) €/as.</t>
  </si>
  <si>
    <t>Valtionosuus-maksatus (L+M) €/as.</t>
  </si>
  <si>
    <t>Maakunta-nro</t>
  </si>
  <si>
    <t>Hyvin-vointi-alue-nro</t>
  </si>
  <si>
    <t>Muutos yhteensä %</t>
  </si>
  <si>
    <t>Muutos yhteensä €/as.</t>
  </si>
  <si>
    <t>Asukasluku 31.12.2021</t>
  </si>
  <si>
    <t>5501 Peruspalvelujen valtionosuus ilman tasausta (sis. sote-erät eli muutosrajoitin ja siirtymätasaus)</t>
  </si>
  <si>
    <t>Kunnan  peruspalvelujen valtionosuus yhteensä</t>
  </si>
  <si>
    <t>5701 Opetus- ja kulttuuritoimen valtionosuus</t>
  </si>
  <si>
    <t>Valtionosuudet yhteensä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</si>
  <si>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</si>
  <si>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</si>
  <si>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</si>
  <si>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</si>
  <si>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</si>
  <si>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</si>
  <si>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</si>
  <si>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</si>
  <si>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</si>
  <si>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</si>
  <si>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</si>
  <si>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</si>
  <si>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</si>
  <si>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</si>
  <si>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</si>
  <si>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</si>
  <si>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</si>
  <si>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</si>
  <si>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</si>
  <si>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</si>
  <si>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</si>
  <si>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</si>
  <si>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</si>
  <si>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</si>
  <si>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</si>
  <si>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</si>
  <si>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</si>
  <si>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</si>
  <si>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</si>
  <si>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</si>
  <si>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</si>
  <si>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</si>
  <si>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</si>
  <si>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</si>
  <si>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</si>
  <si>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</si>
  <si>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</si>
  <si>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</si>
  <si>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</si>
  <si>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</si>
  <si>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</si>
  <si>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</si>
  <si>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</si>
  <si>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</si>
  <si>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</si>
  <si>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</si>
  <si>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</si>
  <si>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</si>
  <si>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</si>
  <si>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</si>
  <si>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</si>
  <si>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</si>
  <si>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</si>
  <si>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</si>
  <si>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</si>
  <si>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</si>
  <si>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</si>
  <si>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</si>
  <si>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</si>
  <si>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</si>
  <si>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</si>
  <si>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</si>
  <si>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</si>
  <si>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</si>
  <si>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</si>
  <si>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</si>
  <si>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</si>
  <si>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</si>
  <si>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</si>
  <si>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</si>
  <si>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</si>
  <si>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</si>
  <si>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</si>
  <si>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</si>
  <si>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</si>
  <si>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</si>
  <si>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</si>
  <si>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</si>
  <si>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</si>
  <si>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</si>
  <si>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</si>
  <si>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</si>
  <si>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</si>
  <si>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</si>
  <si>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</si>
  <si>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</si>
  <si>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</si>
  <si>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</si>
  <si>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</si>
  <si>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</si>
  <si>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</si>
  <si>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</si>
  <si>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</si>
  <si>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</si>
  <si>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</si>
  <si>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</si>
  <si>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</si>
  <si>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</si>
  <si>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</si>
  <si>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</si>
  <si>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</si>
  <si>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</si>
  <si>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</si>
  <si>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</si>
  <si>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</si>
  <si>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</si>
  <si>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</si>
  <si>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</si>
  <si>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</si>
  <si>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</si>
  <si>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</si>
  <si>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</si>
  <si>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</si>
  <si>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</si>
  <si>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</si>
  <si>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</si>
  <si>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</si>
  <si>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</si>
  <si>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</si>
  <si>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</si>
  <si>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</si>
  <si>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</si>
  <si>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</si>
  <si>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</si>
  <si>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</si>
  <si>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</si>
  <si>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</si>
  <si>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</si>
  <si>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</si>
  <si>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</si>
  <si>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</si>
  <si>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</si>
  <si>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</si>
  <si>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</si>
  <si>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</si>
  <si>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</si>
  <si>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</si>
  <si>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</si>
  <si>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</si>
  <si>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</si>
  <si>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</si>
  <si>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</si>
  <si>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</si>
  <si>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</si>
  <si>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</si>
  <si>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</si>
  <si>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</si>
  <si>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</si>
  <si>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</si>
  <si>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</si>
  <si>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</si>
  <si>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</si>
  <si>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</si>
  <si>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</si>
  <si>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</si>
  <si>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</si>
  <si>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</si>
  <si>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</si>
  <si>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</si>
  <si>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</si>
  <si>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</si>
  <si>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</si>
  <si>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</si>
  <si>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</si>
  <si>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</si>
  <si>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</si>
  <si>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</si>
  <si>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</si>
  <si>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</si>
  <si>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</si>
  <si>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</si>
  <si>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</si>
  <si>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</si>
  <si>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</si>
  <si>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</si>
  <si>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</si>
  <si>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</si>
  <si>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</si>
  <si>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</si>
  <si>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</si>
  <si>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</si>
  <si>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</si>
  <si>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</si>
  <si>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</si>
  <si>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</si>
  <si>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</si>
  <si>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</si>
  <si>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</si>
  <si>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</si>
  <si>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</si>
  <si>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</si>
  <si>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</si>
  <si>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</si>
  <si>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</si>
  <si>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</si>
  <si>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</si>
  <si>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</si>
  <si>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</si>
  <si>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</si>
  <si>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</si>
  <si>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</si>
  <si>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</si>
  <si>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</si>
  <si>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</si>
  <si>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</si>
  <si>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</si>
  <si>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</si>
  <si>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</si>
  <si>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</si>
  <si>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</si>
  <si>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</si>
  <si>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</si>
  <si>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</si>
  <si>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</si>
  <si>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</si>
  <si>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</si>
  <si>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</si>
  <si>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</si>
  <si>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</si>
  <si>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</si>
  <si>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</si>
  <si>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</si>
  <si>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</si>
  <si>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</si>
  <si>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</si>
  <si>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</si>
  <si>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</si>
  <si>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</si>
  <si>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</si>
  <si>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</si>
  <si>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</si>
  <si>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</si>
  <si>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</si>
  <si>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</si>
  <si>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</si>
  <si>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</si>
  <si>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</si>
  <si>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</si>
  <si>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</si>
  <si>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</si>
  <si>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</si>
  <si>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</si>
  <si>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</si>
  <si>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</si>
  <si>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</si>
  <si>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</si>
  <si>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</si>
  <si>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</si>
  <si>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</si>
  <si>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</si>
  <si>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</si>
  <si>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</si>
  <si>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</si>
  <si>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</si>
  <si>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</si>
  <si>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</si>
  <si>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</si>
  <si>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</si>
  <si>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</si>
  <si>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</si>
  <si>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</si>
  <si>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</si>
  <si>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</si>
  <si>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</si>
  <si>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</si>
  <si>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</si>
  <si>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</si>
  <si>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</si>
  <si>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</si>
  <si>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</si>
  <si>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</si>
  <si>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</si>
  <si>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</si>
  <si>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</si>
  <si>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</si>
  <si>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</si>
  <si>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</si>
  <si>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</si>
  <si>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</si>
  <si>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</si>
  <si>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</si>
  <si>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</si>
  <si>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</si>
  <si>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</si>
  <si>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</si>
  <si>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</si>
  <si>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</si>
  <si>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</si>
  <si>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</si>
  <si>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</si>
  <si>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</si>
  <si>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</si>
  <si>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</si>
  <si>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</si>
  <si>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r>
      <t xml:space="preserve">Kuntien valtionosuudet ja veromenetysten korvaukset 2023, yhteenveto </t>
    </r>
    <r>
      <rPr>
        <b/>
        <i/>
        <u/>
        <sz val="18"/>
        <color rgb="FFFF0000"/>
        <rFont val="Work Sans"/>
        <scheme val="minor"/>
      </rPr>
      <t>€/asukas</t>
    </r>
  </si>
  <si>
    <t>Kuntien valtionosuudet ja veromenetysten korvaukset 2022, yhteenveto</t>
  </si>
  <si>
    <t>Päivitys 10.1.2023</t>
  </si>
  <si>
    <t>VM:n valtionosuuslaskelma 29.12.2022</t>
  </si>
  <si>
    <t>Peruspalvelujen valtionosuuksien laskentatiedot vuodelle 2022, VM/KAO 8.7.2022</t>
  </si>
  <si>
    <t>VM:n sivuilla laskelma sisältää yksityiskohtaisen peruspalveluiden valtionosuuksien erittelyn</t>
  </si>
  <si>
    <t>Opetus- ja kulttuuritoimen valtionosuudet vuodelle 2023, OPH 20.12.2023</t>
  </si>
  <si>
    <t>Huom! Jos katsot tietoja OPH:n palvelusta, vieritä sivua riittävästi alaspäin löytääksesi kuntien tiedot</t>
  </si>
  <si>
    <t>Opetus- ja kulttuuritoimen valtionosuudet vuodelle 2022, OPH 20.12.2022</t>
  </si>
  <si>
    <t>Muutoslaskelmat KL/OR</t>
  </si>
  <si>
    <t>Huom! Kotikuntakorvaukset erillisellä välilehdellä</t>
  </si>
  <si>
    <r>
      <t xml:space="preserve">Peruspalvelujen valtionosuus </t>
    </r>
    <r>
      <rPr>
        <i/>
        <u/>
        <sz val="9"/>
        <rFont val="Arial Narrow"/>
        <family val="2"/>
      </rPr>
      <t>ilman tasausta</t>
    </r>
    <r>
      <rPr>
        <i/>
        <u/>
        <sz val="9"/>
        <color rgb="FFFF0000"/>
        <rFont val="Arial Narrow"/>
        <family val="2"/>
      </rPr>
      <t xml:space="preserve"> ja sote-eriä</t>
    </r>
    <r>
      <rPr>
        <i/>
        <sz val="9"/>
        <rFont val="Arial Narrow"/>
        <family val="2"/>
      </rPr>
      <t xml:space="preserve"> eli muutosrajoitinta ja siirtymätasausta</t>
    </r>
  </si>
  <si>
    <t>Sote-uudistuksen muutosrajoitin</t>
  </si>
  <si>
    <t>Sote-uudistuksen järjestelmä-muutoksen tasaus vuodelle 2023</t>
  </si>
  <si>
    <t>Kunnan  peruspalvelujen valtionosuus yhteensä (D+H)</t>
  </si>
  <si>
    <t>Valtionosuudet yhteensä (I+J+K)</t>
  </si>
  <si>
    <t>Valtionosuuksien muutos yhteensä 2022-23</t>
  </si>
  <si>
    <t>Perus-palveluiden valtion-osuuden muutos, %</t>
  </si>
  <si>
    <t>Veromenetysten korvauksen muutos (ml. verolykkäysten takaisinperintä), %</t>
  </si>
  <si>
    <t>Asukasluku 31.12.2020</t>
  </si>
  <si>
    <t>5501 Peruspalvelujen valtionosuus ilman tasausta</t>
  </si>
  <si>
    <t>Kunnan  peruspalvelujen valtionosuus yhteensä (D+E)</t>
  </si>
  <si>
    <t xml:space="preserve">5701 Opetus- ja kulttuuritoimen valtionosuus </t>
  </si>
  <si>
    <t>5890 Veromenetysten korvaus (ml. verolykkäysten takaisinperintä)</t>
  </si>
  <si>
    <t>nro</t>
  </si>
  <si>
    <t>Kunnat</t>
  </si>
  <si>
    <t>Siirtyvät kustannukset (TP21+TA22)</t>
  </si>
  <si>
    <t>Koko maa</t>
  </si>
  <si>
    <t>Koski tl</t>
  </si>
  <si>
    <t>Kristiinankaup.</t>
  </si>
  <si>
    <t>Pedersören k.</t>
  </si>
  <si>
    <t>Muutos, %</t>
  </si>
  <si>
    <t>Kunnan peruspalvelujen valtionosuus vuonna 2023</t>
  </si>
  <si>
    <t>Lähde: VM/KAO 8.7.2022</t>
  </si>
  <si>
    <t>Valtionosuuspäätöksiä ja niihin liittyviä laskentatietoja - Valtiovarainministeriö (vm.fi)</t>
  </si>
  <si>
    <t>Taulukossa näytetään valikoituja laskentatekijöitä, jotka vaikuttavat peruspalvelujen valtionosuuden määrään. Kattava erittely kaikista laskentatekijöistä VM:n verkkosivuilla.</t>
  </si>
  <si>
    <t>Eri laskentatekijöiden vaikutuksesta saa hyvän käsityksen Kuntaliiton valtionosuuslaskuria käyttämällä.</t>
  </si>
  <si>
    <t>Huom! 1) Taulukossa on piilotettuja sarakkeita</t>
  </si>
  <si>
    <t>Huom! 2) Taulukossa EI ole mukana opetus- ja kulttuuritoimen valtionosuutta, ainoastaan VM:n valtionosuusrahoitus</t>
  </si>
  <si>
    <t xml:space="preserve">Muutosrajoittimen ja järjestelmämuutoksen tasauksen sarakejärjestys VM:n esitystavasta poiketen: ensin (vasemmalta oikealle) muutosrajoitin ja sitten järjestelmämuutoksen tasaus </t>
  </si>
  <si>
    <t>LISÄOSAT</t>
  </si>
  <si>
    <t>MUUT LISÄYKSET JA VÄHENNYKSET</t>
  </si>
  <si>
    <t>Asukasmäärä 31.12.2021</t>
  </si>
  <si>
    <t>Ikärakenne, laskennallinen kustannus</t>
  </si>
  <si>
    <t xml:space="preserve">Muut laskennalliset kustannukset </t>
  </si>
  <si>
    <t>Laskennalliset kustannukset yhteensä</t>
  </si>
  <si>
    <t>Omarahoitus-osuus, €/as</t>
  </si>
  <si>
    <t>Omarahoitusosuus, €</t>
  </si>
  <si>
    <t>Valtionosuus omarahoitusosuuden jälkeen (välisumma)</t>
  </si>
  <si>
    <t>Kunnan oma vos-%</t>
  </si>
  <si>
    <t>Syrjäisyys</t>
  </si>
  <si>
    <t>Saamen kotiseutu</t>
  </si>
  <si>
    <t xml:space="preserve">Työpaikka-omavaraisuus </t>
  </si>
  <si>
    <t xml:space="preserve">HYTE-kerroin </t>
  </si>
  <si>
    <t>Väestön kasvu</t>
  </si>
  <si>
    <t xml:space="preserve">Vähennykset yhteensä </t>
  </si>
  <si>
    <t>Valtionosuus ennen verotuloihin perustuvaa valtionosuuksien tasausta</t>
  </si>
  <si>
    <t>Verotuloihin perustuva valtionosuuksien tasaus</t>
  </si>
  <si>
    <t xml:space="preserve">Kunnan  peruspalvelujen valtionosuus </t>
  </si>
  <si>
    <t>Veroperuste-muutoksista johtuvien veromenetysten korvaus</t>
  </si>
  <si>
    <t>VM vos yhteensä</t>
  </si>
  <si>
    <t>Sote-uudistuksen yhteydessä kunnilta siirtyvät kustannukset, muutosrajoitin ja järjestelmämuutoksen tasaus</t>
  </si>
  <si>
    <t>Lähde: soteuudistus.fi/rahoituslaskelmat -&gt; Kuntien rahoituslaskelmat, huhtikuun, syyskuun ja marraskuun 2022 excel-tiedostot</t>
  </si>
  <si>
    <t>Vertailulaskelmat KL/OR 18.11.2022</t>
  </si>
  <si>
    <t xml:space="preserve">Kunnilta siirtyvät sote- ja pelastustoimen kustannukset perustuvat kuntakohtaisiin kuntien ilmoittamiin kustannustietoihin. Tässä laskelmassa kustannustieto perustuu vuoden 2021 tilinpäätöstietoon </t>
  </si>
  <si>
    <t>ja vuoden 2022 talousarviotietoon. Näiden vuosien kustannusten keskiarvo on skaalattu koko maan arvioituun vuoden 2022 siirtyvien kustannusten tasoon, minkä vuoksi kuntakohtainen luku ei täysin vastaa kunnan omaa TA22:n lukua.</t>
  </si>
  <si>
    <t>TP 2021</t>
  </si>
  <si>
    <t>TA 2022</t>
  </si>
  <si>
    <t>Keskiarvo TP21+TA22</t>
  </si>
  <si>
    <t>Keskiarvon nosto TA22 tasolle</t>
  </si>
  <si>
    <t>Nosto-%</t>
  </si>
  <si>
    <t>Näillä prosenteilla korotettu kaikkien kuntien keskiarvokustannuksia</t>
  </si>
  <si>
    <t>Sote</t>
  </si>
  <si>
    <t>Koska TP2021 kulut ovat nousseet, nosto-% on pienentynyt (aiemmin 2,15 %)</t>
  </si>
  <si>
    <t>Pela</t>
  </si>
  <si>
    <t>Yhteensä</t>
  </si>
  <si>
    <t>Huhtikuu 2022</t>
  </si>
  <si>
    <t>Syyskuu 2022</t>
  </si>
  <si>
    <t>Marraskuu 2022</t>
  </si>
  <si>
    <t>Huhtikuu</t>
  </si>
  <si>
    <t>Syyskuu</t>
  </si>
  <si>
    <t>Siirtyvät kustannukset (TPA21+TA22)</t>
  </si>
  <si>
    <t>Siirtyvät kustannukset (TarkTP21+TA22)</t>
  </si>
  <si>
    <t>Laskelmien erotus (marraskuu-syyskuu)</t>
  </si>
  <si>
    <t>Siirtyvien kustannusten muutos €/as. (marraskuu-syyskuu)</t>
  </si>
  <si>
    <t>Muutos-rajoittimen muutos €/as. (marraskuu-syyskuu)</t>
  </si>
  <si>
    <t>Järjestelmä-muutoksen tasaus (siirtymätasaus) vuodelle 2023</t>
  </si>
  <si>
    <t>Tasauksen muutos €/as. (marraskuu-syyskuu)</t>
  </si>
  <si>
    <t>Maakuntanro</t>
  </si>
  <si>
    <t>Siirtyvien kustannusten muodostuminen syyskuu-marraskuu 2022</t>
  </si>
  <si>
    <t xml:space="preserve">Syyskuun ja marraskuun siirtyvien kustannusten yksityiskohtaisempi vertailu </t>
  </si>
  <si>
    <t>Lähde:</t>
  </si>
  <si>
    <t>Kuntien ja hyvinvointialueiden rahoituslaskelmat | Soteuudistus</t>
  </si>
  <si>
    <t xml:space="preserve">Muutoksia on tullut TP2021-lukuihin sekä sote- että pela-kustannusten osalta. Koska kustannukset yhteensä ovat hieman kasvaneet, laskee prosentti, jolla korotus vuoden 2022 tasoon tehdään. </t>
  </si>
  <si>
    <t>Ko. prosentilla korotetaan jokaisen kunnan keskiarvoa, joten niidenkin kuntien, joilla ei omiin tietoihin ole tullut muutosta, siirtyvät kustannukset tästä johtuen vähän laskevat.</t>
  </si>
  <si>
    <t>Marraskuu</t>
  </si>
  <si>
    <t>AS.LUKU</t>
  </si>
  <si>
    <t>SOTE siirtyvät kustannukset, TP2021 (hyte eliminoitu)</t>
  </si>
  <si>
    <t>SOTE siirtyvät kustannukset, TP2021 (kunnan hyte eliminoitu)</t>
  </si>
  <si>
    <t>SOTE TP2021 siirtyvien muutos marraskuu-syyskuu</t>
  </si>
  <si>
    <t>SOTE siirtyvät kustannukset, TA2022 (hyte eliminoitu)</t>
  </si>
  <si>
    <t>Sote TA22 siirtyvien muutos marraskuu-syyskuu</t>
  </si>
  <si>
    <t>Keskiarvo 2021-2022</t>
  </si>
  <si>
    <t>Keskiarvon muutos marraskuu-syyskuu</t>
  </si>
  <si>
    <t>SOTE siirtyvät kustannukset 2022 tasossa</t>
  </si>
  <si>
    <t>SOTE siirtyvät kustannukset 2022 tason muutos marraskuu-syyskuu</t>
  </si>
  <si>
    <t>PELA siirtyvät kustannukset, TP2021</t>
  </si>
  <si>
    <t>PELA TP2021 muutos marraskuu-syyskuu</t>
  </si>
  <si>
    <t xml:space="preserve">PELA siirtyvät kustannukset, TA2022 </t>
  </si>
  <si>
    <t>Keskiarvo 2021-20222</t>
  </si>
  <si>
    <t>PELA siirtyvät kustannukset 2022 tasossa</t>
  </si>
  <si>
    <t>Siirtyvät kustannukset SOTE+PELA yhteensä</t>
  </si>
  <si>
    <t>Siirtyvät kustannukset yhteensä, muutos marras-syyskuu €/as.</t>
  </si>
  <si>
    <t>Siirtyvät kustannukset yht. €/as.</t>
  </si>
  <si>
    <t>Siirtyvien kustannusten muutos €/as.</t>
  </si>
  <si>
    <t>Siirtyvien kustannusten muutos %</t>
  </si>
  <si>
    <t>Lähde: VM/KAO 17.11.</t>
  </si>
  <si>
    <t>Taulukossa näytetään valikoituja laskentatekijöitä, jotka vaikuttavat peruspalvelujen valtionosuuden määrään. Kattava erittely kaikista laskentatekijöistä VM:n verkkosivuilla olevassa alkuperäislähteessä.</t>
  </si>
  <si>
    <t>Muutosrajoittimen ja järjestelmämuutoksen tasauksen sarakejärjestys vaihdettu vastaamaan laskentajärjestystä (19.5.2022)</t>
  </si>
  <si>
    <t>Valtionosuus omarahoitus-osuuden jälkeen (välisumma)</t>
  </si>
  <si>
    <t>Hyvinvoinnin ja terveyden edistäminen (HYTE)</t>
  </si>
  <si>
    <t>Sote-uudistuksen järjestelmämuutoksen tasaus vuodelle 2023</t>
  </si>
  <si>
    <t>Aikaisempien vuosien digikannustinraha, kertaluonteinen vuodelle 2023</t>
  </si>
  <si>
    <t>VM vos yhteensä €/as.</t>
  </si>
  <si>
    <t>Kunnan peruspalvelujen valtionosuuden perushinnat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</si>
  <si>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</si>
  <si>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</si>
  <si>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</si>
  <si>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</si>
  <si>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</si>
  <si>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</si>
  <si>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</si>
  <si>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</si>
  <si>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</si>
  <si>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</si>
  <si>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</si>
  <si>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</si>
  <si>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</si>
  <si>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</si>
  <si>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</si>
  <si>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</si>
  <si>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</si>
  <si>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</si>
  <si>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</si>
  <si>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</si>
  <si>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</si>
  <si>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</si>
  <si>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</si>
  <si>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</si>
  <si>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Saamelaisten kotiseutualueen kunta</t>
  </si>
  <si>
    <t>Työpaikkaomavaraisuus</t>
  </si>
  <si>
    <t>Hyvinvoinnin ja terveyden edistäminen (hyte)</t>
  </si>
  <si>
    <t>Asukasmäärän kasvu</t>
  </si>
  <si>
    <t>Kotikuntakorvaus</t>
  </si>
  <si>
    <t>Perusosa</t>
  </si>
  <si>
    <t>Yksikköhinta perusosaan tehtävän vähennyksen jälkeen</t>
  </si>
  <si>
    <t>Manner-Suomi</t>
  </si>
  <si>
    <t>Nro</t>
  </si>
  <si>
    <t>Vos 2024 €/as.</t>
  </si>
  <si>
    <t xml:space="preserve">Muutos €/as. </t>
  </si>
  <si>
    <t>Väestö 31.12.2022</t>
  </si>
  <si>
    <t>Hva</t>
  </si>
  <si>
    <t>Mk</t>
  </si>
  <si>
    <t>Kuntien valtionosuudet ja veromenetysten korvaukset 2025, yhteenveto</t>
  </si>
  <si>
    <t>Asukasluku 31.12.2023</t>
  </si>
  <si>
    <t>Valtionosuuksien muutos yhteensä € 2024-25</t>
  </si>
  <si>
    <t>Kunnan valtionosuudet yhteensä €/as.</t>
  </si>
  <si>
    <t>Kunnan valtionosuudet yhteensä</t>
  </si>
  <si>
    <t>Valtionosuus-maksatus €/as.</t>
  </si>
  <si>
    <t>Valtionosuus-maksatus (valtionosuudet + kotikunta-korvaukset)</t>
  </si>
  <si>
    <t>Valtionosuudet 2024</t>
  </si>
  <si>
    <t>Muutos 2024-25</t>
  </si>
  <si>
    <t>Vos 2025 €/as.</t>
  </si>
  <si>
    <t>% vos:sta -25</t>
  </si>
  <si>
    <t>Väestö 31.12.2023</t>
  </si>
  <si>
    <t>% väestöstä -23</t>
  </si>
  <si>
    <t>Aineiston nimi: Kuntien ennakolliset valtionosuudet 2025</t>
  </si>
  <si>
    <t>5701 Opetus- ja kulttuuritoimen valtionosuus 2024 (ns. OKM-vos)</t>
  </si>
  <si>
    <t xml:space="preserve">5890 Verotulo-menetysten korvaus        </t>
  </si>
  <si>
    <t>5502   Verotuloihin perustuva valtionosuuden tasaus</t>
  </si>
  <si>
    <t>VM:n valtionosuudet ja verotulo-menetysten korvaus yhteensä</t>
  </si>
  <si>
    <t>Työttömyysetuus-kulujen kasvun kompensaatio</t>
  </si>
  <si>
    <t>TE-uudistuksen vos-rahoitus yhteensä</t>
  </si>
  <si>
    <t>Vos 2024 yhteensä</t>
  </si>
  <si>
    <t>Vos 2025 yhteensä</t>
  </si>
  <si>
    <t>Kuntien valtionosuudet yhteensä 2024-25, muutosvertailu</t>
  </si>
  <si>
    <t>TE-uudistuksen perusteella tuleva valtionosuusrahoitus</t>
  </si>
  <si>
    <t>Vuoden 2025 valtionosuuteen vaikuttavat TE-erät tiivistetysti</t>
  </si>
  <si>
    <t xml:space="preserve"> </t>
  </si>
  <si>
    <t xml:space="preserve">  </t>
  </si>
  <si>
    <t>Vieraskieliset, €</t>
  </si>
  <si>
    <t>Sisältyy välilehtien 1-3 yhteenvetolaskelmiin, mutta tässä pelkistetty vaikutuserittely</t>
  </si>
  <si>
    <t>Sote-uudistuksen muutosrajoitin 2023</t>
  </si>
  <si>
    <t>Sote-uudistuksen muutosrajoitin 2024</t>
  </si>
  <si>
    <t>Sote-uudistuksen järjestelmä-muutoksen tasaus vuodelle 2024</t>
  </si>
  <si>
    <t>Sote-uudistuksen järjestelmämuutoksen tasaus vuodelle 2025</t>
  </si>
  <si>
    <t>Sote-uudistuksen muutosrajoitin 2025</t>
  </si>
  <si>
    <t>Jälkikäteis-tarkistuksesta johtuva valtionosuuden pysyvä lisäsiirtotarve 2024</t>
  </si>
  <si>
    <t>Sote-erät vuosien 2023-25 valtionosuuksissa</t>
  </si>
  <si>
    <t>Määräaikainen lisäys kompensoimaan lisäsiirtotarpeen muutosta 2024</t>
  </si>
  <si>
    <t>Määräaikaisen v. 2024 tehdyn lisäyksen takaisinperintä (1/3) 2025</t>
  </si>
  <si>
    <t>Vos-lisäys 277 M€</t>
  </si>
  <si>
    <t>Sote-erät yhteensä 2023</t>
  </si>
  <si>
    <t>Sote-erät yhteensä 2024</t>
  </si>
  <si>
    <t>Sote-erät ja vos-vaikutus yhteensä 2025</t>
  </si>
  <si>
    <t>Jälkikäteis-tarkistuksesta johtuva valtionosuuden pysyvä lisäsiirtotarve</t>
  </si>
  <si>
    <t>€/asukas</t>
  </si>
  <si>
    <t>Jälkikäteis-tarkistuksesta johtuva valtionosuuden  lisäsiirtotarve vuodelta 2023, 500 milj. € (1/3) 2025</t>
  </si>
  <si>
    <t>Sote-uudistuksen järjestelmä-muutoksen tasaus vuodelle 2025</t>
  </si>
  <si>
    <t>Jälkikäteis-tarkistuksesta johtuva valtionosuuden pysyvä lisäsiirtotarve 2025</t>
  </si>
  <si>
    <t>Vuonna 2024 mukaan tuli kaikille kunnille asukasta kohti yhtä suuri jälkitarkistuksesta joohtuva valtionosuuden pysyvä lisäsiirtotarve (n. -500 milj.€ /-90 €/as.) sekä määräaikainen lisäys kompensoimaan lisäsiirtotarpeen muutosta (+192 milj. € / +35 €/as.)</t>
  </si>
  <si>
    <t>Nämä erät näkyvät myös valtionosuuslaskelmassa valtionosuuksien lisäyksissä ja vähennyksissä vuonna 2024.</t>
  </si>
  <si>
    <t>Vuoden 2023 osuus tuosta 500 miljoonasta vähennetään kunnilta kolmanneksen osuuksina vuosina 2025-27 eli n. -167 milj. €/vuosi. Lisäksi kunnilta peritään takaisin vuonna 2024 saatu määräaikainen 192 milj. € lisäys kolmanneksen osuuksina vuosina 2025-27 eli -64 milj. €/vuosi.</t>
  </si>
  <si>
    <t>Nämä erät näkyvät valtionosuuslaskelman lisäyksissä ja vähennyksissä. Sote-siirtolaskelmasta aiheutuvia heikennyksiä tasaamaan hallitus päätti kehysriihessä lisätä kuntien valtionosuuksia 277 milj. €. Tämä puolestaan pienentää kunnan omarahoitusosuutta 50 €/as.</t>
  </si>
  <si>
    <t>Sote-uudistuksen muutosrajoitin ja järjestelmämuutoksen tasaus ovat kuntakohtaisesti vaihtelevia ja tasaavat sote-uudistuksen vaikutusta kunnan taloudelliseen asemaan. Ne kuuluvat valtionosuuslaskelmassa (VM) valtionosuuksien lisäyksiin ja vähennyksiin.</t>
  </si>
  <si>
    <t>Sisältyvät välilehdillä 1-3 peruspalvelujen valtionosuuteen</t>
  </si>
  <si>
    <t>5501 Peruspalvelujen valtionosuus ilman tasausta 2024</t>
  </si>
  <si>
    <t>Peruspalvelujen valtionosuus ilman TE-rahoitusta ja tasausta 2025</t>
  </si>
  <si>
    <t>5502   Verotuloihin perustuva valtionosuuden tasaus 2024</t>
  </si>
  <si>
    <t>5502   Verotuloihin perustuva valtionosuuden tasaus 2025</t>
  </si>
  <si>
    <t>5890 Verotulo-menetysten korvaus 2024</t>
  </si>
  <si>
    <t>5890 Verotulo-menetysten korvaus 2025</t>
  </si>
  <si>
    <t>TE-uudistuksen vos-rahoitus yhteensä 2025</t>
  </si>
  <si>
    <t>Muutos</t>
  </si>
  <si>
    <t>TE-uudistuksen vos-rahoitus yhteensä 2024</t>
  </si>
  <si>
    <t>VM:n valtionosuudet ja verotulo-menetysten korvaus yhteensä 2024</t>
  </si>
  <si>
    <t>Muutos, €</t>
  </si>
  <si>
    <t>VM:n valtionosuuden osatekijöiden muutos 2024-25, € ja %</t>
  </si>
  <si>
    <t>Huom! %-muutos ei ole käyttökelpoinen jos negatiivista verrataan positiiviseen tai päinvastoin tai jos negatiivinen luku muuttuu</t>
  </si>
  <si>
    <t>Maa-kunta-nro</t>
  </si>
  <si>
    <t>Muutosvertailut KL / Olli Riikonen</t>
  </si>
  <si>
    <t>Muutos 2024-25, €/asukas ja %</t>
  </si>
  <si>
    <t>Huom! Asukaskohtaiset luvut laskettu 2024 osalta 31.12.2022 asukasluvulla ja vuoden 2025 osalta 31.12.2023 asukasluvulla.</t>
  </si>
  <si>
    <t>Muutosprosentti poikkeaa siksi hieman absoluuttisilla euroilla laskettuun muutokseen verrattuna.</t>
  </si>
  <si>
    <t>Vierittämällä sivua oikealle laskelma löytyy myös €/asukas -muodossa</t>
  </si>
  <si>
    <t>Mäntyharju*</t>
  </si>
  <si>
    <t>Peruspalvelujen valtionosuus ilman TE-rahoitusta ja verotuloihin perustuvaa tasausta</t>
  </si>
  <si>
    <t>VM:n kesäkuun 2024 laskelman mukaan</t>
  </si>
  <si>
    <t>Jälkikäteistarkistuksesta johtuva valtionosuuden  lisäsiirtotarve vuodelta 2023, 501 milj. € (1/3) 2025</t>
  </si>
  <si>
    <t>Vuonna 2025 jälkitarkistuksesta johtuva pysyvä lisäsiirtotarve pysyy ennallaan (-501 milj. €). Tämä erä kuitenkin poistetaan vos-laskelman lisäyksistä ja vähennyksistä ja siirretään osaksi kunnan asukaskohtaista omarahoitusosuutta eli kasvattaa sitä 90 €/as.</t>
  </si>
  <si>
    <t>VM:n valtionosuudet ja verotulo-menetysten korvaus yhteensä 2025 ILMAN TE-rahoitusta</t>
  </si>
  <si>
    <t>VM:n valtionosuudet ja verotulo-menetysten korvaus yhteensä SIS. TE-RAHOITUKSEN 2025</t>
  </si>
  <si>
    <t>Huom! Ei sisällä OKM:n vos-rahoitusta</t>
  </si>
  <si>
    <t>Alv</t>
  </si>
  <si>
    <t>(valtio / kotikuntaa vailla olevien menot)</t>
  </si>
  <si>
    <t>BJÖRNEBORGS SVENSKA SAMSKOLAS</t>
  </si>
  <si>
    <t>ANNA TAPION SÄÄTIÖ SR</t>
  </si>
  <si>
    <t>KOTKA SVENSKA SAMSKOLAS GARANT</t>
  </si>
  <si>
    <t>FÖRENINGEN FÖR SVENSKA SAMSKOL</t>
  </si>
  <si>
    <t>KOULUYHDISTYS PESTALOZZI SCHUL</t>
  </si>
  <si>
    <t>HELSINGIN UUSI YHTEISKOULU OSA</t>
  </si>
  <si>
    <t>SKOLGARANTIFÖRENINGEN R.F.</t>
  </si>
  <si>
    <t>APOLLON YHTEISKOULUN KANNATUSY</t>
  </si>
  <si>
    <t>SUOMALAISEN YHTEISKOULUN OSAKE</t>
  </si>
  <si>
    <t>MAANVILJELYSLYSEON OSAKEYHTIÖ</t>
  </si>
  <si>
    <t>OY HELSINGIN YHTEISKOULU JA RE</t>
  </si>
  <si>
    <t>VIIPURIN REAALIKOULU OY</t>
  </si>
  <si>
    <t>KULOSAAREN YHTEISKOULUN OSAKEY</t>
  </si>
  <si>
    <t>ENGLANTILAISEN KOULUN SÄÄTIÖ S</t>
  </si>
  <si>
    <t>LAHDEN YHTEISKOULUN SÄÄTIÖ SR</t>
  </si>
  <si>
    <t>LAHDEN RUDOLF STEINER-KOULUN K</t>
  </si>
  <si>
    <t>TAMPEREEN STEINER-KOULUYHDISTY</t>
  </si>
  <si>
    <t>POHJOIS-HAAGAN YHTEISKOULU OY</t>
  </si>
  <si>
    <t>HELSINGIN RUDOLF STEINER-KOULU</t>
  </si>
  <si>
    <t>TÖÖLÖN YHTEISKOULU OSAKEYHTIÖ</t>
  </si>
  <si>
    <t>HELSINGIN JUUTALAINEN SEURAKUN</t>
  </si>
  <si>
    <t>NUORTEN YSTÄVÄT RY</t>
  </si>
  <si>
    <t>PERHEKUNTOUTUSKESKUS LAUSTE RY</t>
  </si>
  <si>
    <t>MUNKKINIEMEN KOULUTUSSÄÄTIÖ SR</t>
  </si>
  <si>
    <t>SYLVIA-KOTI YHDISTYS RY</t>
  </si>
  <si>
    <t>HOITOPEDAGOGISEN RUDOLF STEINE</t>
  </si>
  <si>
    <t>HELSINGIN KANSAINVÄLISEN KOULU</t>
  </si>
  <si>
    <t>ELIAS-KOULUN KOULUYHDISTYS RY</t>
  </si>
  <si>
    <t>JYVÄSKYLÄN SEUDUN STEINERKOULU</t>
  </si>
  <si>
    <t>VAPAAN KYLÄKOULUN KANNATUSYHDI</t>
  </si>
  <si>
    <t>RUDOLF STEINER-PEDAGOGIKENS VÄ</t>
  </si>
  <si>
    <t>OULUN STEINERKOULUN KANNATUSYH</t>
  </si>
  <si>
    <t>PORIN SEUDUN STEINERKOULUYHDIS</t>
  </si>
  <si>
    <t>ROVANIEMEN SEUDUN STEINERKOULU</t>
  </si>
  <si>
    <t>ETELÄ-POHJANMAAN STEINERKOULUY</t>
  </si>
  <si>
    <t>TURUN SEUDUN STEINERKOULUYHDIS</t>
  </si>
  <si>
    <t>VANTAAN SEUDUN STEINERKOULUN K</t>
  </si>
  <si>
    <t>VAASAN STEINERPEDAGOGIIKAN KAN</t>
  </si>
  <si>
    <t>SUOMEN ADVENTTIKIRKKO</t>
  </si>
  <si>
    <t>LAPPEENRANNAN SEUDUN STEINERKO</t>
  </si>
  <si>
    <t>ESPOON STEINERKOULUN KANNATUSY</t>
  </si>
  <si>
    <t>KUOPION STEINERKOULUYHDISTYS R</t>
  </si>
  <si>
    <t>HELSINGIN KRISTILLISEN KOULUN</t>
  </si>
  <si>
    <t>ITÄ-SUOMEN SUOMALAIS-VENÄLÄISE</t>
  </si>
  <si>
    <t>PORIN KRISTILLISEN KOULUN KANN</t>
  </si>
  <si>
    <t>RAUMAN AVOKAS RY</t>
  </si>
  <si>
    <t>KESKI-UUDENMAAN KRISTILLISEN K</t>
  </si>
  <si>
    <t>KUOPION KRISTILLISEN PÄIVÄKODI</t>
  </si>
  <si>
    <t>ESPOON KRISTILLISEN KOULUN KAN</t>
  </si>
  <si>
    <t>JYVÄSKYLÄN KRISTILLISEN KOULUN</t>
  </si>
  <si>
    <t>CONFIDO POHJANMAAN KRISTILLINE</t>
  </si>
  <si>
    <t>KYMENLAAKSON STEINERKOULUN KAN</t>
  </si>
  <si>
    <t>LAHDEN KRISTILLISEN KOULUN KAN</t>
  </si>
  <si>
    <t>OULUN KRISTILLINEN KASVATUS RY</t>
  </si>
  <si>
    <t>JOENSUUN STEINERKOULUN KANNATU</t>
  </si>
  <si>
    <t>PORVOON STEINERKOULUN KANNATUS</t>
  </si>
  <si>
    <t>ROVANIEMEN SEUDUN KRISTILLISEN</t>
  </si>
  <si>
    <t>HELSINGIN MONTESSORI-YHDISTYS</t>
  </si>
  <si>
    <t>OULUN REGGIO EMILIA KANNATUSYH</t>
  </si>
  <si>
    <t>LAUTTASAAREN YHTEISKOULUN SÄÄT</t>
  </si>
  <si>
    <t>OULUNKYLÄN YHTEISKOULUN SÄÄTIÖ</t>
  </si>
  <si>
    <t>HELSINGIN RANSKALAIS-SUOMALAIN</t>
  </si>
  <si>
    <t>SUOMALAIS-VENÄLÄINEN KOULU</t>
  </si>
  <si>
    <t>VALTION KOULUKODIT</t>
  </si>
  <si>
    <t>HELSINGIN EUROOPPALAINEN KOU</t>
  </si>
  <si>
    <t>VALTERI-KOULU</t>
  </si>
  <si>
    <t>SATEENKAAREN KOULUN KUNTAYHTYM</t>
  </si>
  <si>
    <t>HELSINGIN YLIOPISTO</t>
  </si>
  <si>
    <t>JYVÄSKYLÄN YLIOPISTO</t>
  </si>
  <si>
    <t>OULUN YLIOPISTO</t>
  </si>
  <si>
    <t>TAMPEREEN KORKEAKOULUSÄÄTIÖ SR</t>
  </si>
  <si>
    <t>TURUN YLIOPISTO</t>
  </si>
  <si>
    <t>ÅBO AKADEMI</t>
  </si>
  <si>
    <t>ITÄ-SUOMEN YLIOPISTO</t>
  </si>
  <si>
    <t>LAPIN YLIOPISTO</t>
  </si>
  <si>
    <t xml:space="preserve">Kuntien valtionosuusmaksatuksen yhteydessä maksettavat esi- ja perusopetuksen kotikuntakorvaukset </t>
  </si>
  <si>
    <t>Kuntanro</t>
  </si>
  <si>
    <t>Tulot</t>
  </si>
  <si>
    <t>Menot</t>
  </si>
  <si>
    <t>Netto</t>
  </si>
  <si>
    <t>Opetuksen järjestäjä nro</t>
  </si>
  <si>
    <t>Muut opetuksen järjestäjät yhteensä</t>
  </si>
  <si>
    <t>Kotikuntakorvaustulot ja -menot vuonna 2025</t>
  </si>
  <si>
    <t>Kunnat yhteensä</t>
  </si>
  <si>
    <t>Muut opetuksen järjestäjät</t>
  </si>
  <si>
    <t>Palveluiden rahoitus ml. siirtymäajan rahoitus ja tehtävämuutokset vuonna 2025</t>
  </si>
  <si>
    <t>"TE-vos" yhteensä</t>
  </si>
  <si>
    <t>"TE-vos" €/asukas</t>
  </si>
  <si>
    <t>Perushinnat, €</t>
  </si>
  <si>
    <t xml:space="preserve">Määräytymistekijät </t>
  </si>
  <si>
    <t>Työttömät ja palveluissa olevat</t>
  </si>
  <si>
    <t>Muutos etuusmenojen rahoitusvastuussa vuoden 2023 tasossa = korvaus</t>
  </si>
  <si>
    <t>Työttömät ja palveluissa olevat (2023), hlöä</t>
  </si>
  <si>
    <t>Väestö, 18-64-vuotiaat (2023), hlöä</t>
  </si>
  <si>
    <t>Vieraskieliset (2023), hlöä</t>
  </si>
  <si>
    <t>Väestö, 18-64-vuotiaat, €</t>
  </si>
  <si>
    <t>Työttömät ja palveluissa olevat, €</t>
  </si>
  <si>
    <t>TE-uudistuksen perusteella tuleva valtionosuusrahoitus tarkemmin</t>
  </si>
  <si>
    <t>Yhteensä (G+H+I), €</t>
  </si>
  <si>
    <t>Kotoutumislain mukaiset tehtävät (täysin laskennallinen rahoitus vieraskielisyys-kriteerillä), €</t>
  </si>
  <si>
    <t>Oppilastiedot 15.12.2023 mukaisia.</t>
  </si>
  <si>
    <t xml:space="preserve">Kotikuntakorvauksissa on huomioitu 1.8.2025 voimaantuleva lakimuutos, minkä myötä yksityisten järjestäjien kotikuntakorvaus nousee 94 prosentista 100 prosenttiin. </t>
  </si>
  <si>
    <t>erotetaan valtionosuustilityksistä. Kotikuntakorvaustulot kirjataan myyntituottoihin ja -menot asiakaspalvelujen ostoihin</t>
  </si>
  <si>
    <t>Ikä 16+</t>
  </si>
  <si>
    <t>Ikä 18-64</t>
  </si>
  <si>
    <t>Hyvinvoinnin ja terveyden edistäminen (HYTE-kerroin)</t>
  </si>
  <si>
    <t>Halutessasi tutustua vielä yksityiskohtaisemmin laskentaperusteisiin, ks. VM:n vos-laskelmien TE-rahoitusvälilehdet</t>
  </si>
  <si>
    <t>Siirtymäajan rahoitus:</t>
  </si>
  <si>
    <t xml:space="preserve"> Vuonna 2025  rahoituksesta 50 % määräytyy kustannusten mukaan</t>
  </si>
  <si>
    <t>Siirtymäajan rahoituksen vaikutus nettona</t>
  </si>
  <si>
    <t>Palveluiden rahoitus ml. siirtymäajan rahoitus ja tehtävämuutokset vuonna 2025 (J+N+O)</t>
  </si>
  <si>
    <t>"TE-vos" 2025 yhteensä (Q+R)</t>
  </si>
  <si>
    <t>Vastaavasti laskennallisesta rahoituksesta (J) vähennetään 50 %</t>
  </si>
  <si>
    <t>ammatillinen keskihinnassa 2017 asti</t>
  </si>
  <si>
    <t>nimi oli teatterit 2022 asti</t>
  </si>
  <si>
    <t>nimi oli orkesterit 2022 asti</t>
  </si>
  <si>
    <t>Lukiokoulutus</t>
  </si>
  <si>
    <t>Ammatillinen koulutus</t>
  </si>
  <si>
    <t>Opintokeskukset</t>
  </si>
  <si>
    <t>Kuntien omarahoitusosuudet</t>
  </si>
  <si>
    <t>2015-17 lukio ja ammatillinen koulutus yhteensä</t>
  </si>
  <si>
    <t>Opetus- ja kulttuuritoimen valtinosuuden keskimääräiset yksikköhinnat 2015-2025*</t>
  </si>
  <si>
    <t>Aamu- ja iltapäivätoiminta (€/t)</t>
  </si>
  <si>
    <t>Liikunta (€/as.)</t>
  </si>
  <si>
    <t>Nuoriso (€/0-28 v.)</t>
  </si>
  <si>
    <t>Muu esittävä taide (€/htv)</t>
  </si>
  <si>
    <t>Lukiokoulutus (€/oppilas)</t>
  </si>
  <si>
    <t>Taiteen perusopetus (€/t)</t>
  </si>
  <si>
    <t>Kansalaisopistot (€/t)</t>
  </si>
  <si>
    <t>Museot (€/htv</t>
  </si>
  <si>
    <t>Musiikki (€/htv)</t>
  </si>
  <si>
    <t>Kesäyliopistot (€/t)</t>
  </si>
  <si>
    <t>Kansanopistot (€/opiskelijavko)</t>
  </si>
  <si>
    <t>Liikunnan koulutuskeskukset (€/opiskelijavrk)</t>
  </si>
  <si>
    <t>Tiivistelmä VM:n 12.12.2024 julkaisemasta lopullisesta valtionosuuslaskelmasta vuodelle 2025 + OKM:n valtionosuus vuoden 2024 tiedoilla</t>
  </si>
  <si>
    <t>Kuntaliiton julkaisu 12.12.2024</t>
  </si>
  <si>
    <t>OKM:n valtionosuusrahoitus 2024 OPH:n 22.11.2024 tietojen mukaan</t>
  </si>
  <si>
    <t>583</t>
  </si>
  <si>
    <t>Opetus- ja kulttuuritoimen vos OPH:n 22.11.2024 mukaan</t>
  </si>
  <si>
    <t>Kuntien valtionosuudet ja veromenetysten korvaukset €/asukas 2025, yhteenveto</t>
  </si>
  <si>
    <t>Lähde: VM joulukuu 2024 / valtionosuuslaskelmat vuodelle 2025</t>
  </si>
  <si>
    <t>Aineiston tiedot: VM:n vuoden 2025 valtionosuuslaskelma joulukuu 2024 ja OKM:n valtionosuudet OPH 22.11.2024</t>
  </si>
  <si>
    <t>Ennakolliset valtionosuuksien laskentatiedot vuodelle 2025 / VM joulukuu 2024</t>
  </si>
  <si>
    <t>Ennakolliset valtionosuuksien laskentatiedot vuodelle 2025 / VM jouluk,uu 2024</t>
  </si>
  <si>
    <t>Valtionosuuksien laskentatiedot vuodelle 2025 / VM joulukuu 2024</t>
  </si>
  <si>
    <t>Perusosa vuodelle 2025: 8334,51 €</t>
  </si>
  <si>
    <t>Kunnan peruspalvelujen valtionosuuden perushinnat 2015-25</t>
  </si>
  <si>
    <t>Sote-erät vuosien 2023-25 valtionosuuksissa*</t>
  </si>
  <si>
    <t>* Sote-erät ei ole virallinen valtionosuustermi, mutta käytetään tässä yleisnimityksenä sekä kuntakohtaisia että kaikille kunnille yhteisiä sote-uudistuksen seurauksena tulleita valtionosuuden osatekijöitä</t>
  </si>
  <si>
    <t>Päivämäärä (milloin aineisto on tuotettu tai tarkistettu): 12.12.2024</t>
  </si>
  <si>
    <t>Lähde: OPH / yksikköhinnat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</si>
</sst>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000"/>
    <numFmt numFmtId="170" formatCode="#,##0.00\ &quot;€&quot;"/>
    <numFmt numFmtId="171" formatCode="#,##0.00_ ;[Red]\-#,##0.00\ "/>
  </numFmts>
  <fonts count="196">
    <font>
      <sz val="9"/>
      <name val="Work Sans"/>
      <family val="2"/>
      <scheme val="minor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name val="Work Sans ExtraBold"/>
      <family val="2"/>
      <scheme val="maj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sz val="11"/>
      <name val="Work Sans"/>
      <scheme val="minor"/>
    </font>
    <font>
      <b/>
      <sz val="11"/>
      <color rgb="FFFF0000"/>
      <name val="Work Sans ExtraBold"/>
      <family val="2"/>
      <scheme val="major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sz val="11"/>
      <color rgb="FF0066CC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11"/>
      <color theme="1"/>
      <name val="Arial Narrow"/>
      <family val="2"/>
    </font>
    <font>
      <sz val="9"/>
      <name val="Arial Narrow"/>
      <family val="2"/>
    </font>
    <font>
      <sz val="10"/>
      <name val="Work Sans"/>
      <scheme val="minor"/>
    </font>
    <font>
      <b/>
      <sz val="18"/>
      <color theme="6"/>
      <name val="Work Sans"/>
      <scheme val="minor"/>
    </font>
    <font>
      <sz val="8"/>
      <name val="Work Sans"/>
      <family val="2"/>
      <scheme val="minor"/>
    </font>
    <font>
      <b/>
      <sz val="11"/>
      <color rgb="FFFFFFFF"/>
      <name val="Work Sans"/>
      <scheme val="minor"/>
    </font>
    <font>
      <sz val="11"/>
      <color rgb="FFFF0000"/>
      <name val="Work Sans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color rgb="FFFF0000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i/>
      <sz val="8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i/>
      <sz val="11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i/>
      <sz val="11"/>
      <color rgb="FFFF0000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0066CC"/>
      <name val="Arial"/>
      <family val="2"/>
    </font>
    <font>
      <b/>
      <sz val="24"/>
      <color theme="6"/>
      <name val="Work Sans"/>
      <scheme val="minor"/>
    </font>
    <font>
      <sz val="11"/>
      <color rgb="FF000000"/>
      <name val="Work Sans"/>
      <scheme val="minor"/>
    </font>
    <font>
      <sz val="11"/>
      <name val="Work Sans ExtraBold"/>
      <family val="2"/>
      <scheme val="major"/>
    </font>
    <font>
      <i/>
      <sz val="11"/>
      <name val="Work Sans"/>
      <scheme val="minor"/>
    </font>
    <font>
      <sz val="9"/>
      <color rgb="FF000000"/>
      <name val="Arial"/>
      <family val="2"/>
    </font>
    <font>
      <sz val="9"/>
      <name val="Work Sans"/>
      <scheme val="minor"/>
    </font>
    <font>
      <sz val="9"/>
      <color rgb="FF000000"/>
      <name val="Work Sans"/>
      <scheme val="minor"/>
    </font>
    <font>
      <b/>
      <sz val="9"/>
      <color rgb="FF000000"/>
      <name val="Arial"/>
      <family val="2"/>
    </font>
    <font>
      <b/>
      <sz val="9"/>
      <color rgb="FFFF0000"/>
      <name val="Work Sans"/>
      <scheme val="minor"/>
    </font>
    <font>
      <sz val="9"/>
      <color rgb="FFFF0000"/>
      <name val="Arial"/>
      <family val="2"/>
    </font>
    <font>
      <b/>
      <sz val="9"/>
      <name val="Arial"/>
      <family val="2"/>
    </font>
    <font>
      <i/>
      <sz val="9"/>
      <name val="Arial Narrow"/>
      <family val="2"/>
    </font>
    <font>
      <b/>
      <sz val="9"/>
      <name val="Arial Narrow"/>
      <family val="2"/>
    </font>
    <font>
      <i/>
      <u/>
      <sz val="9"/>
      <name val="Arial Narrow"/>
      <family val="2"/>
    </font>
    <font>
      <i/>
      <u/>
      <sz val="9"/>
      <color rgb="FFFF0000"/>
      <name val="Arial Narrow"/>
      <family val="2"/>
    </font>
    <font>
      <sz val="18"/>
      <name val="Work Sans"/>
    </font>
    <font>
      <sz val="11"/>
      <color theme="1"/>
      <name val="Arial"/>
      <family val="2"/>
    </font>
    <font>
      <sz val="9"/>
      <color theme="1"/>
      <name val="Work Sans"/>
    </font>
    <font>
      <b/>
      <sz val="9"/>
      <color theme="1"/>
      <name val="Work Sans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9"/>
      <name val="Work Sans"/>
      <scheme val="minor"/>
    </font>
    <font>
      <b/>
      <sz val="10"/>
      <name val="Work Sans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9"/>
      <name val="Work Sans"/>
      <scheme val="minor"/>
    </font>
    <font>
      <b/>
      <i/>
      <sz val="9"/>
      <name val="Work Sans"/>
      <scheme val="minor"/>
    </font>
    <font>
      <sz val="10"/>
      <name val="Arial Narrow"/>
      <family val="2"/>
    </font>
    <font>
      <sz val="10"/>
      <color theme="1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Work Sans"/>
      <scheme val="minor"/>
    </font>
    <font>
      <sz val="9"/>
      <color theme="1"/>
      <name val="Work Sans"/>
      <scheme val="minor"/>
    </font>
    <font>
      <sz val="9"/>
      <color rgb="FF000000"/>
      <name val="Arial Narrow"/>
      <family val="2"/>
    </font>
    <font>
      <sz val="9"/>
      <color rgb="FFFF0000"/>
      <name val="Arial Narrow"/>
      <family val="2"/>
    </font>
    <font>
      <b/>
      <sz val="11"/>
      <color theme="1"/>
      <name val="Work Sans"/>
      <scheme val="minor"/>
    </font>
    <font>
      <b/>
      <sz val="9"/>
      <color theme="1"/>
      <name val="Work Sans"/>
      <scheme val="minor"/>
    </font>
    <font>
      <b/>
      <i/>
      <sz val="9"/>
      <color theme="1"/>
      <name val="Work Sans"/>
      <scheme val="minor"/>
    </font>
    <font>
      <b/>
      <sz val="11"/>
      <color rgb="FF000000"/>
      <name val="Work Sans"/>
      <scheme val="minor"/>
    </font>
    <font>
      <b/>
      <sz val="12"/>
      <color theme="6"/>
      <name val="Work Sans"/>
      <scheme val="minor"/>
    </font>
    <font>
      <u/>
      <sz val="11"/>
      <color theme="10"/>
      <name val="Work Sans"/>
      <family val="2"/>
      <scheme val="minor"/>
    </font>
    <font>
      <sz val="10"/>
      <color theme="1"/>
      <name val="Verdana"/>
      <family val="2"/>
    </font>
    <font>
      <b/>
      <sz val="9"/>
      <color rgb="FFFF0000"/>
      <name val="Arial Narrow"/>
      <family val="2"/>
    </font>
    <font>
      <sz val="9"/>
      <name val="Calibri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Calibri"/>
      <family val="2"/>
    </font>
    <font>
      <sz val="14"/>
      <color rgb="FF000000"/>
      <name val="Work Sans"/>
      <scheme val="minor"/>
    </font>
    <font>
      <b/>
      <sz val="14"/>
      <name val="Work Sans"/>
      <scheme val="minor"/>
    </font>
    <font>
      <sz val="14"/>
      <name val="Work Sans"/>
      <scheme val="minor"/>
    </font>
    <font>
      <i/>
      <sz val="14"/>
      <name val="Work Sans"/>
      <scheme val="minor"/>
    </font>
    <font>
      <b/>
      <sz val="14"/>
      <color theme="1"/>
      <name val="Work Sans"/>
      <family val="2"/>
      <scheme val="minor"/>
    </font>
    <font>
      <sz val="12"/>
      <color theme="1"/>
      <name val="Work Sans"/>
      <family val="2"/>
      <scheme val="minor"/>
    </font>
    <font>
      <b/>
      <sz val="11"/>
      <color theme="1"/>
      <name val="Work Sans"/>
      <family val="2"/>
      <scheme val="minor"/>
    </font>
    <font>
      <b/>
      <sz val="20"/>
      <color theme="1"/>
      <name val="Work Sans"/>
      <family val="2"/>
      <scheme val="minor"/>
    </font>
    <font>
      <sz val="12"/>
      <color rgb="FF000000"/>
      <name val="Work Sans"/>
      <scheme val="minor"/>
    </font>
    <font>
      <b/>
      <sz val="12"/>
      <name val="Work Sans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rgb="FFFFFFFF"/>
      <name val="Arial"/>
      <family val="2"/>
    </font>
    <font>
      <b/>
      <sz val="12"/>
      <name val="Arial"/>
      <family val="2"/>
    </font>
    <font>
      <sz val="18"/>
      <color theme="1"/>
      <name val="Work Sans"/>
      <scheme val="minor"/>
    </font>
    <font>
      <sz val="18"/>
      <name val="Work Sans"/>
      <scheme val="minor"/>
    </font>
    <font>
      <b/>
      <sz val="14"/>
      <name val="Arial Narrow"/>
      <family val="2"/>
    </font>
    <font>
      <sz val="14"/>
      <name val="Arial Narrow"/>
      <family val="2"/>
    </font>
    <font>
      <b/>
      <i/>
      <u/>
      <sz val="18"/>
      <color rgb="FFFF0000"/>
      <name val="Work Sans"/>
      <scheme val="minor"/>
    </font>
    <font>
      <sz val="14"/>
      <color rgb="FF00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6"/>
      <name val="Arial Narrow"/>
      <family val="2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1"/>
      <color theme="3"/>
      <name val="Work Sans"/>
      <family val="2"/>
      <scheme val="minor"/>
    </font>
    <font>
      <b/>
      <sz val="28"/>
      <color theme="7"/>
      <name val="Work Sans ExtraBold"/>
      <scheme val="major"/>
    </font>
    <font>
      <sz val="24"/>
      <color theme="6"/>
      <name val="Work Sans ExtraBold"/>
      <scheme val="major"/>
    </font>
    <font>
      <sz val="24"/>
      <color theme="6"/>
      <name val="Work Sans"/>
      <scheme val="minor"/>
    </font>
    <font>
      <u/>
      <sz val="12"/>
      <color theme="10"/>
      <name val="Work Sans"/>
      <family val="2"/>
      <scheme val="minor"/>
    </font>
    <font>
      <b/>
      <sz val="12"/>
      <color rgb="FF000000"/>
      <name val="Arial Narrow"/>
      <family val="2"/>
    </font>
    <font>
      <sz val="12"/>
      <color rgb="FF000000"/>
      <name val="Arial Narrow"/>
      <family val="2"/>
    </font>
    <font>
      <b/>
      <sz val="12"/>
      <color theme="6"/>
      <name val="Arial Narrow"/>
      <family val="2"/>
    </font>
    <font>
      <b/>
      <sz val="28"/>
      <color theme="6"/>
      <name val="Work Sans"/>
      <scheme val="minor"/>
    </font>
    <font>
      <sz val="14"/>
      <name val="Work Sans ExtraBold"/>
      <scheme val="major"/>
    </font>
    <font>
      <b/>
      <sz val="10"/>
      <color rgb="FF000000"/>
      <name val="Arial"/>
      <family val="2"/>
    </font>
    <font>
      <b/>
      <sz val="10"/>
      <name val="Arial"/>
      <family val="2"/>
    </font>
    <font>
      <i/>
      <sz val="11"/>
      <color rgb="FFFF0000"/>
      <name val="Arial Narrow"/>
      <family val="2"/>
    </font>
    <font>
      <sz val="11"/>
      <color theme="4"/>
      <name val="Arial Narrow"/>
      <family val="2"/>
    </font>
    <font>
      <b/>
      <u/>
      <sz val="11"/>
      <name val="Arial Narrow"/>
      <family val="2"/>
    </font>
    <font>
      <sz val="32"/>
      <color theme="4"/>
      <name val="Arial Narrow"/>
      <family val="2"/>
    </font>
    <font>
      <sz val="11"/>
      <name val="Work Sans "/>
    </font>
    <font>
      <sz val="36"/>
      <color theme="6"/>
      <name val="Work Sans ExtraBold"/>
      <scheme val="major"/>
    </font>
    <font>
      <b/>
      <sz val="12"/>
      <color theme="0"/>
      <name val="Arial Narrow"/>
      <family val="2"/>
    </font>
    <font>
      <b/>
      <sz val="28"/>
      <color theme="4"/>
      <name val="Work Sans ExtraBold"/>
      <scheme val="major"/>
    </font>
    <font>
      <sz val="12"/>
      <name val="Work Sans"/>
      <family val="2"/>
      <scheme val="minor"/>
    </font>
    <font>
      <sz val="12"/>
      <color rgb="FFFF0000"/>
      <name val="Arial Narrow"/>
      <family val="2"/>
    </font>
    <font>
      <sz val="10"/>
      <color rgb="FF000000"/>
      <name val="Work Sans"/>
      <scheme val="minor"/>
    </font>
    <font>
      <b/>
      <sz val="10"/>
      <color rgb="FF000000"/>
      <name val="Work Sans"/>
      <scheme val="minor"/>
    </font>
    <font>
      <sz val="22"/>
      <color rgb="FF365ABD"/>
      <name val="Work Sans"/>
      <scheme val="minor"/>
    </font>
    <font>
      <sz val="22"/>
      <color rgb="FF000000"/>
      <name val="Work Sans"/>
      <scheme val="minor"/>
    </font>
    <font>
      <sz val="22"/>
      <name val="Work Sans"/>
      <scheme val="minor"/>
    </font>
    <font>
      <b/>
      <sz val="24"/>
      <color theme="7"/>
      <name val="Work Sans"/>
      <scheme val="minor"/>
    </font>
    <font>
      <b/>
      <sz val="11"/>
      <name val="Work Sans"/>
      <family val="2"/>
      <scheme val="minor"/>
    </font>
    <font>
      <i/>
      <sz val="12"/>
      <name val="Work Sans"/>
      <scheme val="minor"/>
    </font>
    <font>
      <sz val="18"/>
      <color rgb="FF000000"/>
      <name val="Arial Narrow"/>
      <family val="2"/>
    </font>
    <font>
      <b/>
      <sz val="10"/>
      <color rgb="FF365ABD"/>
      <name val="Arial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b/>
      <sz val="14"/>
      <color theme="4"/>
      <name val="Work Sans"/>
      <scheme val="minor"/>
    </font>
    <font>
      <b/>
      <sz val="28"/>
      <color theme="4"/>
      <name val="Work Sans"/>
      <scheme val="minor"/>
    </font>
    <font>
      <b/>
      <i/>
      <sz val="11"/>
      <name val="Work Sans"/>
      <scheme val="minor"/>
    </font>
    <font>
      <b/>
      <sz val="13"/>
      <name val="Work Sans"/>
      <scheme val="minor"/>
    </font>
    <font>
      <b/>
      <i/>
      <sz val="11"/>
      <color rgb="FFFF0000"/>
      <name val="Work Sans"/>
      <scheme val="minor"/>
    </font>
    <font>
      <b/>
      <sz val="20"/>
      <name val="Work Sans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rgb="FF000000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/>
        <bgColor rgb="FF365ABD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/>
        <bgColor rgb="FF365ABD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7" tint="0.79998168889431442"/>
        <bgColor rgb="FF365ABD"/>
      </patternFill>
    </fill>
  </fills>
  <borders count="3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8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7">
    <xf numFmtId="0" fontId="0" fillId="0" borderId="0"/>
    <xf numFmtId="0" fontId="15" fillId="0" borderId="0" applyNumberFormat="0" applyFill="0" applyBorder="0" applyAlignment="0" applyProtection="0"/>
    <xf numFmtId="0" fontId="11" fillId="0" borderId="0" applyNumberFormat="0" applyFill="0" applyAlignment="0" applyProtection="0"/>
    <xf numFmtId="0" fontId="16" fillId="0" borderId="0" applyNumberFormat="0" applyFill="0" applyAlignment="0" applyProtection="0"/>
    <xf numFmtId="0" fontId="17" fillId="0" borderId="0" applyNumberFormat="0" applyFill="0" applyAlignment="0" applyProtection="0"/>
    <xf numFmtId="0" fontId="17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1" applyNumberFormat="0" applyAlignment="0" applyProtection="0"/>
    <xf numFmtId="0" fontId="13" fillId="2" borderId="2" applyNumberFormat="0" applyAlignment="0" applyProtection="0"/>
    <xf numFmtId="0" fontId="8" fillId="6" borderId="1" applyNumberFormat="0" applyAlignment="0" applyProtection="0"/>
    <xf numFmtId="0" fontId="7" fillId="0" borderId="3" applyNumberFormat="0" applyFill="0" applyAlignment="0" applyProtection="0"/>
    <xf numFmtId="0" fontId="5" fillId="7" borderId="4" applyNumberFormat="0" applyBorder="0" applyAlignment="0" applyProtection="0"/>
    <xf numFmtId="0" fontId="10" fillId="3" borderId="5" applyNumberFormat="0" applyAlignment="0" applyProtection="0"/>
    <xf numFmtId="0" fontId="6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4" fillId="9" borderId="0" applyNumberFormat="0" applyBorder="0" applyAlignment="0" applyProtection="0"/>
    <xf numFmtId="0" fontId="22" fillId="10" borderId="0" applyNumberFormat="0" applyBorder="0" applyAlignment="0" applyProtection="0"/>
    <xf numFmtId="0" fontId="14" fillId="11" borderId="0" applyNumberFormat="0" applyBorder="0" applyAlignment="0" applyProtection="0"/>
    <xf numFmtId="0" fontId="18" fillId="0" borderId="13"/>
    <xf numFmtId="0" fontId="21" fillId="0" borderId="11"/>
    <xf numFmtId="2" fontId="18" fillId="0" borderId="7"/>
    <xf numFmtId="0" fontId="18" fillId="0" borderId="9"/>
    <xf numFmtId="0" fontId="10" fillId="0" borderId="8"/>
    <xf numFmtId="0" fontId="10" fillId="0" borderId="15"/>
    <xf numFmtId="0" fontId="20" fillId="0" borderId="12"/>
    <xf numFmtId="165" fontId="10" fillId="0" borderId="0" applyFill="0" applyBorder="0" applyAlignment="0" applyProtection="0"/>
    <xf numFmtId="164" fontId="10" fillId="0" borderId="0" applyFill="0" applyBorder="0" applyAlignment="0" applyProtection="0"/>
    <xf numFmtId="44" fontId="10" fillId="0" borderId="0" applyFill="0" applyBorder="0" applyAlignment="0" applyProtection="0"/>
    <xf numFmtId="42" fontId="10" fillId="0" borderId="0" applyFill="0" applyBorder="0" applyAlignment="0" applyProtection="0"/>
    <xf numFmtId="9" fontId="10" fillId="0" borderId="0" applyFill="0" applyBorder="0" applyAlignment="0" applyProtection="0"/>
    <xf numFmtId="0" fontId="14" fillId="12" borderId="0" applyNumberFormat="0" applyBorder="0" applyAlignment="0" applyProtection="0"/>
    <xf numFmtId="0" fontId="23" fillId="0" borderId="10"/>
    <xf numFmtId="0" fontId="23" fillId="0" borderId="14"/>
    <xf numFmtId="0" fontId="40" fillId="0" borderId="0" applyNumberFormat="0" applyFill="0" applyBorder="0" applyAlignment="0" applyProtection="0"/>
    <xf numFmtId="0" fontId="53" fillId="0" borderId="0"/>
    <xf numFmtId="44" fontId="10" fillId="0" borderId="0" applyFill="0" applyBorder="0" applyAlignment="0" applyProtection="0"/>
    <xf numFmtId="42" fontId="10" fillId="0" borderId="0" applyFill="0" applyBorder="0" applyAlignment="0" applyProtection="0"/>
    <xf numFmtId="0" fontId="117" fillId="0" borderId="0"/>
    <xf numFmtId="0" fontId="4" fillId="0" borderId="0"/>
    <xf numFmtId="165" fontId="4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1" fillId="0" borderId="0"/>
    <xf numFmtId="165" fontId="121" fillId="0" borderId="0" applyFont="0" applyFill="0" applyBorder="0" applyAlignment="0" applyProtection="0"/>
    <xf numFmtId="9" fontId="121" fillId="0" borderId="0" applyFont="0" applyFill="0" applyBorder="0" applyAlignment="0" applyProtection="0"/>
    <xf numFmtId="0" fontId="122" fillId="0" borderId="0"/>
    <xf numFmtId="0" fontId="3" fillId="0" borderId="0"/>
    <xf numFmtId="0" fontId="154" fillId="0" borderId="0"/>
    <xf numFmtId="0" fontId="155" fillId="0" borderId="31" applyNumberFormat="0" applyFill="0" applyAlignment="0" applyProtection="0"/>
    <xf numFmtId="43" fontId="4" fillId="0" borderId="0" applyFont="0" applyFill="0" applyBorder="0" applyAlignment="0" applyProtection="0"/>
    <xf numFmtId="0" fontId="156" fillId="0" borderId="32" applyNumberFormat="0" applyFill="0" applyAlignment="0" applyProtection="0"/>
    <xf numFmtId="44" fontId="10" fillId="0" borderId="0" applyFill="0" applyBorder="0" applyAlignment="0" applyProtection="0"/>
    <xf numFmtId="42" fontId="10" fillId="0" borderId="0" applyFill="0" applyBorder="0" applyAlignment="0" applyProtection="0"/>
    <xf numFmtId="44" fontId="10" fillId="0" borderId="0" applyFill="0" applyBorder="0" applyAlignment="0" applyProtection="0"/>
    <xf numFmtId="42" fontId="10" fillId="0" borderId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4" fontId="10" fillId="0" borderId="0" applyFill="0" applyBorder="0" applyAlignment="0" applyProtection="0"/>
    <xf numFmtId="42" fontId="10" fillId="0" borderId="0" applyFill="0" applyBorder="0" applyAlignment="0" applyProtection="0"/>
    <xf numFmtId="44" fontId="10" fillId="0" borderId="0" applyFill="0" applyBorder="0" applyAlignment="0" applyProtection="0"/>
    <xf numFmtId="42" fontId="10" fillId="0" borderId="0" applyFill="0" applyBorder="0" applyAlignment="0" applyProtection="0"/>
    <xf numFmtId="43" fontId="4" fillId="0" borderId="0" applyFont="0" applyFill="0" applyBorder="0" applyAlignment="0" applyProtection="0"/>
    <xf numFmtId="0" fontId="1" fillId="0" borderId="0"/>
  </cellStyleXfs>
  <cellXfs count="626">
    <xf numFmtId="0" fontId="0" fillId="0" borderId="0" xfId="0"/>
    <xf numFmtId="0" fontId="10" fillId="0" borderId="0" xfId="0" applyFont="1"/>
    <xf numFmtId="0" fontId="18" fillId="0" borderId="13" xfId="20"/>
    <xf numFmtId="0" fontId="16" fillId="0" borderId="0" xfId="3" applyAlignment="1">
      <alignment vertical="top"/>
    </xf>
    <xf numFmtId="0" fontId="16" fillId="0" borderId="0" xfId="3"/>
    <xf numFmtId="0" fontId="19" fillId="0" borderId="13" xfId="20" applyFont="1"/>
    <xf numFmtId="0" fontId="25" fillId="0" borderId="0" xfId="0" applyFont="1"/>
    <xf numFmtId="3" fontId="26" fillId="0" borderId="0" xfId="0" applyNumberFormat="1" applyFont="1" applyAlignment="1">
      <alignment horizontal="right"/>
    </xf>
    <xf numFmtId="0" fontId="27" fillId="0" borderId="0" xfId="0" applyFont="1"/>
    <xf numFmtId="0" fontId="30" fillId="0" borderId="0" xfId="0" applyFont="1"/>
    <xf numFmtId="3" fontId="32" fillId="0" borderId="0" xfId="0" applyNumberFormat="1" applyFont="1"/>
    <xf numFmtId="1" fontId="33" fillId="0" borderId="0" xfId="0" applyNumberFormat="1" applyFont="1"/>
    <xf numFmtId="0" fontId="26" fillId="0" borderId="0" xfId="0" applyFont="1"/>
    <xf numFmtId="0" fontId="35" fillId="0" borderId="0" xfId="0" applyFont="1"/>
    <xf numFmtId="0" fontId="26" fillId="0" borderId="0" xfId="0" applyFont="1" applyAlignment="1">
      <alignment horizontal="right"/>
    </xf>
    <xf numFmtId="0" fontId="36" fillId="0" borderId="0" xfId="0" applyFont="1"/>
    <xf numFmtId="0" fontId="26" fillId="0" borderId="16" xfId="0" applyFont="1" applyBorder="1"/>
    <xf numFmtId="3" fontId="24" fillId="0" borderId="0" xfId="0" applyNumberFormat="1" applyFont="1" applyAlignment="1">
      <alignment horizontal="right"/>
    </xf>
    <xf numFmtId="0" fontId="28" fillId="0" borderId="0" xfId="0" applyFont="1"/>
    <xf numFmtId="166" fontId="28" fillId="0" borderId="0" xfId="0" applyNumberFormat="1" applyFont="1"/>
    <xf numFmtId="3" fontId="31" fillId="0" borderId="0" xfId="0" applyNumberFormat="1" applyFont="1"/>
    <xf numFmtId="3" fontId="30" fillId="0" borderId="0" xfId="0" applyNumberFormat="1" applyFont="1" applyAlignment="1">
      <alignment horizontal="right"/>
    </xf>
    <xf numFmtId="166" fontId="30" fillId="0" borderId="0" xfId="0" applyNumberFormat="1" applyFont="1"/>
    <xf numFmtId="1" fontId="30" fillId="0" borderId="0" xfId="0" applyNumberFormat="1" applyFont="1"/>
    <xf numFmtId="3" fontId="28" fillId="0" borderId="0" xfId="0" applyNumberFormat="1" applyFont="1"/>
    <xf numFmtId="167" fontId="30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166" fontId="27" fillId="0" borderId="0" xfId="0" applyNumberFormat="1" applyFont="1"/>
    <xf numFmtId="1" fontId="31" fillId="0" borderId="0" xfId="0" applyNumberFormat="1" applyFont="1"/>
    <xf numFmtId="1" fontId="37" fillId="0" borderId="0" xfId="0" applyNumberFormat="1" applyFont="1"/>
    <xf numFmtId="1" fontId="38" fillId="0" borderId="0" xfId="0" applyNumberFormat="1" applyFont="1"/>
    <xf numFmtId="0" fontId="42" fillId="0" borderId="0" xfId="0" applyFont="1"/>
    <xf numFmtId="3" fontId="30" fillId="0" borderId="0" xfId="0" applyNumberFormat="1" applyFont="1"/>
    <xf numFmtId="168" fontId="13" fillId="0" borderId="0" xfId="0" applyNumberFormat="1" applyFont="1"/>
    <xf numFmtId="0" fontId="43" fillId="0" borderId="0" xfId="1" applyFont="1" applyFill="1" applyBorder="1" applyAlignment="1">
      <alignment horizontal="left"/>
    </xf>
    <xf numFmtId="0" fontId="44" fillId="0" borderId="0" xfId="1" applyFont="1" applyFill="1" applyBorder="1" applyAlignment="1">
      <alignment horizontal="left"/>
    </xf>
    <xf numFmtId="166" fontId="30" fillId="0" borderId="0" xfId="0" applyNumberFormat="1" applyFont="1" applyAlignment="1">
      <alignment horizontal="right"/>
    </xf>
    <xf numFmtId="0" fontId="43" fillId="0" borderId="0" xfId="0" applyFont="1"/>
    <xf numFmtId="3" fontId="28" fillId="0" borderId="0" xfId="0" applyNumberFormat="1" applyFont="1" applyAlignment="1">
      <alignment horizontal="right"/>
    </xf>
    <xf numFmtId="168" fontId="30" fillId="0" borderId="0" xfId="0" applyNumberFormat="1" applyFont="1"/>
    <xf numFmtId="0" fontId="28" fillId="0" borderId="0" xfId="0" applyFont="1" applyAlignment="1">
      <alignment horizontal="right"/>
    </xf>
    <xf numFmtId="0" fontId="28" fillId="0" borderId="16" xfId="0" applyFont="1" applyBorder="1" applyAlignment="1">
      <alignment horizontal="right"/>
    </xf>
    <xf numFmtId="0" fontId="34" fillId="0" borderId="0" xfId="0" applyFont="1"/>
    <xf numFmtId="10" fontId="46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right"/>
    </xf>
    <xf numFmtId="3" fontId="47" fillId="0" borderId="0" xfId="0" applyNumberFormat="1" applyFont="1" applyAlignment="1">
      <alignment horizontal="right"/>
    </xf>
    <xf numFmtId="166" fontId="48" fillId="0" borderId="0" xfId="0" applyNumberFormat="1" applyFont="1"/>
    <xf numFmtId="0" fontId="49" fillId="0" borderId="0" xfId="0" applyFont="1" applyAlignment="1">
      <alignment horizontal="center"/>
    </xf>
    <xf numFmtId="0" fontId="50" fillId="0" borderId="0" xfId="0" applyFont="1"/>
    <xf numFmtId="0" fontId="47" fillId="0" borderId="0" xfId="0" applyFont="1"/>
    <xf numFmtId="0" fontId="34" fillId="0" borderId="0" xfId="1" applyFont="1" applyFill="1" applyBorder="1" applyAlignment="1">
      <alignment horizontal="left"/>
    </xf>
    <xf numFmtId="0" fontId="51" fillId="0" borderId="0" xfId="0" applyFont="1"/>
    <xf numFmtId="3" fontId="34" fillId="0" borderId="0" xfId="0" applyNumberFormat="1" applyFont="1" applyAlignment="1">
      <alignment horizontal="right"/>
    </xf>
    <xf numFmtId="0" fontId="52" fillId="0" borderId="0" xfId="35" applyFont="1" applyFill="1"/>
    <xf numFmtId="0" fontId="13" fillId="0" borderId="17" xfId="0" applyFont="1" applyBorder="1" applyAlignment="1">
      <alignment vertical="top"/>
    </xf>
    <xf numFmtId="0" fontId="29" fillId="15" borderId="0" xfId="0" applyFont="1" applyFill="1" applyAlignment="1">
      <alignment horizontal="center" vertical="center" wrapText="1"/>
    </xf>
    <xf numFmtId="3" fontId="29" fillId="15" borderId="0" xfId="0" applyNumberFormat="1" applyFont="1" applyFill="1" applyAlignment="1">
      <alignment horizontal="center" vertical="center" wrapText="1"/>
    </xf>
    <xf numFmtId="3" fontId="39" fillId="16" borderId="0" xfId="0" applyNumberFormat="1" applyFont="1" applyFill="1" applyAlignment="1">
      <alignment horizontal="center" vertical="center" wrapText="1"/>
    </xf>
    <xf numFmtId="0" fontId="39" fillId="1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wrapText="1"/>
    </xf>
    <xf numFmtId="14" fontId="34" fillId="0" borderId="0" xfId="1" applyNumberFormat="1" applyFont="1" applyFill="1" applyBorder="1" applyAlignment="1">
      <alignment horizontal="left"/>
    </xf>
    <xf numFmtId="0" fontId="54" fillId="0" borderId="0" xfId="0" applyFont="1"/>
    <xf numFmtId="3" fontId="55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3" fontId="56" fillId="0" borderId="0" xfId="0" applyNumberFormat="1" applyFont="1"/>
    <xf numFmtId="169" fontId="55" fillId="0" borderId="0" xfId="0" applyNumberFormat="1" applyFont="1"/>
    <xf numFmtId="168" fontId="57" fillId="0" borderId="0" xfId="0" applyNumberFormat="1" applyFont="1"/>
    <xf numFmtId="0" fontId="58" fillId="0" borderId="0" xfId="0" applyFont="1" applyAlignment="1">
      <alignment horizontal="left"/>
    </xf>
    <xf numFmtId="0" fontId="59" fillId="0" borderId="0" xfId="0" applyFont="1"/>
    <xf numFmtId="0" fontId="55" fillId="0" borderId="0" xfId="0" applyFont="1" applyAlignment="1">
      <alignment horizontal="right"/>
    </xf>
    <xf numFmtId="0" fontId="55" fillId="0" borderId="0" xfId="0" applyFont="1"/>
    <xf numFmtId="3" fontId="54" fillId="0" borderId="0" xfId="0" applyNumberFormat="1" applyFont="1" applyAlignment="1">
      <alignment horizontal="right"/>
    </xf>
    <xf numFmtId="0" fontId="60" fillId="0" borderId="0" xfId="0" applyFont="1"/>
    <xf numFmtId="3" fontId="62" fillId="0" borderId="0" xfId="0" applyNumberFormat="1" applyFont="1" applyAlignment="1">
      <alignment horizontal="right"/>
    </xf>
    <xf numFmtId="3" fontId="62" fillId="0" borderId="0" xfId="0" applyNumberFormat="1" applyFont="1"/>
    <xf numFmtId="168" fontId="63" fillId="0" borderId="0" xfId="0" applyNumberFormat="1" applyFont="1"/>
    <xf numFmtId="0" fontId="62" fillId="0" borderId="0" xfId="0" applyFont="1" applyAlignment="1">
      <alignment horizontal="right"/>
    </xf>
    <xf numFmtId="166" fontId="61" fillId="0" borderId="0" xfId="0" applyNumberFormat="1" applyFont="1" applyAlignment="1">
      <alignment horizontal="right"/>
    </xf>
    <xf numFmtId="0" fontId="64" fillId="0" borderId="0" xfId="0" applyFont="1"/>
    <xf numFmtId="169" fontId="61" fillId="0" borderId="0" xfId="0" applyNumberFormat="1" applyFont="1" applyAlignment="1">
      <alignment horizontal="right"/>
    </xf>
    <xf numFmtId="168" fontId="65" fillId="0" borderId="0" xfId="0" applyNumberFormat="1" applyFont="1" applyAlignment="1">
      <alignment horizontal="right"/>
    </xf>
    <xf numFmtId="170" fontId="58" fillId="0" borderId="0" xfId="0" applyNumberFormat="1" applyFont="1"/>
    <xf numFmtId="170" fontId="59" fillId="0" borderId="0" xfId="0" applyNumberFormat="1" applyFont="1"/>
    <xf numFmtId="3" fontId="60" fillId="0" borderId="0" xfId="0" applyNumberFormat="1" applyFont="1"/>
    <xf numFmtId="10" fontId="66" fillId="0" borderId="0" xfId="0" applyNumberFormat="1" applyFont="1" applyAlignment="1">
      <alignment horizontal="center" vertical="center"/>
    </xf>
    <xf numFmtId="0" fontId="67" fillId="0" borderId="0" xfId="0" applyFont="1"/>
    <xf numFmtId="3" fontId="67" fillId="0" borderId="0" xfId="0" applyNumberFormat="1" applyFont="1" applyAlignment="1">
      <alignment horizontal="right"/>
    </xf>
    <xf numFmtId="166" fontId="68" fillId="0" borderId="0" xfId="0" applyNumberFormat="1" applyFont="1"/>
    <xf numFmtId="166" fontId="62" fillId="0" borderId="0" xfId="0" applyNumberFormat="1" applyFont="1" applyAlignment="1">
      <alignment horizontal="right"/>
    </xf>
    <xf numFmtId="4" fontId="55" fillId="0" borderId="0" xfId="0" applyNumberFormat="1" applyFont="1" applyAlignment="1">
      <alignment horizontal="right"/>
    </xf>
    <xf numFmtId="3" fontId="55" fillId="0" borderId="0" xfId="0" applyNumberFormat="1" applyFont="1"/>
    <xf numFmtId="0" fontId="54" fillId="0" borderId="0" xfId="0" applyFont="1" applyAlignment="1">
      <alignment horizontal="right"/>
    </xf>
    <xf numFmtId="0" fontId="69" fillId="0" borderId="0" xfId="0" applyFont="1" applyAlignment="1">
      <alignment horizontal="center"/>
    </xf>
    <xf numFmtId="168" fontId="70" fillId="0" borderId="0" xfId="0" applyNumberFormat="1" applyFont="1"/>
    <xf numFmtId="0" fontId="58" fillId="23" borderId="0" xfId="0" applyFont="1" applyFill="1"/>
    <xf numFmtId="170" fontId="58" fillId="23" borderId="0" xfId="0" applyNumberFormat="1" applyFont="1" applyFill="1"/>
    <xf numFmtId="170" fontId="61" fillId="24" borderId="0" xfId="0" applyNumberFormat="1" applyFont="1" applyFill="1"/>
    <xf numFmtId="0" fontId="30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3" fontId="30" fillId="0" borderId="0" xfId="0" applyNumberFormat="1" applyFont="1" applyAlignment="1">
      <alignment horizontal="left" vertical="center" wrapText="1"/>
    </xf>
    <xf numFmtId="4" fontId="30" fillId="0" borderId="0" xfId="0" applyNumberFormat="1" applyFont="1" applyAlignment="1">
      <alignment horizontal="left" vertical="center" wrapText="1"/>
    </xf>
    <xf numFmtId="168" fontId="71" fillId="0" borderId="0" xfId="0" applyNumberFormat="1" applyFont="1" applyAlignment="1">
      <alignment horizontal="left" vertical="center" wrapText="1"/>
    </xf>
    <xf numFmtId="4" fontId="30" fillId="22" borderId="0" xfId="0" applyNumberFormat="1" applyFont="1" applyFill="1" applyAlignment="1">
      <alignment horizontal="left" vertical="center" wrapText="1"/>
    </xf>
    <xf numFmtId="166" fontId="30" fillId="18" borderId="0" xfId="0" applyNumberFormat="1" applyFont="1" applyFill="1" applyAlignment="1">
      <alignment horizontal="left" vertical="center" wrapText="1"/>
    </xf>
    <xf numFmtId="166" fontId="28" fillId="18" borderId="0" xfId="0" applyNumberFormat="1" applyFont="1" applyFill="1" applyAlignment="1">
      <alignment horizontal="left" vertical="center" wrapText="1"/>
    </xf>
    <xf numFmtId="0" fontId="28" fillId="0" borderId="18" xfId="0" applyFont="1" applyBorder="1"/>
    <xf numFmtId="166" fontId="28" fillId="0" borderId="18" xfId="0" applyNumberFormat="1" applyFont="1" applyBorder="1"/>
    <xf numFmtId="168" fontId="72" fillId="0" borderId="18" xfId="0" applyNumberFormat="1" applyFont="1" applyBorder="1"/>
    <xf numFmtId="3" fontId="37" fillId="22" borderId="18" xfId="0" applyNumberFormat="1" applyFont="1" applyFill="1" applyBorder="1"/>
    <xf numFmtId="166" fontId="28" fillId="18" borderId="18" xfId="0" applyNumberFormat="1" applyFont="1" applyFill="1" applyBorder="1"/>
    <xf numFmtId="0" fontId="33" fillId="0" borderId="18" xfId="0" applyFont="1" applyBorder="1"/>
    <xf numFmtId="0" fontId="37" fillId="0" borderId="18" xfId="0" applyFont="1" applyBorder="1"/>
    <xf numFmtId="171" fontId="30" fillId="0" borderId="0" xfId="0" applyNumberFormat="1" applyFont="1"/>
    <xf numFmtId="168" fontId="71" fillId="0" borderId="0" xfId="0" applyNumberFormat="1" applyFont="1"/>
    <xf numFmtId="3" fontId="31" fillId="22" borderId="0" xfId="0" applyNumberFormat="1" applyFont="1" applyFill="1"/>
    <xf numFmtId="166" fontId="30" fillId="18" borderId="0" xfId="0" applyNumberFormat="1" applyFont="1" applyFill="1"/>
    <xf numFmtId="166" fontId="30" fillId="18" borderId="0" xfId="0" applyNumberFormat="1" applyFont="1" applyFill="1" applyAlignment="1">
      <alignment horizontal="right"/>
    </xf>
    <xf numFmtId="0" fontId="32" fillId="0" borderId="0" xfId="0" applyFont="1"/>
    <xf numFmtId="0" fontId="31" fillId="0" borderId="0" xfId="0" applyFont="1"/>
    <xf numFmtId="1" fontId="55" fillId="0" borderId="0" xfId="0" applyNumberFormat="1" applyFont="1"/>
    <xf numFmtId="3" fontId="54" fillId="0" borderId="0" xfId="0" applyNumberFormat="1" applyFont="1"/>
    <xf numFmtId="167" fontId="55" fillId="0" borderId="0" xfId="0" applyNumberFormat="1" applyFont="1" applyAlignment="1">
      <alignment horizontal="right"/>
    </xf>
    <xf numFmtId="166" fontId="54" fillId="0" borderId="0" xfId="0" applyNumberFormat="1" applyFont="1"/>
    <xf numFmtId="1" fontId="60" fillId="0" borderId="0" xfId="0" applyNumberFormat="1" applyFont="1"/>
    <xf numFmtId="1" fontId="73" fillId="0" borderId="0" xfId="0" applyNumberFormat="1" applyFont="1"/>
    <xf numFmtId="0" fontId="74" fillId="0" borderId="0" xfId="0" applyFont="1"/>
    <xf numFmtId="1" fontId="75" fillId="0" borderId="0" xfId="0" applyNumberFormat="1" applyFont="1"/>
    <xf numFmtId="3" fontId="30" fillId="0" borderId="17" xfId="0" applyNumberFormat="1" applyFont="1" applyBorder="1" applyAlignment="1">
      <alignment horizontal="left" vertical="center" wrapText="1"/>
    </xf>
    <xf numFmtId="0" fontId="76" fillId="0" borderId="0" xfId="1" applyFont="1" applyFill="1" applyBorder="1" applyAlignment="1">
      <alignment horizontal="left"/>
    </xf>
    <xf numFmtId="0" fontId="62" fillId="0" borderId="0" xfId="0" applyFont="1"/>
    <xf numFmtId="4" fontId="77" fillId="0" borderId="0" xfId="0" applyNumberFormat="1" applyFont="1" applyAlignment="1">
      <alignment wrapText="1"/>
    </xf>
    <xf numFmtId="0" fontId="28" fillId="24" borderId="0" xfId="0" applyFont="1" applyFill="1" applyAlignment="1">
      <alignment horizontal="center" vertical="center" wrapText="1"/>
    </xf>
    <xf numFmtId="3" fontId="30" fillId="24" borderId="0" xfId="0" applyNumberFormat="1" applyFont="1" applyFill="1"/>
    <xf numFmtId="168" fontId="30" fillId="24" borderId="0" xfId="0" applyNumberFormat="1" applyFont="1" applyFill="1"/>
    <xf numFmtId="3" fontId="0" fillId="0" borderId="0" xfId="0" applyNumberFormat="1"/>
    <xf numFmtId="166" fontId="78" fillId="0" borderId="0" xfId="0" applyNumberFormat="1" applyFont="1" applyAlignment="1">
      <alignment horizontal="right"/>
    </xf>
    <xf numFmtId="166" fontId="34" fillId="0" borderId="0" xfId="0" applyNumberFormat="1" applyFont="1"/>
    <xf numFmtId="0" fontId="24" fillId="0" borderId="0" xfId="0" applyFont="1" applyAlignment="1">
      <alignment horizontal="right"/>
    </xf>
    <xf numFmtId="0" fontId="29" fillId="20" borderId="0" xfId="0" applyFont="1" applyFill="1" applyAlignment="1">
      <alignment horizontal="center" vertical="center" wrapText="1"/>
    </xf>
    <xf numFmtId="3" fontId="29" fillId="20" borderId="0" xfId="0" applyNumberFormat="1" applyFont="1" applyFill="1" applyAlignment="1">
      <alignment horizontal="center" vertical="center" wrapText="1"/>
    </xf>
    <xf numFmtId="3" fontId="39" fillId="21" borderId="0" xfId="0" applyNumberFormat="1" applyFont="1" applyFill="1" applyAlignment="1">
      <alignment horizontal="center" vertical="center" wrapText="1"/>
    </xf>
    <xf numFmtId="0" fontId="39" fillId="21" borderId="0" xfId="0" applyFont="1" applyFill="1" applyAlignment="1">
      <alignment horizontal="center" vertical="center" wrapText="1"/>
    </xf>
    <xf numFmtId="3" fontId="37" fillId="18" borderId="18" xfId="0" applyNumberFormat="1" applyFont="1" applyFill="1" applyBorder="1"/>
    <xf numFmtId="171" fontId="28" fillId="0" borderId="18" xfId="0" applyNumberFormat="1" applyFont="1" applyBorder="1"/>
    <xf numFmtId="0" fontId="61" fillId="0" borderId="0" xfId="0" applyFont="1"/>
    <xf numFmtId="0" fontId="61" fillId="0" borderId="0" xfId="0" applyFont="1" applyAlignment="1">
      <alignment horizontal="right"/>
    </xf>
    <xf numFmtId="0" fontId="77" fillId="0" borderId="0" xfId="0" applyFont="1"/>
    <xf numFmtId="0" fontId="52" fillId="0" borderId="0" xfId="35" applyFont="1"/>
    <xf numFmtId="4" fontId="34" fillId="0" borderId="0" xfId="0" applyNumberFormat="1" applyFont="1" applyAlignment="1">
      <alignment horizontal="right"/>
    </xf>
    <xf numFmtId="3" fontId="34" fillId="0" borderId="0" xfId="0" applyNumberFormat="1" applyFont="1"/>
    <xf numFmtId="168" fontId="79" fillId="0" borderId="0" xfId="0" applyNumberFormat="1" applyFont="1"/>
    <xf numFmtId="166" fontId="51" fillId="0" borderId="0" xfId="0" applyNumberFormat="1" applyFont="1" applyAlignment="1">
      <alignment horizontal="right"/>
    </xf>
    <xf numFmtId="3" fontId="59" fillId="0" borderId="0" xfId="0" applyNumberFormat="1" applyFont="1"/>
    <xf numFmtId="4" fontId="62" fillId="0" borderId="0" xfId="0" applyNumberFormat="1" applyFont="1" applyAlignment="1">
      <alignment horizontal="right"/>
    </xf>
    <xf numFmtId="166" fontId="49" fillId="0" borderId="0" xfId="0" applyNumberFormat="1" applyFont="1"/>
    <xf numFmtId="0" fontId="27" fillId="0" borderId="16" xfId="0" applyFont="1" applyBorder="1"/>
    <xf numFmtId="0" fontId="42" fillId="0" borderId="0" xfId="0" applyFont="1" applyAlignment="1">
      <alignment horizontal="right"/>
    </xf>
    <xf numFmtId="0" fontId="80" fillId="0" borderId="0" xfId="0" applyFont="1"/>
    <xf numFmtId="0" fontId="81" fillId="0" borderId="0" xfId="0" applyFont="1" applyAlignment="1">
      <alignment horizontal="right"/>
    </xf>
    <xf numFmtId="4" fontId="82" fillId="0" borderId="0" xfId="0" applyNumberFormat="1" applyFont="1" applyAlignment="1">
      <alignment wrapText="1"/>
    </xf>
    <xf numFmtId="170" fontId="83" fillId="0" borderId="0" xfId="0" applyNumberFormat="1" applyFont="1"/>
    <xf numFmtId="0" fontId="84" fillId="0" borderId="0" xfId="0" applyFont="1"/>
    <xf numFmtId="0" fontId="85" fillId="0" borderId="0" xfId="0" applyFont="1"/>
    <xf numFmtId="170" fontId="86" fillId="0" borderId="0" xfId="0" applyNumberFormat="1" applyFont="1"/>
    <xf numFmtId="166" fontId="87" fillId="18" borderId="0" xfId="0" applyNumberFormat="1" applyFont="1" applyFill="1" applyAlignment="1">
      <alignment horizontal="center" wrapText="1"/>
    </xf>
    <xf numFmtId="0" fontId="28" fillId="19" borderId="0" xfId="0" applyFont="1" applyFill="1" applyAlignment="1">
      <alignment horizontal="center" vertical="center" wrapText="1"/>
    </xf>
    <xf numFmtId="0" fontId="91" fillId="0" borderId="0" xfId="1" applyFont="1"/>
    <xf numFmtId="0" fontId="92" fillId="0" borderId="0" xfId="0" applyFont="1"/>
    <xf numFmtId="0" fontId="93" fillId="0" borderId="0" xfId="0" applyFont="1"/>
    <xf numFmtId="0" fontId="94" fillId="0" borderId="0" xfId="0" applyFont="1" applyAlignment="1">
      <alignment horizontal="center" vertical="center" wrapText="1"/>
    </xf>
    <xf numFmtId="166" fontId="95" fillId="0" borderId="0" xfId="0" applyNumberFormat="1" applyFont="1"/>
    <xf numFmtId="168" fontId="95" fillId="0" borderId="0" xfId="0" applyNumberFormat="1" applyFont="1"/>
    <xf numFmtId="0" fontId="97" fillId="0" borderId="0" xfId="0" applyFont="1"/>
    <xf numFmtId="0" fontId="13" fillId="0" borderId="0" xfId="0" applyFont="1"/>
    <xf numFmtId="0" fontId="94" fillId="27" borderId="0" xfId="0" quotePrefix="1" applyFont="1" applyFill="1" applyAlignment="1">
      <alignment horizontal="center"/>
    </xf>
    <xf numFmtId="0" fontId="94" fillId="27" borderId="0" xfId="0" applyFont="1" applyFill="1" applyAlignment="1">
      <alignment horizontal="center" vertical="center" wrapText="1"/>
    </xf>
    <xf numFmtId="166" fontId="95" fillId="27" borderId="0" xfId="0" applyNumberFormat="1" applyFont="1" applyFill="1"/>
    <xf numFmtId="0" fontId="94" fillId="27" borderId="0" xfId="0" applyFont="1" applyFill="1" applyAlignment="1">
      <alignment horizontal="center"/>
    </xf>
    <xf numFmtId="17" fontId="94" fillId="28" borderId="0" xfId="0" quotePrefix="1" applyNumberFormat="1" applyFont="1" applyFill="1" applyAlignment="1">
      <alignment horizontal="center"/>
    </xf>
    <xf numFmtId="0" fontId="94" fillId="28" borderId="0" xfId="0" applyFont="1" applyFill="1" applyAlignment="1">
      <alignment horizontal="center" vertical="center" wrapText="1"/>
    </xf>
    <xf numFmtId="166" fontId="96" fillId="29" borderId="0" xfId="0" applyNumberFormat="1" applyFont="1" applyFill="1"/>
    <xf numFmtId="0" fontId="94" fillId="28" borderId="0" xfId="0" applyFont="1" applyFill="1" applyAlignment="1">
      <alignment horizontal="center"/>
    </xf>
    <xf numFmtId="166" fontId="100" fillId="27" borderId="0" xfId="0" applyNumberFormat="1" applyFont="1" applyFill="1"/>
    <xf numFmtId="166" fontId="100" fillId="28" borderId="0" xfId="0" applyNumberFormat="1" applyFont="1" applyFill="1"/>
    <xf numFmtId="166" fontId="99" fillId="0" borderId="0" xfId="0" applyNumberFormat="1" applyFont="1" applyAlignment="1">
      <alignment vertical="top"/>
    </xf>
    <xf numFmtId="166" fontId="100" fillId="27" borderId="0" xfId="0" applyNumberFormat="1" applyFont="1" applyFill="1" applyAlignment="1">
      <alignment horizontal="right"/>
    </xf>
    <xf numFmtId="166" fontId="100" fillId="28" borderId="0" xfId="0" applyNumberFormat="1" applyFont="1" applyFill="1" applyAlignment="1">
      <alignment horizontal="right"/>
    </xf>
    <xf numFmtId="166" fontId="101" fillId="27" borderId="0" xfId="0" applyNumberFormat="1" applyFont="1" applyFill="1" applyAlignment="1">
      <alignment horizontal="center" wrapText="1"/>
    </xf>
    <xf numFmtId="166" fontId="101" fillId="28" borderId="0" xfId="0" applyNumberFormat="1" applyFont="1" applyFill="1" applyAlignment="1">
      <alignment horizontal="center" wrapText="1"/>
    </xf>
    <xf numFmtId="166" fontId="102" fillId="0" borderId="0" xfId="0" applyNumberFormat="1" applyFont="1" applyAlignment="1">
      <alignment horizontal="center" wrapText="1"/>
    </xf>
    <xf numFmtId="0" fontId="81" fillId="0" borderId="0" xfId="0" applyFont="1"/>
    <xf numFmtId="0" fontId="103" fillId="0" borderId="0" xfId="0" applyFont="1"/>
    <xf numFmtId="0" fontId="103" fillId="0" borderId="0" xfId="1" applyFont="1" applyFill="1"/>
    <xf numFmtId="0" fontId="105" fillId="0" borderId="0" xfId="0" applyFont="1" applyAlignment="1">
      <alignment horizontal="center" wrapText="1"/>
    </xf>
    <xf numFmtId="0" fontId="105" fillId="0" borderId="21" xfId="0" applyFont="1" applyBorder="1" applyAlignment="1">
      <alignment horizontal="center" wrapText="1"/>
    </xf>
    <xf numFmtId="0" fontId="106" fillId="0" borderId="21" xfId="0" applyFont="1" applyBorder="1" applyAlignment="1">
      <alignment horizontal="center" wrapText="1"/>
    </xf>
    <xf numFmtId="166" fontId="103" fillId="0" borderId="21" xfId="0" applyNumberFormat="1" applyFont="1" applyBorder="1"/>
    <xf numFmtId="166" fontId="104" fillId="0" borderId="21" xfId="0" applyNumberFormat="1" applyFont="1" applyBorder="1"/>
    <xf numFmtId="166" fontId="30" fillId="0" borderId="21" xfId="0" applyNumberFormat="1" applyFont="1" applyBorder="1"/>
    <xf numFmtId="166" fontId="41" fillId="0" borderId="21" xfId="0" applyNumberFormat="1" applyFont="1" applyBorder="1"/>
    <xf numFmtId="166" fontId="28" fillId="0" borderId="21" xfId="0" applyNumberFormat="1" applyFont="1" applyBorder="1"/>
    <xf numFmtId="0" fontId="103" fillId="0" borderId="21" xfId="0" applyFont="1" applyBorder="1" applyAlignment="1">
      <alignment horizontal="center"/>
    </xf>
    <xf numFmtId="0" fontId="28" fillId="0" borderId="21" xfId="0" applyFont="1" applyBorder="1" applyAlignment="1">
      <alignment horizontal="center"/>
    </xf>
    <xf numFmtId="10" fontId="103" fillId="0" borderId="21" xfId="0" applyNumberFormat="1" applyFont="1" applyBorder="1"/>
    <xf numFmtId="10" fontId="105" fillId="0" borderId="21" xfId="0" applyNumberFormat="1" applyFont="1" applyBorder="1"/>
    <xf numFmtId="0" fontId="98" fillId="0" borderId="0" xfId="0" applyFont="1"/>
    <xf numFmtId="166" fontId="98" fillId="0" borderId="0" xfId="0" applyNumberFormat="1" applyFont="1"/>
    <xf numFmtId="0" fontId="107" fillId="0" borderId="0" xfId="0" applyFont="1"/>
    <xf numFmtId="0" fontId="43" fillId="0" borderId="0" xfId="1" applyFont="1"/>
    <xf numFmtId="166" fontId="97" fillId="0" borderId="0" xfId="0" applyNumberFormat="1" applyFont="1"/>
    <xf numFmtId="0" fontId="108" fillId="0" borderId="0" xfId="0" applyFont="1"/>
    <xf numFmtId="0" fontId="81" fillId="0" borderId="0" xfId="1" applyFont="1"/>
    <xf numFmtId="0" fontId="109" fillId="0" borderId="0" xfId="0" applyFont="1"/>
    <xf numFmtId="4" fontId="109" fillId="0" borderId="0" xfId="0" applyNumberFormat="1" applyFont="1" applyAlignment="1">
      <alignment wrapText="1"/>
    </xf>
    <xf numFmtId="0" fontId="110" fillId="0" borderId="0" xfId="0" applyFont="1"/>
    <xf numFmtId="170" fontId="88" fillId="0" borderId="0" xfId="0" applyNumberFormat="1" applyFont="1"/>
    <xf numFmtId="3" fontId="100" fillId="0" borderId="0" xfId="0" applyNumberFormat="1" applyFont="1" applyAlignment="1">
      <alignment horizontal="right"/>
    </xf>
    <xf numFmtId="0" fontId="112" fillId="0" borderId="0" xfId="0" applyFont="1" applyAlignment="1">
      <alignment horizontal="center" vertical="center" wrapText="1"/>
    </xf>
    <xf numFmtId="166" fontId="51" fillId="0" borderId="17" xfId="0" applyNumberFormat="1" applyFont="1" applyBorder="1" applyAlignment="1">
      <alignment horizontal="right" vertical="top"/>
    </xf>
    <xf numFmtId="0" fontId="113" fillId="0" borderId="0" xfId="0" applyFont="1" applyAlignment="1">
      <alignment wrapText="1"/>
    </xf>
    <xf numFmtId="0" fontId="111" fillId="0" borderId="17" xfId="0" applyFont="1" applyBorder="1" applyAlignment="1">
      <alignment vertical="top"/>
    </xf>
    <xf numFmtId="166" fontId="111" fillId="27" borderId="17" xfId="0" applyNumberFormat="1" applyFont="1" applyFill="1" applyBorder="1" applyAlignment="1">
      <alignment vertical="top"/>
    </xf>
    <xf numFmtId="166" fontId="114" fillId="29" borderId="17" xfId="0" applyNumberFormat="1" applyFont="1" applyFill="1" applyBorder="1" applyAlignment="1">
      <alignment vertical="top"/>
    </xf>
    <xf numFmtId="166" fontId="111" fillId="0" borderId="17" xfId="0" applyNumberFormat="1" applyFont="1" applyBorder="1" applyAlignment="1">
      <alignment vertical="top"/>
    </xf>
    <xf numFmtId="168" fontId="111" fillId="0" borderId="17" xfId="0" applyNumberFormat="1" applyFont="1" applyBorder="1" applyAlignment="1">
      <alignment vertical="top"/>
    </xf>
    <xf numFmtId="3" fontId="111" fillId="0" borderId="17" xfId="0" applyNumberFormat="1" applyFont="1" applyBorder="1" applyAlignment="1">
      <alignment vertical="top"/>
    </xf>
    <xf numFmtId="166" fontId="51" fillId="27" borderId="17" xfId="0" applyNumberFormat="1" applyFont="1" applyFill="1" applyBorder="1" applyAlignment="1">
      <alignment vertical="top"/>
    </xf>
    <xf numFmtId="166" fontId="51" fillId="28" borderId="17" xfId="0" applyNumberFormat="1" applyFont="1" applyFill="1" applyBorder="1" applyAlignment="1">
      <alignment vertical="top"/>
    </xf>
    <xf numFmtId="166" fontId="51" fillId="0" borderId="17" xfId="0" applyNumberFormat="1" applyFont="1" applyBorder="1" applyAlignment="1">
      <alignment vertical="top"/>
    </xf>
    <xf numFmtId="0" fontId="34" fillId="0" borderId="0" xfId="0" applyFont="1" applyAlignment="1">
      <alignment vertical="top"/>
    </xf>
    <xf numFmtId="3" fontId="103" fillId="0" borderId="0" xfId="0" applyNumberFormat="1" applyFont="1"/>
    <xf numFmtId="3" fontId="28" fillId="24" borderId="24" xfId="0" applyNumberFormat="1" applyFont="1" applyFill="1" applyBorder="1" applyAlignment="1">
      <alignment vertical="top"/>
    </xf>
    <xf numFmtId="168" fontId="28" fillId="24" borderId="24" xfId="0" applyNumberFormat="1" applyFont="1" applyFill="1" applyBorder="1" applyAlignment="1">
      <alignment vertical="top"/>
    </xf>
    <xf numFmtId="0" fontId="13" fillId="0" borderId="24" xfId="0" applyFont="1" applyBorder="1" applyAlignment="1">
      <alignment vertical="top"/>
    </xf>
    <xf numFmtId="168" fontId="28" fillId="0" borderId="24" xfId="0" applyNumberFormat="1" applyFont="1" applyBorder="1" applyAlignment="1">
      <alignment vertical="top"/>
    </xf>
    <xf numFmtId="168" fontId="13" fillId="0" borderId="24" xfId="0" applyNumberFormat="1" applyFont="1" applyBorder="1" applyAlignment="1">
      <alignment vertical="top"/>
    </xf>
    <xf numFmtId="166" fontId="28" fillId="0" borderId="24" xfId="0" applyNumberFormat="1" applyFont="1" applyBorder="1" applyAlignment="1">
      <alignment vertical="top"/>
    </xf>
    <xf numFmtId="14" fontId="115" fillId="0" borderId="0" xfId="1" quotePrefix="1" applyNumberFormat="1" applyFont="1" applyFill="1" applyBorder="1" applyAlignment="1">
      <alignment horizontal="left"/>
    </xf>
    <xf numFmtId="3" fontId="31" fillId="0" borderId="0" xfId="0" applyNumberFormat="1" applyFont="1" applyAlignment="1">
      <alignment horizontal="right"/>
    </xf>
    <xf numFmtId="1" fontId="30" fillId="0" borderId="0" xfId="0" applyNumberFormat="1" applyFont="1" applyAlignment="1">
      <alignment horizontal="right"/>
    </xf>
    <xf numFmtId="1" fontId="31" fillId="0" borderId="0" xfId="0" applyNumberFormat="1" applyFont="1" applyAlignment="1">
      <alignment horizontal="right"/>
    </xf>
    <xf numFmtId="1" fontId="38" fillId="0" borderId="0" xfId="0" applyNumberFormat="1" applyFont="1" applyAlignment="1">
      <alignment horizontal="right"/>
    </xf>
    <xf numFmtId="3" fontId="32" fillId="0" borderId="0" xfId="0" applyNumberFormat="1" applyFont="1" applyAlignment="1">
      <alignment horizontal="right"/>
    </xf>
    <xf numFmtId="3" fontId="88" fillId="0" borderId="0" xfId="0" applyNumberFormat="1" applyFont="1"/>
    <xf numFmtId="0" fontId="88" fillId="0" borderId="0" xfId="0" applyFont="1"/>
    <xf numFmtId="0" fontId="118" fillId="0" borderId="0" xfId="0" applyFont="1"/>
    <xf numFmtId="0" fontId="42" fillId="0" borderId="0" xfId="39" applyFont="1" applyProtection="1">
      <protection locked="0"/>
    </xf>
    <xf numFmtId="170" fontId="116" fillId="0" borderId="0" xfId="35" applyNumberFormat="1" applyFont="1" applyAlignment="1">
      <alignment horizontal="left"/>
    </xf>
    <xf numFmtId="0" fontId="43" fillId="0" borderId="0" xfId="0" applyFont="1" applyAlignment="1">
      <alignment horizontal="left"/>
    </xf>
    <xf numFmtId="0" fontId="98" fillId="0" borderId="0" xfId="0" applyFont="1" applyAlignment="1">
      <alignment horizontal="left"/>
    </xf>
    <xf numFmtId="0" fontId="119" fillId="0" borderId="0" xfId="0" applyFont="1"/>
    <xf numFmtId="0" fontId="100" fillId="0" borderId="0" xfId="0" applyFont="1" applyAlignment="1">
      <alignment vertical="top"/>
    </xf>
    <xf numFmtId="166" fontId="100" fillId="18" borderId="0" xfId="0" applyNumberFormat="1" applyFont="1" applyFill="1"/>
    <xf numFmtId="166" fontId="96" fillId="26" borderId="0" xfId="0" applyNumberFormat="1" applyFont="1" applyFill="1"/>
    <xf numFmtId="166" fontId="114" fillId="26" borderId="17" xfId="0" applyNumberFormat="1" applyFont="1" applyFill="1" applyBorder="1" applyAlignment="1">
      <alignment vertical="top"/>
    </xf>
    <xf numFmtId="17" fontId="94" fillId="18" borderId="0" xfId="0" quotePrefix="1" applyNumberFormat="1" applyFont="1" applyFill="1" applyAlignment="1">
      <alignment horizontal="center"/>
    </xf>
    <xf numFmtId="166" fontId="51" fillId="18" borderId="17" xfId="0" applyNumberFormat="1" applyFont="1" applyFill="1" applyBorder="1" applyAlignment="1">
      <alignment vertical="top"/>
    </xf>
    <xf numFmtId="0" fontId="94" fillId="18" borderId="0" xfId="0" applyFont="1" applyFill="1" applyAlignment="1">
      <alignment horizontal="center" vertical="center" wrapText="1"/>
    </xf>
    <xf numFmtId="166" fontId="101" fillId="18" borderId="0" xfId="0" applyNumberFormat="1" applyFont="1" applyFill="1" applyAlignment="1">
      <alignment horizontal="center" wrapText="1"/>
    </xf>
    <xf numFmtId="3" fontId="41" fillId="0" borderId="0" xfId="49" applyNumberFormat="1" applyFont="1"/>
    <xf numFmtId="3" fontId="41" fillId="0" borderId="21" xfId="49" applyNumberFormat="1" applyFont="1" applyBorder="1"/>
    <xf numFmtId="166" fontId="100" fillId="18" borderId="0" xfId="0" applyNumberFormat="1" applyFont="1" applyFill="1" applyAlignment="1">
      <alignment horizontal="right"/>
    </xf>
    <xf numFmtId="1" fontId="99" fillId="0" borderId="0" xfId="0" applyNumberFormat="1" applyFont="1" applyAlignment="1">
      <alignment vertical="top"/>
    </xf>
    <xf numFmtId="0" fontId="105" fillId="0" borderId="0" xfId="0" applyFont="1"/>
    <xf numFmtId="0" fontId="94" fillId="0" borderId="0" xfId="0" applyFont="1"/>
    <xf numFmtId="3" fontId="123" fillId="0" borderId="0" xfId="0" applyNumberFormat="1" applyFont="1"/>
    <xf numFmtId="0" fontId="124" fillId="0" borderId="0" xfId="0" applyFont="1"/>
    <xf numFmtId="3" fontId="126" fillId="0" borderId="0" xfId="0" applyNumberFormat="1" applyFont="1" applyAlignment="1">
      <alignment horizontal="right"/>
    </xf>
    <xf numFmtId="4" fontId="126" fillId="0" borderId="0" xfId="0" applyNumberFormat="1" applyFont="1" applyAlignment="1">
      <alignment horizontal="right"/>
    </xf>
    <xf numFmtId="3" fontId="126" fillId="0" borderId="0" xfId="0" applyNumberFormat="1" applyFont="1"/>
    <xf numFmtId="168" fontId="127" fillId="0" borderId="0" xfId="0" applyNumberFormat="1" applyFont="1"/>
    <xf numFmtId="4" fontId="124" fillId="0" borderId="0" xfId="0" applyNumberFormat="1" applyFont="1" applyAlignment="1">
      <alignment wrapText="1"/>
    </xf>
    <xf numFmtId="0" fontId="126" fillId="0" borderId="0" xfId="0" applyFont="1" applyAlignment="1">
      <alignment horizontal="right"/>
    </xf>
    <xf numFmtId="166" fontId="126" fillId="0" borderId="0" xfId="0" applyNumberFormat="1" applyFont="1"/>
    <xf numFmtId="166" fontId="125" fillId="0" borderId="0" xfId="0" applyNumberFormat="1" applyFont="1" applyAlignment="1">
      <alignment horizontal="right"/>
    </xf>
    <xf numFmtId="0" fontId="128" fillId="0" borderId="0" xfId="0" applyFont="1"/>
    <xf numFmtId="0" fontId="106" fillId="0" borderId="0" xfId="0" applyFont="1"/>
    <xf numFmtId="0" fontId="129" fillId="0" borderId="0" xfId="0" applyFont="1"/>
    <xf numFmtId="0" fontId="104" fillId="0" borderId="0" xfId="0" applyFont="1"/>
    <xf numFmtId="0" fontId="104" fillId="0" borderId="0" xfId="0" applyFont="1" applyAlignment="1">
      <alignment vertical="top" wrapText="1"/>
    </xf>
    <xf numFmtId="0" fontId="106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3" fontId="106" fillId="0" borderId="0" xfId="0" applyNumberFormat="1" applyFont="1"/>
    <xf numFmtId="3" fontId="104" fillId="0" borderId="0" xfId="0" applyNumberFormat="1" applyFont="1"/>
    <xf numFmtId="168" fontId="104" fillId="0" borderId="0" xfId="0" applyNumberFormat="1" applyFont="1"/>
    <xf numFmtId="0" fontId="4" fillId="0" borderId="0" xfId="0" applyFont="1"/>
    <xf numFmtId="10" fontId="71" fillId="0" borderId="0" xfId="0" applyNumberFormat="1" applyFont="1"/>
    <xf numFmtId="0" fontId="30" fillId="18" borderId="0" xfId="0" applyFont="1" applyFill="1" applyAlignment="1">
      <alignment horizontal="left" vertical="center" wrapText="1"/>
    </xf>
    <xf numFmtId="166" fontId="30" fillId="0" borderId="26" xfId="0" applyNumberFormat="1" applyFont="1" applyBorder="1"/>
    <xf numFmtId="3" fontId="28" fillId="0" borderId="0" xfId="0" applyNumberFormat="1" applyFont="1" applyAlignment="1">
      <alignment horizontal="left" vertical="center" wrapText="1"/>
    </xf>
    <xf numFmtId="0" fontId="40" fillId="0" borderId="0" xfId="35"/>
    <xf numFmtId="0" fontId="131" fillId="0" borderId="0" xfId="0" applyFont="1"/>
    <xf numFmtId="0" fontId="104" fillId="22" borderId="0" xfId="0" applyFont="1" applyFill="1"/>
    <xf numFmtId="0" fontId="104" fillId="22" borderId="0" xfId="0" applyFont="1" applyFill="1" applyAlignment="1">
      <alignment vertical="top" wrapText="1"/>
    </xf>
    <xf numFmtId="0" fontId="104" fillId="18" borderId="0" xfId="0" applyFont="1" applyFill="1"/>
    <xf numFmtId="0" fontId="104" fillId="18" borderId="0" xfId="0" applyFont="1" applyFill="1" applyAlignment="1">
      <alignment vertical="top" wrapText="1"/>
    </xf>
    <xf numFmtId="0" fontId="132" fillId="0" borderId="0" xfId="0" applyFont="1"/>
    <xf numFmtId="0" fontId="133" fillId="0" borderId="0" xfId="0" applyFont="1"/>
    <xf numFmtId="3" fontId="134" fillId="0" borderId="0" xfId="0" applyNumberFormat="1" applyFont="1" applyAlignment="1">
      <alignment horizontal="right"/>
    </xf>
    <xf numFmtId="0" fontId="135" fillId="0" borderId="0" xfId="35" applyFont="1"/>
    <xf numFmtId="0" fontId="134" fillId="0" borderId="0" xfId="0" applyFont="1"/>
    <xf numFmtId="0" fontId="136" fillId="0" borderId="0" xfId="0" applyFont="1"/>
    <xf numFmtId="3" fontId="137" fillId="0" borderId="0" xfId="0" applyNumberFormat="1" applyFont="1" applyAlignment="1">
      <alignment horizontal="right"/>
    </xf>
    <xf numFmtId="10" fontId="138" fillId="0" borderId="0" xfId="0" applyNumberFormat="1" applyFont="1" applyAlignment="1">
      <alignment horizontal="center" vertical="center"/>
    </xf>
    <xf numFmtId="14" fontId="134" fillId="0" borderId="0" xfId="1" applyNumberFormat="1" applyFont="1" applyFill="1" applyBorder="1" applyAlignment="1">
      <alignment horizontal="left"/>
    </xf>
    <xf numFmtId="0" fontId="139" fillId="0" borderId="0" xfId="0" applyFont="1"/>
    <xf numFmtId="0" fontId="106" fillId="18" borderId="0" xfId="0" applyFont="1" applyFill="1" applyAlignment="1">
      <alignment vertical="top" wrapText="1"/>
    </xf>
    <xf numFmtId="0" fontId="106" fillId="22" borderId="0" xfId="0" applyFont="1" applyFill="1" applyAlignment="1">
      <alignment vertical="top" wrapText="1"/>
    </xf>
    <xf numFmtId="0" fontId="106" fillId="22" borderId="0" xfId="0" applyFont="1" applyFill="1"/>
    <xf numFmtId="0" fontId="106" fillId="18" borderId="0" xfId="0" applyFont="1" applyFill="1"/>
    <xf numFmtId="0" fontId="106" fillId="0" borderId="0" xfId="0" applyFont="1" applyAlignment="1">
      <alignment vertical="top"/>
    </xf>
    <xf numFmtId="3" fontId="106" fillId="0" borderId="0" xfId="0" applyNumberFormat="1" applyFont="1" applyAlignment="1">
      <alignment vertical="top"/>
    </xf>
    <xf numFmtId="168" fontId="106" fillId="0" borderId="0" xfId="0" applyNumberFormat="1" applyFont="1" applyAlignment="1">
      <alignment vertical="top"/>
    </xf>
    <xf numFmtId="0" fontId="130" fillId="0" borderId="0" xfId="0" applyFont="1" applyAlignment="1">
      <alignment vertical="top"/>
    </xf>
    <xf numFmtId="0" fontId="28" fillId="0" borderId="18" xfId="0" applyFont="1" applyBorder="1" applyAlignment="1">
      <alignment vertical="top"/>
    </xf>
    <xf numFmtId="166" fontId="28" fillId="0" borderId="25" xfId="0" applyNumberFormat="1" applyFont="1" applyBorder="1" applyAlignment="1">
      <alignment vertical="top"/>
    </xf>
    <xf numFmtId="166" fontId="28" fillId="0" borderId="18" xfId="0" applyNumberFormat="1" applyFont="1" applyBorder="1" applyAlignment="1">
      <alignment vertical="top"/>
    </xf>
    <xf numFmtId="10" fontId="72" fillId="0" borderId="18" xfId="0" applyNumberFormat="1" applyFont="1" applyBorder="1" applyAlignment="1">
      <alignment vertical="top"/>
    </xf>
    <xf numFmtId="3" fontId="37" fillId="22" borderId="18" xfId="0" applyNumberFormat="1" applyFont="1" applyFill="1" applyBorder="1" applyAlignment="1">
      <alignment vertical="top"/>
    </xf>
    <xf numFmtId="166" fontId="28" fillId="18" borderId="18" xfId="0" applyNumberFormat="1" applyFont="1" applyFill="1" applyBorder="1" applyAlignment="1">
      <alignment vertical="top"/>
    </xf>
    <xf numFmtId="3" fontId="28" fillId="0" borderId="18" xfId="0" applyNumberFormat="1" applyFont="1" applyBorder="1" applyAlignment="1">
      <alignment horizontal="right" vertical="top"/>
    </xf>
    <xf numFmtId="3" fontId="37" fillId="0" borderId="18" xfId="0" applyNumberFormat="1" applyFont="1" applyBorder="1" applyAlignment="1">
      <alignment vertical="top"/>
    </xf>
    <xf numFmtId="0" fontId="37" fillId="0" borderId="18" xfId="0" applyFont="1" applyBorder="1" applyAlignment="1">
      <alignment vertical="top"/>
    </xf>
    <xf numFmtId="171" fontId="28" fillId="0" borderId="18" xfId="0" applyNumberFormat="1" applyFont="1" applyBorder="1" applyAlignment="1">
      <alignment vertical="top"/>
    </xf>
    <xf numFmtId="0" fontId="140" fillId="0" borderId="0" xfId="0" applyFont="1"/>
    <xf numFmtId="0" fontId="141" fillId="0" borderId="0" xfId="1" applyFont="1" applyFill="1" applyBorder="1" applyAlignment="1">
      <alignment horizontal="left"/>
    </xf>
    <xf numFmtId="166" fontId="88" fillId="0" borderId="17" xfId="0" applyNumberFormat="1" applyFont="1" applyBorder="1" applyAlignment="1">
      <alignment vertical="top"/>
    </xf>
    <xf numFmtId="0" fontId="103" fillId="0" borderId="0" xfId="0" applyFont="1" applyAlignment="1">
      <alignment horizontal="center" vertical="center" wrapText="1"/>
    </xf>
    <xf numFmtId="166" fontId="88" fillId="0" borderId="25" xfId="0" applyNumberFormat="1" applyFont="1" applyBorder="1" applyAlignment="1">
      <alignment vertical="top"/>
    </xf>
    <xf numFmtId="0" fontId="103" fillId="0" borderId="17" xfId="0" applyFont="1" applyBorder="1" applyAlignment="1">
      <alignment horizontal="center" vertical="center" wrapText="1"/>
    </xf>
    <xf numFmtId="0" fontId="116" fillId="0" borderId="0" xfId="35" applyFont="1"/>
    <xf numFmtId="166" fontId="142" fillId="0" borderId="24" xfId="0" applyNumberFormat="1" applyFont="1" applyBorder="1" applyAlignment="1">
      <alignment horizontal="right" vertical="top"/>
    </xf>
    <xf numFmtId="166" fontId="142" fillId="17" borderId="24" xfId="0" applyNumberFormat="1" applyFont="1" applyFill="1" applyBorder="1" applyAlignment="1">
      <alignment horizontal="right" vertical="top"/>
    </xf>
    <xf numFmtId="166" fontId="142" fillId="22" borderId="24" xfId="0" applyNumberFormat="1" applyFont="1" applyFill="1" applyBorder="1" applyAlignment="1">
      <alignment horizontal="right" vertical="top"/>
    </xf>
    <xf numFmtId="166" fontId="143" fillId="0" borderId="0" xfId="0" applyNumberFormat="1" applyFont="1"/>
    <xf numFmtId="166" fontId="143" fillId="0" borderId="0" xfId="0" applyNumberFormat="1" applyFont="1" applyAlignment="1">
      <alignment horizontal="right"/>
    </xf>
    <xf numFmtId="166" fontId="142" fillId="17" borderId="0" xfId="0" applyNumberFormat="1" applyFont="1" applyFill="1"/>
    <xf numFmtId="3" fontId="142" fillId="14" borderId="0" xfId="0" applyNumberFormat="1" applyFont="1" applyFill="1" applyAlignment="1">
      <alignment horizontal="right"/>
    </xf>
    <xf numFmtId="3" fontId="87" fillId="26" borderId="17" xfId="0" applyNumberFormat="1" applyFont="1" applyFill="1" applyBorder="1" applyAlignment="1">
      <alignment horizontal="center" wrapText="1"/>
    </xf>
    <xf numFmtId="3" fontId="143" fillId="22" borderId="0" xfId="0" applyNumberFormat="1" applyFont="1" applyFill="1"/>
    <xf numFmtId="3" fontId="143" fillId="0" borderId="0" xfId="0" applyNumberFormat="1" applyFont="1" applyAlignment="1">
      <alignment horizontal="right"/>
    </xf>
    <xf numFmtId="0" fontId="142" fillId="0" borderId="24" xfId="0" applyFont="1" applyBorder="1" applyAlignment="1">
      <alignment horizontal="right" vertical="top"/>
    </xf>
    <xf numFmtId="0" fontId="142" fillId="0" borderId="24" xfId="0" applyFont="1" applyBorder="1" applyAlignment="1">
      <alignment vertical="top"/>
    </xf>
    <xf numFmtId="3" fontId="145" fillId="0" borderId="0" xfId="0" applyNumberFormat="1" applyFont="1" applyAlignment="1">
      <alignment horizontal="right"/>
    </xf>
    <xf numFmtId="0" fontId="142" fillId="0" borderId="0" xfId="0" applyFont="1"/>
    <xf numFmtId="166" fontId="146" fillId="18" borderId="17" xfId="0" applyNumberFormat="1" applyFont="1" applyFill="1" applyBorder="1" applyAlignment="1">
      <alignment horizontal="right" vertical="top"/>
    </xf>
    <xf numFmtId="166" fontId="146" fillId="18" borderId="24" xfId="0" applyNumberFormat="1" applyFont="1" applyFill="1" applyBorder="1" applyAlignment="1">
      <alignment vertical="top"/>
    </xf>
    <xf numFmtId="166" fontId="147" fillId="18" borderId="0" xfId="0" applyNumberFormat="1" applyFont="1" applyFill="1" applyAlignment="1">
      <alignment horizontal="right" vertical="top"/>
    </xf>
    <xf numFmtId="166" fontId="147" fillId="18" borderId="0" xfId="0" applyNumberFormat="1" applyFont="1" applyFill="1"/>
    <xf numFmtId="166" fontId="147" fillId="18" borderId="0" xfId="0" applyNumberFormat="1" applyFont="1" applyFill="1" applyAlignment="1">
      <alignment horizontal="right"/>
    </xf>
    <xf numFmtId="166" fontId="147" fillId="18" borderId="19" xfId="0" applyNumberFormat="1" applyFont="1" applyFill="1" applyBorder="1"/>
    <xf numFmtId="166" fontId="147" fillId="18" borderId="22" xfId="0" applyNumberFormat="1" applyFont="1" applyFill="1" applyBorder="1"/>
    <xf numFmtId="166" fontId="142" fillId="0" borderId="24" xfId="0" applyNumberFormat="1" applyFont="1" applyBorder="1" applyAlignment="1">
      <alignment vertical="top"/>
    </xf>
    <xf numFmtId="166" fontId="142" fillId="17" borderId="24" xfId="0" applyNumberFormat="1" applyFont="1" applyFill="1" applyBorder="1" applyAlignment="1">
      <alignment vertical="top"/>
    </xf>
    <xf numFmtId="3" fontId="142" fillId="22" borderId="24" xfId="0" applyNumberFormat="1" applyFont="1" applyFill="1" applyBorder="1" applyAlignment="1">
      <alignment vertical="top"/>
    </xf>
    <xf numFmtId="3" fontId="145" fillId="0" borderId="0" xfId="0" applyNumberFormat="1" applyFont="1"/>
    <xf numFmtId="166" fontId="143" fillId="17" borderId="0" xfId="0" applyNumberFormat="1" applyFont="1" applyFill="1"/>
    <xf numFmtId="3" fontId="143" fillId="25" borderId="23" xfId="0" applyNumberFormat="1" applyFont="1" applyFill="1" applyBorder="1" applyAlignment="1">
      <alignment horizontal="right"/>
    </xf>
    <xf numFmtId="3" fontId="143" fillId="0" borderId="0" xfId="0" applyNumberFormat="1" applyFont="1"/>
    <xf numFmtId="3" fontId="143" fillId="0" borderId="19" xfId="0" applyNumberFormat="1" applyFont="1" applyBorder="1" applyAlignment="1">
      <alignment horizontal="right"/>
    </xf>
    <xf numFmtId="3" fontId="143" fillId="22" borderId="20" xfId="0" applyNumberFormat="1" applyFont="1" applyFill="1" applyBorder="1" applyAlignment="1">
      <alignment horizontal="right"/>
    </xf>
    <xf numFmtId="3" fontId="143" fillId="25" borderId="20" xfId="0" applyNumberFormat="1" applyFont="1" applyFill="1" applyBorder="1" applyAlignment="1">
      <alignment horizontal="right"/>
    </xf>
    <xf numFmtId="0" fontId="30" fillId="0" borderId="0" xfId="39" applyFont="1" applyProtection="1">
      <protection locked="0"/>
    </xf>
    <xf numFmtId="3" fontId="142" fillId="14" borderId="0" xfId="0" applyNumberFormat="1" applyFont="1" applyFill="1" applyAlignment="1">
      <alignment horizontal="right" vertical="top"/>
    </xf>
    <xf numFmtId="166" fontId="142" fillId="14" borderId="0" xfId="0" applyNumberFormat="1" applyFont="1" applyFill="1" applyAlignment="1">
      <alignment vertical="top"/>
    </xf>
    <xf numFmtId="14" fontId="62" fillId="0" borderId="0" xfId="0" applyNumberFormat="1" applyFont="1" applyAlignment="1">
      <alignment horizontal="left"/>
    </xf>
    <xf numFmtId="4" fontId="55" fillId="0" borderId="0" xfId="0" applyNumberFormat="1" applyFont="1"/>
    <xf numFmtId="0" fontId="148" fillId="0" borderId="0" xfId="0" applyFont="1"/>
    <xf numFmtId="0" fontId="149" fillId="0" borderId="0" xfId="0" applyFont="1"/>
    <xf numFmtId="0" fontId="150" fillId="0" borderId="0" xfId="0" applyFont="1" applyAlignment="1">
      <alignment horizontal="center" wrapText="1"/>
    </xf>
    <xf numFmtId="0" fontId="139" fillId="0" borderId="27" xfId="0" applyFont="1" applyBorder="1"/>
    <xf numFmtId="4" fontId="137" fillId="0" borderId="0" xfId="0" applyNumberFormat="1" applyFont="1" applyAlignment="1">
      <alignment horizontal="right"/>
    </xf>
    <xf numFmtId="0" fontId="137" fillId="0" borderId="0" xfId="0" applyFont="1" applyAlignment="1">
      <alignment horizontal="right"/>
    </xf>
    <xf numFmtId="0" fontId="137" fillId="0" borderId="27" xfId="0" applyFont="1" applyBorder="1" applyAlignment="1">
      <alignment horizontal="right"/>
    </xf>
    <xf numFmtId="4" fontId="137" fillId="0" borderId="0" xfId="0" applyNumberFormat="1" applyFont="1"/>
    <xf numFmtId="171" fontId="137" fillId="0" borderId="0" xfId="0" applyNumberFormat="1" applyFont="1" applyAlignment="1">
      <alignment horizontal="right"/>
    </xf>
    <xf numFmtId="0" fontId="55" fillId="0" borderId="27" xfId="0" applyFont="1" applyBorder="1"/>
    <xf numFmtId="0" fontId="137" fillId="0" borderId="0" xfId="0" applyFont="1"/>
    <xf numFmtId="4" fontId="137" fillId="0" borderId="27" xfId="0" applyNumberFormat="1" applyFont="1" applyBorder="1" applyAlignment="1">
      <alignment horizontal="right"/>
    </xf>
    <xf numFmtId="0" fontId="137" fillId="0" borderId="27" xfId="0" applyFont="1" applyBorder="1"/>
    <xf numFmtId="4" fontId="137" fillId="0" borderId="0" xfId="36" applyNumberFormat="1" applyFont="1" applyAlignment="1">
      <alignment horizontal="right"/>
    </xf>
    <xf numFmtId="4" fontId="137" fillId="0" borderId="27" xfId="27" applyNumberFormat="1" applyFont="1" applyFill="1" applyBorder="1" applyAlignment="1">
      <alignment horizontal="right"/>
    </xf>
    <xf numFmtId="4" fontId="137" fillId="0" borderId="27" xfId="0" applyNumberFormat="1" applyFont="1" applyBorder="1"/>
    <xf numFmtId="0" fontId="66" fillId="0" borderId="0" xfId="0" applyFont="1" applyAlignment="1">
      <alignment horizontal="right"/>
    </xf>
    <xf numFmtId="4" fontId="137" fillId="0" borderId="27" xfId="0" applyNumberFormat="1" applyFont="1" applyBorder="1" applyAlignment="1">
      <alignment wrapText="1"/>
    </xf>
    <xf numFmtId="0" fontId="137" fillId="0" borderId="0" xfId="36" applyFont="1"/>
    <xf numFmtId="4" fontId="62" fillId="0" borderId="27" xfId="0" applyNumberFormat="1" applyFont="1" applyBorder="1" applyAlignment="1">
      <alignment wrapText="1"/>
    </xf>
    <xf numFmtId="4" fontId="137" fillId="0" borderId="0" xfId="40" applyNumberFormat="1" applyFont="1" applyProtection="1">
      <protection locked="0"/>
    </xf>
    <xf numFmtId="4" fontId="137" fillId="0" borderId="0" xfId="40" applyNumberFormat="1" applyFont="1"/>
    <xf numFmtId="0" fontId="39" fillId="15" borderId="0" xfId="0" applyFont="1" applyFill="1" applyAlignment="1">
      <alignment horizontal="center" vertical="center" wrapText="1"/>
    </xf>
    <xf numFmtId="3" fontId="39" fillId="15" borderId="0" xfId="0" applyNumberFormat="1" applyFont="1" applyFill="1" applyAlignment="1">
      <alignment horizontal="center" vertical="center" wrapText="1"/>
    </xf>
    <xf numFmtId="0" fontId="13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3" fontId="153" fillId="22" borderId="0" xfId="0" applyNumberFormat="1" applyFont="1" applyFill="1" applyAlignment="1">
      <alignment horizontal="center" vertical="center" wrapText="1"/>
    </xf>
    <xf numFmtId="0" fontId="134" fillId="0" borderId="0" xfId="1" applyFont="1" applyFill="1" applyBorder="1" applyAlignment="1">
      <alignment horizontal="left"/>
    </xf>
    <xf numFmtId="3" fontId="31" fillId="0" borderId="21" xfId="0" applyNumberFormat="1" applyFont="1" applyBorder="1" applyAlignment="1">
      <alignment horizontal="right"/>
    </xf>
    <xf numFmtId="0" fontId="28" fillId="0" borderId="21" xfId="0" applyFont="1" applyBorder="1"/>
    <xf numFmtId="166" fontId="30" fillId="0" borderId="21" xfId="0" applyNumberFormat="1" applyFont="1" applyBorder="1" applyAlignment="1">
      <alignment horizontal="right" vertical="top"/>
    </xf>
    <xf numFmtId="166" fontId="30" fillId="0" borderId="21" xfId="0" applyNumberFormat="1" applyFont="1" applyBorder="1" applyAlignment="1">
      <alignment horizontal="right"/>
    </xf>
    <xf numFmtId="166" fontId="30" fillId="22" borderId="21" xfId="0" applyNumberFormat="1" applyFont="1" applyFill="1" applyBorder="1"/>
    <xf numFmtId="3" fontId="31" fillId="0" borderId="30" xfId="0" applyNumberFormat="1" applyFont="1" applyBorder="1" applyAlignment="1">
      <alignment horizontal="right"/>
    </xf>
    <xf numFmtId="0" fontId="28" fillId="0" borderId="30" xfId="0" applyFont="1" applyBorder="1"/>
    <xf numFmtId="166" fontId="30" fillId="0" borderId="30" xfId="0" applyNumberFormat="1" applyFont="1" applyBorder="1"/>
    <xf numFmtId="166" fontId="30" fillId="0" borderId="30" xfId="0" applyNumberFormat="1" applyFont="1" applyBorder="1" applyAlignment="1">
      <alignment horizontal="right" vertical="top"/>
    </xf>
    <xf numFmtId="166" fontId="30" fillId="0" borderId="30" xfId="0" applyNumberFormat="1" applyFont="1" applyBorder="1" applyAlignment="1">
      <alignment horizontal="right"/>
    </xf>
    <xf numFmtId="166" fontId="30" fillId="22" borderId="30" xfId="0" applyNumberFormat="1" applyFont="1" applyFill="1" applyBorder="1"/>
    <xf numFmtId="0" fontId="28" fillId="0" borderId="29" xfId="0" applyFont="1" applyBorder="1" applyAlignment="1">
      <alignment horizontal="right" vertical="top"/>
    </xf>
    <xf numFmtId="0" fontId="28" fillId="0" borderId="29" xfId="0" applyFont="1" applyBorder="1" applyAlignment="1">
      <alignment vertical="top"/>
    </xf>
    <xf numFmtId="166" fontId="28" fillId="0" borderId="29" xfId="0" applyNumberFormat="1" applyFont="1" applyBorder="1" applyAlignment="1">
      <alignment vertical="top"/>
    </xf>
    <xf numFmtId="166" fontId="28" fillId="30" borderId="21" xfId="0" applyNumberFormat="1" applyFont="1" applyFill="1" applyBorder="1" applyAlignment="1">
      <alignment horizontal="right" vertical="top"/>
    </xf>
    <xf numFmtId="166" fontId="30" fillId="0" borderId="21" xfId="39" applyNumberFormat="1" applyFont="1" applyBorder="1" applyProtection="1">
      <protection locked="0"/>
    </xf>
    <xf numFmtId="166" fontId="30" fillId="0" borderId="21" xfId="39" applyNumberFormat="1" applyFont="1" applyBorder="1" applyAlignment="1" applyProtection="1">
      <alignment horizontal="right"/>
      <protection locked="0"/>
    </xf>
    <xf numFmtId="166" fontId="28" fillId="30" borderId="30" xfId="0" applyNumberFormat="1" applyFont="1" applyFill="1" applyBorder="1" applyAlignment="1">
      <alignment horizontal="right" vertical="top"/>
    </xf>
    <xf numFmtId="166" fontId="30" fillId="0" borderId="30" xfId="39" applyNumberFormat="1" applyFont="1" applyBorder="1" applyProtection="1">
      <protection locked="0"/>
    </xf>
    <xf numFmtId="168" fontId="30" fillId="24" borderId="21" xfId="0" applyNumberFormat="1" applyFont="1" applyFill="1" applyBorder="1" applyAlignment="1">
      <alignment vertical="top"/>
    </xf>
    <xf numFmtId="0" fontId="147" fillId="0" borderId="0" xfId="0" applyFont="1"/>
    <xf numFmtId="0" fontId="134" fillId="0" borderId="0" xfId="0" applyFont="1" applyAlignment="1">
      <alignment horizontal="left"/>
    </xf>
    <xf numFmtId="166" fontId="31" fillId="0" borderId="21" xfId="0" applyNumberFormat="1" applyFont="1" applyBorder="1" applyAlignment="1">
      <alignment horizontal="right"/>
    </xf>
    <xf numFmtId="166" fontId="30" fillId="0" borderId="28" xfId="0" applyNumberFormat="1" applyFont="1" applyBorder="1" applyAlignment="1">
      <alignment horizontal="right"/>
    </xf>
    <xf numFmtId="0" fontId="146" fillId="0" borderId="0" xfId="0" applyFont="1" applyAlignment="1">
      <alignment vertical="center"/>
    </xf>
    <xf numFmtId="0" fontId="157" fillId="0" borderId="0" xfId="1" applyFont="1" applyFill="1" applyBorder="1" applyAlignment="1">
      <alignment horizontal="left"/>
    </xf>
    <xf numFmtId="0" fontId="28" fillId="26" borderId="0" xfId="0" applyFont="1" applyFill="1" applyAlignment="1">
      <alignment horizontal="center" vertical="center" wrapText="1"/>
    </xf>
    <xf numFmtId="3" fontId="28" fillId="26" borderId="0" xfId="0" applyNumberFormat="1" applyFont="1" applyFill="1" applyAlignment="1">
      <alignment horizontal="center" vertical="center" wrapText="1"/>
    </xf>
    <xf numFmtId="3" fontId="28" fillId="18" borderId="0" xfId="0" applyNumberFormat="1" applyFont="1" applyFill="1" applyAlignment="1">
      <alignment horizontal="center" vertical="center" wrapText="1"/>
    </xf>
    <xf numFmtId="0" fontId="28" fillId="18" borderId="0" xfId="0" applyFont="1" applyFill="1" applyAlignment="1">
      <alignment horizontal="center" vertical="center" wrapText="1"/>
    </xf>
    <xf numFmtId="166" fontId="30" fillId="0" borderId="34" xfId="0" applyNumberFormat="1" applyFont="1" applyBorder="1" applyAlignment="1">
      <alignment horizontal="right"/>
    </xf>
    <xf numFmtId="166" fontId="30" fillId="22" borderId="34" xfId="0" applyNumberFormat="1" applyFont="1" applyFill="1" applyBorder="1"/>
    <xf numFmtId="166" fontId="30" fillId="22" borderId="28" xfId="0" applyNumberFormat="1" applyFont="1" applyFill="1" applyBorder="1"/>
    <xf numFmtId="166" fontId="30" fillId="0" borderId="35" xfId="0" applyNumberFormat="1" applyFont="1" applyBorder="1" applyAlignment="1">
      <alignment horizontal="right" vertical="top"/>
    </xf>
    <xf numFmtId="166" fontId="30" fillId="0" borderId="33" xfId="0" applyNumberFormat="1" applyFont="1" applyBorder="1" applyAlignment="1">
      <alignment horizontal="right" vertical="top"/>
    </xf>
    <xf numFmtId="0" fontId="158" fillId="19" borderId="0" xfId="0" applyFont="1" applyFill="1"/>
    <xf numFmtId="166" fontId="30" fillId="0" borderId="30" xfId="0" applyNumberFormat="1" applyFont="1" applyBorder="1" applyAlignment="1">
      <alignment vertical="top"/>
    </xf>
    <xf numFmtId="166" fontId="30" fillId="0" borderId="21" xfId="0" applyNumberFormat="1" applyFont="1" applyBorder="1" applyAlignment="1">
      <alignment vertical="top"/>
    </xf>
    <xf numFmtId="166" fontId="30" fillId="22" borderId="21" xfId="0" applyNumberFormat="1" applyFont="1" applyFill="1" applyBorder="1" applyAlignment="1">
      <alignment vertical="top"/>
    </xf>
    <xf numFmtId="0" fontId="159" fillId="19" borderId="0" xfId="0" applyFont="1" applyFill="1"/>
    <xf numFmtId="166" fontId="28" fillId="17" borderId="21" xfId="0" applyNumberFormat="1" applyFont="1" applyFill="1" applyBorder="1" applyAlignment="1">
      <alignment vertical="top"/>
    </xf>
    <xf numFmtId="14" fontId="160" fillId="0" borderId="0" xfId="35" quotePrefix="1" applyNumberFormat="1" applyFont="1" applyFill="1" applyBorder="1" applyAlignment="1">
      <alignment horizontal="left"/>
    </xf>
    <xf numFmtId="166" fontId="30" fillId="30" borderId="30" xfId="0" applyNumberFormat="1" applyFont="1" applyFill="1" applyBorder="1" applyAlignment="1">
      <alignment horizontal="right" vertical="top"/>
    </xf>
    <xf numFmtId="168" fontId="30" fillId="0" borderId="30" xfId="0" applyNumberFormat="1" applyFont="1" applyBorder="1" applyAlignment="1">
      <alignment vertical="top"/>
    </xf>
    <xf numFmtId="3" fontId="30" fillId="0" borderId="30" xfId="0" applyNumberFormat="1" applyFont="1" applyBorder="1" applyAlignment="1">
      <alignment vertical="top"/>
    </xf>
    <xf numFmtId="10" fontId="30" fillId="0" borderId="30" xfId="0" applyNumberFormat="1" applyFont="1" applyBorder="1" applyAlignment="1">
      <alignment vertical="top"/>
    </xf>
    <xf numFmtId="10" fontId="30" fillId="0" borderId="21" xfId="0" applyNumberFormat="1" applyFont="1" applyBorder="1" applyAlignment="1">
      <alignment vertical="top"/>
    </xf>
    <xf numFmtId="166" fontId="30" fillId="30" borderId="21" xfId="0" applyNumberFormat="1" applyFont="1" applyFill="1" applyBorder="1" applyAlignment="1">
      <alignment horizontal="right" vertical="top"/>
    </xf>
    <xf numFmtId="3" fontId="30" fillId="0" borderId="21" xfId="0" applyNumberFormat="1" applyFont="1" applyBorder="1" applyAlignment="1">
      <alignment vertical="top"/>
    </xf>
    <xf numFmtId="0" fontId="53" fillId="0" borderId="0" xfId="0" applyFont="1"/>
    <xf numFmtId="166" fontId="147" fillId="0" borderId="21" xfId="0" applyNumberFormat="1" applyFont="1" applyBorder="1"/>
    <xf numFmtId="166" fontId="30" fillId="18" borderId="21" xfId="0" applyNumberFormat="1" applyFont="1" applyFill="1" applyBorder="1" applyAlignment="1">
      <alignment vertical="top"/>
    </xf>
    <xf numFmtId="166" fontId="28" fillId="18" borderId="21" xfId="0" applyNumberFormat="1" applyFont="1" applyFill="1" applyBorder="1" applyAlignment="1">
      <alignment vertical="top"/>
    </xf>
    <xf numFmtId="0" fontId="79" fillId="0" borderId="0" xfId="0" applyFont="1" applyAlignment="1">
      <alignment horizontal="left"/>
    </xf>
    <xf numFmtId="0" fontId="28" fillId="0" borderId="21" xfId="0" applyFont="1" applyBorder="1" applyAlignment="1">
      <alignment horizontal="right" vertical="top"/>
    </xf>
    <xf numFmtId="0" fontId="28" fillId="0" borderId="21" xfId="0" applyFont="1" applyBorder="1" applyAlignment="1">
      <alignment vertical="top"/>
    </xf>
    <xf numFmtId="166" fontId="28" fillId="0" borderId="21" xfId="0" applyNumberFormat="1" applyFont="1" applyBorder="1" applyAlignment="1">
      <alignment vertical="top"/>
    </xf>
    <xf numFmtId="166" fontId="28" fillId="0" borderId="21" xfId="0" applyNumberFormat="1" applyFont="1" applyBorder="1" applyAlignment="1">
      <alignment horizontal="right" vertical="top"/>
    </xf>
    <xf numFmtId="166" fontId="28" fillId="22" borderId="21" xfId="0" applyNumberFormat="1" applyFont="1" applyFill="1" applyBorder="1" applyAlignment="1">
      <alignment horizontal="right" vertical="top"/>
    </xf>
    <xf numFmtId="166" fontId="28" fillId="22" borderId="21" xfId="0" applyNumberFormat="1" applyFont="1" applyFill="1" applyBorder="1" applyAlignment="1">
      <alignment vertical="top"/>
    </xf>
    <xf numFmtId="3" fontId="153" fillId="26" borderId="36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vertical="top"/>
    </xf>
    <xf numFmtId="166" fontId="28" fillId="24" borderId="21" xfId="0" applyNumberFormat="1" applyFont="1" applyFill="1" applyBorder="1" applyAlignment="1">
      <alignment vertical="top"/>
    </xf>
    <xf numFmtId="168" fontId="28" fillId="24" borderId="21" xfId="0" applyNumberFormat="1" applyFont="1" applyFill="1" applyBorder="1" applyAlignment="1">
      <alignment vertical="top"/>
    </xf>
    <xf numFmtId="3" fontId="28" fillId="24" borderId="21" xfId="0" applyNumberFormat="1" applyFont="1" applyFill="1" applyBorder="1" applyAlignment="1">
      <alignment vertical="top"/>
    </xf>
    <xf numFmtId="166" fontId="28" fillId="24" borderId="30" xfId="0" applyNumberFormat="1" applyFont="1" applyFill="1" applyBorder="1" applyAlignment="1">
      <alignment vertical="top"/>
    </xf>
    <xf numFmtId="3" fontId="28" fillId="24" borderId="16" xfId="0" applyNumberFormat="1" applyFont="1" applyFill="1" applyBorder="1" applyAlignment="1">
      <alignment vertical="top"/>
    </xf>
    <xf numFmtId="168" fontId="30" fillId="24" borderId="30" xfId="0" applyNumberFormat="1" applyFont="1" applyFill="1" applyBorder="1" applyAlignment="1">
      <alignment vertical="top"/>
    </xf>
    <xf numFmtId="0" fontId="146" fillId="0" borderId="36" xfId="0" applyFont="1" applyBorder="1" applyAlignment="1">
      <alignment horizontal="center" vertical="center" wrapText="1"/>
    </xf>
    <xf numFmtId="0" fontId="146" fillId="30" borderId="36" xfId="0" applyFont="1" applyFill="1" applyBorder="1" applyAlignment="1">
      <alignment horizontal="center" vertical="center" wrapText="1"/>
    </xf>
    <xf numFmtId="166" fontId="146" fillId="0" borderId="36" xfId="0" applyNumberFormat="1" applyFont="1" applyBorder="1" applyAlignment="1">
      <alignment horizontal="center" vertical="center" wrapText="1"/>
    </xf>
    <xf numFmtId="0" fontId="28" fillId="0" borderId="36" xfId="0" applyFont="1" applyBorder="1" applyAlignment="1">
      <alignment horizontal="center" vertical="center" wrapText="1"/>
    </xf>
    <xf numFmtId="3" fontId="28" fillId="0" borderId="21" xfId="0" applyNumberFormat="1" applyFont="1" applyBorder="1" applyAlignment="1">
      <alignment vertical="top"/>
    </xf>
    <xf numFmtId="10" fontId="28" fillId="0" borderId="21" xfId="0" applyNumberFormat="1" applyFont="1" applyBorder="1" applyAlignment="1">
      <alignment vertical="top"/>
    </xf>
    <xf numFmtId="166" fontId="146" fillId="0" borderId="21" xfId="0" applyNumberFormat="1" applyFont="1" applyBorder="1" applyAlignment="1">
      <alignment vertical="top"/>
    </xf>
    <xf numFmtId="0" fontId="164" fillId="0" borderId="0" xfId="0" applyFont="1"/>
    <xf numFmtId="0" fontId="163" fillId="0" borderId="0" xfId="0" applyFont="1"/>
    <xf numFmtId="166" fontId="53" fillId="0" borderId="0" xfId="0" applyNumberFormat="1" applyFont="1"/>
    <xf numFmtId="0" fontId="53" fillId="0" borderId="0" xfId="0" applyFont="1" applyAlignment="1">
      <alignment horizontal="center" vertical="center" wrapText="1"/>
    </xf>
    <xf numFmtId="166" fontId="30" fillId="0" borderId="0" xfId="0" applyNumberFormat="1" applyFont="1" applyAlignment="1">
      <alignment horizontal="center" wrapText="1"/>
    </xf>
    <xf numFmtId="3" fontId="30" fillId="0" borderId="0" xfId="0" applyNumberFormat="1" applyFont="1" applyAlignment="1">
      <alignment horizontal="center" wrapText="1"/>
    </xf>
    <xf numFmtId="166" fontId="28" fillId="0" borderId="0" xfId="0" applyNumberFormat="1" applyFont="1" applyAlignment="1">
      <alignment vertical="top"/>
    </xf>
    <xf numFmtId="0" fontId="30" fillId="0" borderId="0" xfId="0" applyFont="1" applyAlignment="1">
      <alignment horizontal="center" wrapText="1"/>
    </xf>
    <xf numFmtId="0" fontId="28" fillId="0" borderId="0" xfId="0" applyFont="1" applyAlignment="1">
      <alignment horizontal="right" vertical="top"/>
    </xf>
    <xf numFmtId="166" fontId="28" fillId="0" borderId="0" xfId="0" applyNumberFormat="1" applyFont="1" applyAlignment="1">
      <alignment horizontal="right" vertical="top"/>
    </xf>
    <xf numFmtId="0" fontId="30" fillId="0" borderId="0" xfId="0" applyFont="1" applyAlignment="1">
      <alignment vertical="top"/>
    </xf>
    <xf numFmtId="166" fontId="30" fillId="0" borderId="0" xfId="0" applyNumberFormat="1" applyFont="1" applyAlignment="1">
      <alignment horizontal="right" vertical="top"/>
    </xf>
    <xf numFmtId="0" fontId="30" fillId="0" borderId="0" xfId="39" applyFont="1" applyAlignment="1" applyProtection="1">
      <alignment horizontal="right"/>
      <protection locked="0"/>
    </xf>
    <xf numFmtId="0" fontId="171" fillId="0" borderId="0" xfId="0" applyFont="1"/>
    <xf numFmtId="0" fontId="71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14" fontId="168" fillId="0" borderId="0" xfId="0" applyNumberFormat="1" applyFont="1" applyAlignment="1">
      <alignment horizontal="left"/>
    </xf>
    <xf numFmtId="10" fontId="29" fillId="0" borderId="0" xfId="0" applyNumberFormat="1" applyFont="1" applyAlignment="1">
      <alignment horizontal="center" vertical="center"/>
    </xf>
    <xf numFmtId="0" fontId="170" fillId="0" borderId="0" xfId="0" applyFont="1" applyAlignment="1">
      <alignment horizontal="center"/>
    </xf>
    <xf numFmtId="166" fontId="30" fillId="0" borderId="0" xfId="0" applyNumberFormat="1" applyFont="1" applyAlignment="1">
      <alignment vertical="top"/>
    </xf>
    <xf numFmtId="166" fontId="30" fillId="18" borderId="0" xfId="0" applyNumberFormat="1" applyFont="1" applyFill="1" applyAlignment="1">
      <alignment horizontal="center" wrapText="1"/>
    </xf>
    <xf numFmtId="166" fontId="28" fillId="18" borderId="0" xfId="0" applyNumberFormat="1" applyFont="1" applyFill="1" applyAlignment="1">
      <alignment horizontal="center" wrapText="1"/>
    </xf>
    <xf numFmtId="3" fontId="30" fillId="24" borderId="0" xfId="0" applyNumberFormat="1" applyFont="1" applyFill="1" applyAlignment="1">
      <alignment horizontal="center" wrapText="1"/>
    </xf>
    <xf numFmtId="166" fontId="30" fillId="24" borderId="0" xfId="0" applyNumberFormat="1" applyFont="1" applyFill="1" applyAlignment="1">
      <alignment horizontal="center" wrapText="1"/>
    </xf>
    <xf numFmtId="166" fontId="28" fillId="24" borderId="0" xfId="0" applyNumberFormat="1" applyFont="1" applyFill="1" applyAlignment="1">
      <alignment horizontal="center" wrapText="1"/>
    </xf>
    <xf numFmtId="0" fontId="172" fillId="0" borderId="0" xfId="0" applyFont="1"/>
    <xf numFmtId="0" fontId="39" fillId="15" borderId="21" xfId="0" applyFont="1" applyFill="1" applyBorder="1" applyAlignment="1">
      <alignment horizontal="center" vertical="center" wrapText="1"/>
    </xf>
    <xf numFmtId="3" fontId="39" fillId="15" borderId="21" xfId="0" applyNumberFormat="1" applyFont="1" applyFill="1" applyBorder="1" applyAlignment="1">
      <alignment horizontal="center" vertical="center" wrapText="1"/>
    </xf>
    <xf numFmtId="3" fontId="39" fillId="16" borderId="21" xfId="0" applyNumberFormat="1" applyFont="1" applyFill="1" applyBorder="1" applyAlignment="1">
      <alignment horizontal="center" vertical="center" wrapText="1"/>
    </xf>
    <xf numFmtId="0" fontId="39" fillId="16" borderId="21" xfId="0" applyFont="1" applyFill="1" applyBorder="1" applyAlignment="1">
      <alignment horizontal="center" vertical="center" wrapText="1"/>
    </xf>
    <xf numFmtId="0" fontId="28" fillId="26" borderId="21" xfId="0" applyFont="1" applyFill="1" applyBorder="1" applyAlignment="1">
      <alignment horizontal="center" vertical="center" wrapText="1"/>
    </xf>
    <xf numFmtId="3" fontId="28" fillId="26" borderId="21" xfId="0" applyNumberFormat="1" applyFont="1" applyFill="1" applyBorder="1" applyAlignment="1">
      <alignment horizontal="center" vertical="center" wrapText="1"/>
    </xf>
    <xf numFmtId="3" fontId="28" fillId="18" borderId="21" xfId="0" applyNumberFormat="1" applyFont="1" applyFill="1" applyBorder="1" applyAlignment="1">
      <alignment horizontal="center" vertical="center" wrapText="1"/>
    </xf>
    <xf numFmtId="3" fontId="153" fillId="22" borderId="21" xfId="0" applyNumberFormat="1" applyFont="1" applyFill="1" applyBorder="1" applyAlignment="1">
      <alignment horizontal="center" vertical="center" wrapText="1"/>
    </xf>
    <xf numFmtId="0" fontId="28" fillId="18" borderId="21" xfId="0" applyFont="1" applyFill="1" applyBorder="1" applyAlignment="1">
      <alignment horizontal="center" vertical="center" wrapText="1"/>
    </xf>
    <xf numFmtId="166" fontId="30" fillId="17" borderId="0" xfId="0" applyNumberFormat="1" applyFont="1" applyFill="1" applyAlignment="1">
      <alignment horizontal="center" wrapText="1"/>
    </xf>
    <xf numFmtId="166" fontId="169" fillId="17" borderId="0" xfId="0" applyNumberFormat="1" applyFont="1" applyFill="1" applyAlignment="1">
      <alignment horizontal="center" wrapText="1"/>
    </xf>
    <xf numFmtId="0" fontId="30" fillId="17" borderId="0" xfId="0" applyFont="1" applyFill="1" applyAlignment="1">
      <alignment horizontal="center" wrapText="1"/>
    </xf>
    <xf numFmtId="0" fontId="28" fillId="17" borderId="0" xfId="0" applyFont="1" applyFill="1" applyAlignment="1">
      <alignment horizontal="center" wrapText="1"/>
    </xf>
    <xf numFmtId="0" fontId="173" fillId="0" borderId="0" xfId="0" applyFont="1"/>
    <xf numFmtId="9" fontId="13" fillId="0" borderId="21" xfId="0" applyNumberFormat="1" applyFont="1" applyBorder="1" applyAlignment="1">
      <alignment vertical="top"/>
    </xf>
    <xf numFmtId="0" fontId="71" fillId="0" borderId="0" xfId="0" applyFont="1"/>
    <xf numFmtId="0" fontId="28" fillId="0" borderId="21" xfId="0" applyFont="1" applyBorder="1" applyAlignment="1">
      <alignment horizontal="center" vertical="center" wrapText="1"/>
    </xf>
    <xf numFmtId="0" fontId="71" fillId="0" borderId="21" xfId="0" applyFont="1" applyBorder="1"/>
    <xf numFmtId="0" fontId="146" fillId="31" borderId="21" xfId="0" applyFont="1" applyFill="1" applyBorder="1" applyAlignment="1">
      <alignment horizontal="center" vertical="center" wrapText="1"/>
    </xf>
    <xf numFmtId="0" fontId="174" fillId="33" borderId="21" xfId="0" applyFont="1" applyFill="1" applyBorder="1" applyAlignment="1">
      <alignment horizontal="center" vertical="center" wrapText="1"/>
    </xf>
    <xf numFmtId="166" fontId="72" fillId="0" borderId="21" xfId="0" applyNumberFormat="1" applyFont="1" applyBorder="1" applyAlignment="1">
      <alignment vertical="top"/>
    </xf>
    <xf numFmtId="168" fontId="72" fillId="0" borderId="21" xfId="0" applyNumberFormat="1" applyFont="1" applyBorder="1" applyAlignment="1">
      <alignment vertical="top"/>
    </xf>
    <xf numFmtId="10" fontId="72" fillId="0" borderId="21" xfId="0" applyNumberFormat="1" applyFont="1" applyBorder="1" applyAlignment="1">
      <alignment vertical="top"/>
    </xf>
    <xf numFmtId="0" fontId="72" fillId="0" borderId="21" xfId="0" applyFont="1" applyBorder="1" applyAlignment="1">
      <alignment vertical="top"/>
    </xf>
    <xf numFmtId="166" fontId="71" fillId="0" borderId="21" xfId="0" applyNumberFormat="1" applyFont="1" applyBorder="1" applyAlignment="1">
      <alignment vertical="top"/>
    </xf>
    <xf numFmtId="168" fontId="71" fillId="0" borderId="21" xfId="0" applyNumberFormat="1" applyFont="1" applyBorder="1" applyAlignment="1">
      <alignment vertical="top"/>
    </xf>
    <xf numFmtId="10" fontId="71" fillId="0" borderId="21" xfId="0" applyNumberFormat="1" applyFont="1" applyBorder="1" applyAlignment="1">
      <alignment vertical="top"/>
    </xf>
    <xf numFmtId="0" fontId="72" fillId="0" borderId="21" xfId="0" applyFont="1" applyBorder="1" applyAlignment="1">
      <alignment horizontal="center"/>
    </xf>
    <xf numFmtId="1" fontId="28" fillId="0" borderId="21" xfId="0" applyNumberFormat="1" applyFont="1" applyBorder="1" applyAlignment="1">
      <alignment horizontal="center" vertical="top"/>
    </xf>
    <xf numFmtId="1" fontId="30" fillId="0" borderId="21" xfId="0" applyNumberFormat="1" applyFont="1" applyBorder="1" applyAlignment="1">
      <alignment horizontal="center" vertical="top"/>
    </xf>
    <xf numFmtId="0" fontId="61" fillId="0" borderId="0" xfId="0" applyFont="1" applyAlignment="1">
      <alignment vertical="top"/>
    </xf>
    <xf numFmtId="166" fontId="62" fillId="0" borderId="21" xfId="0" applyNumberFormat="1" applyFont="1" applyBorder="1" applyAlignment="1">
      <alignment vertical="top"/>
    </xf>
    <xf numFmtId="168" fontId="62" fillId="0" borderId="21" xfId="0" applyNumberFormat="1" applyFont="1" applyBorder="1" applyAlignment="1">
      <alignment vertical="top"/>
    </xf>
    <xf numFmtId="0" fontId="62" fillId="0" borderId="21" xfId="0" applyFont="1" applyBorder="1"/>
    <xf numFmtId="0" fontId="62" fillId="0" borderId="21" xfId="0" applyFont="1" applyBorder="1" applyAlignment="1">
      <alignment vertical="top"/>
    </xf>
    <xf numFmtId="166" fontId="61" fillId="0" borderId="21" xfId="0" applyNumberFormat="1" applyFont="1" applyBorder="1" applyAlignment="1">
      <alignment vertical="top"/>
    </xf>
    <xf numFmtId="168" fontId="61" fillId="0" borderId="21" xfId="0" applyNumberFormat="1" applyFont="1" applyBorder="1" applyAlignment="1">
      <alignment vertical="top"/>
    </xf>
    <xf numFmtId="0" fontId="61" fillId="0" borderId="21" xfId="0" applyFont="1" applyBorder="1" applyAlignment="1">
      <alignment vertical="top"/>
    </xf>
    <xf numFmtId="0" fontId="175" fillId="0" borderId="0" xfId="1" applyFont="1" applyFill="1" applyBorder="1" applyAlignment="1">
      <alignment horizontal="left"/>
    </xf>
    <xf numFmtId="0" fontId="14" fillId="0" borderId="0" xfId="0" applyFont="1"/>
    <xf numFmtId="0" fontId="10" fillId="34" borderId="0" xfId="0" applyFont="1" applyFill="1"/>
    <xf numFmtId="0" fontId="13" fillId="34" borderId="0" xfId="0" applyFont="1" applyFill="1"/>
    <xf numFmtId="0" fontId="13" fillId="34" borderId="0" xfId="0" applyFont="1" applyFill="1" applyAlignment="1">
      <alignment vertical="top"/>
    </xf>
    <xf numFmtId="0" fontId="176" fillId="0" borderId="0" xfId="0" applyFont="1"/>
    <xf numFmtId="0" fontId="153" fillId="31" borderId="36" xfId="0" applyFont="1" applyFill="1" applyBorder="1" applyAlignment="1">
      <alignment horizontal="center" vertical="center" wrapText="1"/>
    </xf>
    <xf numFmtId="166" fontId="30" fillId="18" borderId="16" xfId="0" applyNumberFormat="1" applyFont="1" applyFill="1" applyBorder="1"/>
    <xf numFmtId="166" fontId="30" fillId="18" borderId="21" xfId="0" applyNumberFormat="1" applyFont="1" applyFill="1" applyBorder="1"/>
    <xf numFmtId="0" fontId="30" fillId="16" borderId="0" xfId="0" applyFont="1" applyFill="1"/>
    <xf numFmtId="0" fontId="30" fillId="16" borderId="0" xfId="0" applyFont="1" applyFill="1" applyAlignment="1">
      <alignment vertical="top"/>
    </xf>
    <xf numFmtId="0" fontId="0" fillId="0" borderId="0" xfId="0" applyAlignment="1">
      <alignment vertical="top"/>
    </xf>
    <xf numFmtId="0" fontId="177" fillId="0" borderId="0" xfId="0" applyFont="1" applyAlignment="1">
      <alignment horizontal="left"/>
    </xf>
    <xf numFmtId="166" fontId="28" fillId="30" borderId="21" xfId="0" applyNumberFormat="1" applyFont="1" applyFill="1" applyBorder="1" applyAlignment="1">
      <alignment vertical="top"/>
    </xf>
    <xf numFmtId="168" fontId="28" fillId="0" borderId="21" xfId="0" applyNumberFormat="1" applyFont="1" applyBorder="1" applyAlignment="1">
      <alignment vertical="top"/>
    </xf>
    <xf numFmtId="0" fontId="178" fillId="0" borderId="0" xfId="0" applyFont="1"/>
    <xf numFmtId="0" fontId="179" fillId="0" borderId="0" xfId="0" applyFont="1"/>
    <xf numFmtId="0" fontId="180" fillId="0" borderId="0" xfId="1" applyFont="1" applyFill="1" applyBorder="1"/>
    <xf numFmtId="0" fontId="181" fillId="0" borderId="0" xfId="0" applyFont="1"/>
    <xf numFmtId="0" fontId="182" fillId="0" borderId="0" xfId="0" applyFont="1"/>
    <xf numFmtId="0" fontId="47" fillId="0" borderId="0" xfId="35" applyFont="1"/>
    <xf numFmtId="0" fontId="135" fillId="0" borderId="0" xfId="35" applyFont="1" applyFill="1" applyBorder="1" applyAlignment="1">
      <alignment horizontal="left"/>
    </xf>
    <xf numFmtId="0" fontId="183" fillId="0" borderId="0" xfId="1" applyFont="1" applyFill="1" applyBorder="1" applyAlignment="1">
      <alignment horizontal="left"/>
    </xf>
    <xf numFmtId="0" fontId="184" fillId="0" borderId="0" xfId="0" applyFont="1"/>
    <xf numFmtId="0" fontId="135" fillId="0" borderId="0" xfId="35" applyFont="1" applyBorder="1" applyAlignment="1">
      <alignment vertical="center"/>
    </xf>
    <xf numFmtId="0" fontId="185" fillId="0" borderId="0" xfId="0" applyFont="1"/>
    <xf numFmtId="0" fontId="79" fillId="0" borderId="0" xfId="0" applyFont="1"/>
    <xf numFmtId="166" fontId="28" fillId="0" borderId="0" xfId="0" applyNumberFormat="1" applyFont="1" applyAlignment="1">
      <alignment horizontal="right"/>
    </xf>
    <xf numFmtId="3" fontId="37" fillId="0" borderId="0" xfId="0" applyNumberFormat="1" applyFont="1"/>
    <xf numFmtId="3" fontId="186" fillId="0" borderId="0" xfId="0" applyNumberFormat="1" applyFont="1"/>
    <xf numFmtId="0" fontId="28" fillId="0" borderId="0" xfId="0" applyFont="1" applyAlignment="1">
      <alignment horizontal="left" wrapText="1"/>
    </xf>
    <xf numFmtId="3" fontId="28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horizontal="center"/>
    </xf>
    <xf numFmtId="3" fontId="28" fillId="0" borderId="0" xfId="0" applyNumberFormat="1" applyFont="1" applyAlignment="1">
      <alignment horizontal="center"/>
    </xf>
    <xf numFmtId="0" fontId="10" fillId="35" borderId="0" xfId="0" applyFont="1" applyFill="1"/>
    <xf numFmtId="168" fontId="30" fillId="0" borderId="21" xfId="0" applyNumberFormat="1" applyFont="1" applyBorder="1" applyAlignment="1">
      <alignment vertical="top"/>
    </xf>
    <xf numFmtId="166" fontId="30" fillId="0" borderId="34" xfId="0" applyNumberFormat="1" applyFont="1" applyBorder="1"/>
    <xf numFmtId="166" fontId="30" fillId="18" borderId="36" xfId="0" applyNumberFormat="1" applyFont="1" applyFill="1" applyBorder="1"/>
    <xf numFmtId="166" fontId="162" fillId="0" borderId="21" xfId="0" applyNumberFormat="1" applyFont="1" applyBorder="1"/>
    <xf numFmtId="166" fontId="162" fillId="0" borderId="26" xfId="0" applyNumberFormat="1" applyFont="1" applyBorder="1"/>
    <xf numFmtId="0" fontId="166" fillId="0" borderId="0" xfId="0" applyFont="1"/>
    <xf numFmtId="2" fontId="166" fillId="0" borderId="0" xfId="0" applyNumberFormat="1" applyFont="1"/>
    <xf numFmtId="0" fontId="187" fillId="0" borderId="0" xfId="5" applyFont="1" applyFill="1" applyBorder="1"/>
    <xf numFmtId="0" fontId="53" fillId="0" borderId="0" xfId="0" applyFont="1" applyAlignment="1">
      <alignment horizontal="center" vertical="center"/>
    </xf>
    <xf numFmtId="0" fontId="167" fillId="0" borderId="0" xfId="0" applyFont="1"/>
    <xf numFmtId="0" fontId="166" fillId="0" borderId="17" xfId="0" applyFont="1" applyBorder="1" applyAlignment="1">
      <alignment vertical="top"/>
    </xf>
    <xf numFmtId="166" fontId="166" fillId="0" borderId="17" xfId="0" applyNumberFormat="1" applyFont="1" applyBorder="1" applyAlignment="1">
      <alignment vertical="top"/>
    </xf>
    <xf numFmtId="166" fontId="166" fillId="32" borderId="17" xfId="0" applyNumberFormat="1" applyFont="1" applyFill="1" applyBorder="1" applyAlignment="1">
      <alignment vertical="top"/>
    </xf>
    <xf numFmtId="166" fontId="166" fillId="32" borderId="0" xfId="0" applyNumberFormat="1" applyFont="1" applyFill="1"/>
    <xf numFmtId="166" fontId="166" fillId="28" borderId="17" xfId="0" applyNumberFormat="1" applyFont="1" applyFill="1" applyBorder="1" applyAlignment="1">
      <alignment vertical="top"/>
    </xf>
    <xf numFmtId="166" fontId="166" fillId="28" borderId="0" xfId="0" applyNumberFormat="1" applyFont="1" applyFill="1"/>
    <xf numFmtId="166" fontId="166" fillId="22" borderId="17" xfId="0" applyNumberFormat="1" applyFont="1" applyFill="1" applyBorder="1" applyAlignment="1">
      <alignment vertical="top"/>
    </xf>
    <xf numFmtId="166" fontId="53" fillId="22" borderId="0" xfId="0" applyNumberFormat="1" applyFont="1" applyFill="1"/>
    <xf numFmtId="0" fontId="146" fillId="37" borderId="21" xfId="0" applyFont="1" applyFill="1" applyBorder="1" applyAlignment="1">
      <alignment horizontal="center" vertical="center" wrapText="1"/>
    </xf>
    <xf numFmtId="0" fontId="28" fillId="36" borderId="21" xfId="0" applyFont="1" applyFill="1" applyBorder="1" applyAlignment="1">
      <alignment horizontal="center" vertical="center" wrapText="1"/>
    </xf>
    <xf numFmtId="3" fontId="28" fillId="36" borderId="21" xfId="0" applyNumberFormat="1" applyFont="1" applyFill="1" applyBorder="1" applyAlignment="1">
      <alignment horizontal="center" vertical="center" wrapText="1"/>
    </xf>
    <xf numFmtId="166" fontId="161" fillId="0" borderId="29" xfId="0" applyNumberFormat="1" applyFont="1" applyBorder="1" applyAlignment="1">
      <alignment vertical="top"/>
    </xf>
    <xf numFmtId="166" fontId="162" fillId="0" borderId="30" xfId="0" applyNumberFormat="1" applyFont="1" applyBorder="1"/>
    <xf numFmtId="166" fontId="162" fillId="0" borderId="36" xfId="0" applyNumberFormat="1" applyFont="1" applyBorder="1"/>
    <xf numFmtId="166" fontId="146" fillId="32" borderId="29" xfId="0" applyNumberFormat="1" applyFont="1" applyFill="1" applyBorder="1" applyAlignment="1">
      <alignment vertical="top"/>
    </xf>
    <xf numFmtId="166" fontId="146" fillId="32" borderId="30" xfId="0" applyNumberFormat="1" applyFont="1" applyFill="1" applyBorder="1"/>
    <xf numFmtId="0" fontId="167" fillId="32" borderId="0" xfId="0" applyFont="1" applyFill="1" applyAlignment="1">
      <alignment horizontal="center" vertical="center" wrapText="1"/>
    </xf>
    <xf numFmtId="0" fontId="167" fillId="32" borderId="0" xfId="0" applyFont="1" applyFill="1" applyAlignment="1">
      <alignment horizontal="center" vertical="center"/>
    </xf>
    <xf numFmtId="4" fontId="0" fillId="0" borderId="0" xfId="0" applyNumberFormat="1"/>
    <xf numFmtId="166" fontId="166" fillId="28" borderId="0" xfId="0" applyNumberFormat="1" applyFont="1" applyFill="1" applyAlignment="1">
      <alignment vertical="top"/>
    </xf>
    <xf numFmtId="0" fontId="167" fillId="0" borderId="0" xfId="0" applyFont="1" applyAlignment="1">
      <alignment horizontal="center" vertical="center" wrapText="1"/>
    </xf>
    <xf numFmtId="14" fontId="149" fillId="0" borderId="0" xfId="0" applyNumberFormat="1" applyFont="1" applyAlignment="1">
      <alignment horizontal="left"/>
    </xf>
    <xf numFmtId="0" fontId="189" fillId="0" borderId="0" xfId="0" applyFont="1"/>
    <xf numFmtId="3" fontId="137" fillId="0" borderId="0" xfId="0" applyNumberFormat="1" applyFont="1"/>
    <xf numFmtId="0" fontId="0" fillId="0" borderId="0" xfId="0" applyAlignment="1">
      <alignment horizontal="right"/>
    </xf>
    <xf numFmtId="171" fontId="137" fillId="0" borderId="0" xfId="0" applyNumberFormat="1" applyFont="1"/>
    <xf numFmtId="0" fontId="0" fillId="0" borderId="0" xfId="0" applyAlignment="1">
      <alignment horizontal="left"/>
    </xf>
    <xf numFmtId="0" fontId="137" fillId="0" borderId="0" xfId="0" applyFont="1" applyAlignment="1">
      <alignment horizontal="left"/>
    </xf>
    <xf numFmtId="0" fontId="0" fillId="6" borderId="0" xfId="0" applyFill="1"/>
    <xf numFmtId="4" fontId="188" fillId="0" borderId="0" xfId="0" applyNumberFormat="1" applyFont="1"/>
    <xf numFmtId="0" fontId="188" fillId="0" borderId="0" xfId="0" applyFont="1" applyAlignment="1">
      <alignment horizontal="left"/>
    </xf>
    <xf numFmtId="0" fontId="139" fillId="0" borderId="0" xfId="0" applyFont="1" applyAlignment="1">
      <alignment horizontal="right"/>
    </xf>
    <xf numFmtId="0" fontId="165" fillId="0" borderId="0" xfId="0" applyFont="1" applyAlignment="1">
      <alignment horizontal="center"/>
    </xf>
    <xf numFmtId="0" fontId="130" fillId="0" borderId="0" xfId="0" applyFont="1" applyAlignment="1">
      <alignment horizontal="left" vertical="top"/>
    </xf>
    <xf numFmtId="0" fontId="190" fillId="0" borderId="0" xfId="0" applyFont="1" applyAlignment="1">
      <alignment horizontal="left"/>
    </xf>
    <xf numFmtId="0" fontId="191" fillId="0" borderId="0" xfId="1" applyFont="1" applyFill="1" applyBorder="1" applyAlignment="1">
      <alignment horizontal="left"/>
    </xf>
    <xf numFmtId="166" fontId="30" fillId="0" borderId="0" xfId="0" applyNumberFormat="1" applyFont="1" applyFill="1" applyBorder="1" applyAlignment="1">
      <alignment horizontal="right" vertical="top"/>
    </xf>
    <xf numFmtId="0" fontId="192" fillId="0" borderId="0" xfId="0" applyFont="1" applyAlignment="1">
      <alignment horizontal="left"/>
    </xf>
    <xf numFmtId="0" fontId="193" fillId="0" borderId="0" xfId="0" applyFont="1"/>
    <xf numFmtId="3" fontId="51" fillId="0" borderId="0" xfId="0" applyNumberFormat="1" applyFont="1" applyAlignment="1">
      <alignment horizontal="right"/>
    </xf>
    <xf numFmtId="0" fontId="192" fillId="0" borderId="0" xfId="0" applyFont="1" applyAlignment="1">
      <alignment horizontal="center"/>
    </xf>
    <xf numFmtId="14" fontId="194" fillId="0" borderId="0" xfId="0" applyNumberFormat="1" applyFont="1" applyAlignment="1">
      <alignment horizontal="left"/>
    </xf>
    <xf numFmtId="0" fontId="51" fillId="16" borderId="0" xfId="0" applyFont="1" applyFill="1"/>
    <xf numFmtId="0" fontId="195" fillId="0" borderId="0" xfId="0" applyFont="1"/>
    <xf numFmtId="3" fontId="31" fillId="22" borderId="0" xfId="0" applyNumberFormat="1" applyFont="1" applyFill="1" applyBorder="1"/>
  </cellXfs>
  <cellStyles count="67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2 3" xfId="50" xr:uid="{E7F72AF2-1848-4E4E-9B00-4D0BAD9AF6B8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Normaali 5 2" xfId="59" xr:uid="{41054D10-983B-4A67-8AE4-4E6E4688136C}"/>
    <cellStyle name="Normaali 5 3" xfId="66" xr:uid="{926D53DA-A983-4A08-8958-D678B532EA8C}"/>
    <cellStyle name="Otsikko" xfId="1" builtinId="15" customBuiltin="1"/>
    <cellStyle name="Otsikko 1" xfId="2" builtinId="16" customBuiltin="1"/>
    <cellStyle name="Otsikko 2" xfId="3" builtinId="17" customBuiltin="1"/>
    <cellStyle name="Otsikko 2 2" xfId="51" xr:uid="{091CC0EF-A7DE-4283-942A-C198543B93BB}"/>
    <cellStyle name="Otsikko 3" xfId="4" builtinId="18" customBuiltin="1"/>
    <cellStyle name="Otsikko 3 2" xfId="53" xr:uid="{9FCB8FC4-15D2-4995-809C-F536AB242D36}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ilkku 3 2" xfId="58" xr:uid="{88F6AE65-0BB7-4112-87D2-F89F5DB6E053}"/>
    <cellStyle name="Pilkku 3 3" xfId="65" xr:uid="{A78E9F9D-BD8E-4097-B442-FF7F384957A2}"/>
    <cellStyle name="Pilkku 4" xfId="52" xr:uid="{0B0C88B9-BFEB-45FA-87BD-D61D44E9A7DE}"/>
    <cellStyle name="Pilkku 4 2" xfId="60" xr:uid="{E2BD5F8E-C016-4E6B-A9D1-FD7481473AF1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[0] 2 2" xfId="57" xr:uid="{87F2E2B4-0535-4342-9BC9-94671077E860}"/>
    <cellStyle name="Valuutta [0] 2 3" xfId="64" xr:uid="{32C0068F-15E0-4343-8C6D-DE6AE71B7648}"/>
    <cellStyle name="Valuutta [0] 3" xfId="55" xr:uid="{75F79D91-32B7-449C-9EDD-7F98EBA9B87C}"/>
    <cellStyle name="Valuutta [0] 4" xfId="62" xr:uid="{D8CE4EB2-4243-42F8-9527-F6B5A1F9FBCF}"/>
    <cellStyle name="Valuutta 2" xfId="37" xr:uid="{505660A2-B6D2-45CD-932C-A98D5A739E9E}"/>
    <cellStyle name="Valuutta 2 2" xfId="56" xr:uid="{E6CB23FD-5274-4DB3-98E0-A5EF851291AE}"/>
    <cellStyle name="Valuutta 2 3" xfId="63" xr:uid="{D2192654-F59B-4B7E-9854-2F95224B1D5B}"/>
    <cellStyle name="Valuutta 3" xfId="54" xr:uid="{49FD54E0-6A4D-4A54-A735-F2B1A4EDA867}"/>
    <cellStyle name="Valuutta 4" xfId="61" xr:uid="{0EAD040B-EDA6-42D0-9D8C-3B41870282DB}"/>
  </cellStyles>
  <dxfs count="78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8" defaultTableStyle="Kuntaliitto" defaultPivotStyle="PivotStyleLight16">
    <tableStyle name="Kuntaliitto" pivot="0" count="9" xr9:uid="{00000000-0011-0000-FFFF-FFFF00000000}">
      <tableStyleElement type="wholeTable" dxfId="77"/>
      <tableStyleElement type="headerRow" dxfId="76"/>
      <tableStyleElement type="totalRow" dxfId="75"/>
      <tableStyleElement type="firstColumn" dxfId="74"/>
      <tableStyleElement type="lastColumn" dxfId="73"/>
      <tableStyleElement type="firstRowStripe" dxfId="72"/>
      <tableStyleElement type="secondRowStripe" dxfId="71"/>
      <tableStyleElement type="firstColumnStripe" dxfId="70"/>
      <tableStyleElement type="secondColumnStripe" dxfId="69"/>
    </tableStyle>
    <tableStyle name="TableStyleLight13 2" pivot="0" count="9" xr9:uid="{5DD8EE3B-BCA0-4452-A019-2CBFA31A4FBE}">
      <tableStyleElement type="wholeTable" dxfId="68"/>
      <tableStyleElement type="headerRow" dxfId="67"/>
      <tableStyleElement type="totalRow" dxfId="66"/>
      <tableStyleElement type="firstColumn" dxfId="65"/>
      <tableStyleElement type="lastColumn" dxfId="64"/>
      <tableStyleElement type="firstRowStripe" dxfId="63"/>
      <tableStyleElement type="secondRowStripe" dxfId="62"/>
      <tableStyleElement type="firstColumnStripe" dxfId="61"/>
      <tableStyleElement type="secondColumnStripe" dxfId="60"/>
    </tableStyle>
    <tableStyle name="TableStyleLight13 3" pivot="0" count="9" xr9:uid="{FB153379-1423-445C-9D7C-5CEC663C435F}">
      <tableStyleElement type="wholeTable" dxfId="59"/>
      <tableStyleElement type="headerRow" dxfId="58"/>
      <tableStyleElement type="totalRow" dxfId="57"/>
      <tableStyleElement type="firstColumn" dxfId="56"/>
      <tableStyleElement type="lastColumn" dxfId="55"/>
      <tableStyleElement type="firstRowStripe" dxfId="54"/>
      <tableStyleElement type="secondRowStripe" dxfId="53"/>
      <tableStyleElement type="firstColumnStripe" dxfId="52"/>
      <tableStyleElement type="secondColumnStripe" dxfId="51"/>
    </tableStyle>
    <tableStyle name="TableStyleMedium2 2" pivot="0" count="7" xr9:uid="{1C1F9C04-E619-4501-9509-B14A7D8D49F6}">
      <tableStyleElement type="wholeTable" dxfId="50"/>
      <tableStyleElement type="headerRow" dxfId="49"/>
      <tableStyleElement type="totalRow" dxfId="48"/>
      <tableStyleElement type="firstColumn" dxfId="47"/>
      <tableStyleElement type="lastColumn" dxfId="46"/>
      <tableStyleElement type="firstRowStripe" dxfId="45"/>
      <tableStyleElement type="firstColumnStripe" dxfId="44"/>
    </tableStyle>
    <tableStyle name="TableStyleMedium2 3" pivot="0" count="7" xr9:uid="{8F46EDF1-C1E0-4C90-A042-DECD1E1DEE18}">
      <tableStyleElement type="wholeTable" dxfId="43"/>
      <tableStyleElement type="headerRow" dxfId="42"/>
      <tableStyleElement type="totalRow" dxfId="41"/>
      <tableStyleElement type="firstColumn" dxfId="40"/>
      <tableStyleElement type="lastColumn" dxfId="39"/>
      <tableStyleElement type="firstRowStripe" dxfId="38"/>
      <tableStyleElement type="firstColumnStripe" dxfId="37"/>
    </tableStyle>
    <tableStyle name="TableStyleMedium2 4" pivot="0" count="7" xr9:uid="{E9F60862-622D-4C61-BA85-E07D6600B1AA}">
      <tableStyleElement type="wholeTable" dxfId="36"/>
      <tableStyleElement type="headerRow" dxfId="35"/>
      <tableStyleElement type="totalRow" dxfId="34"/>
      <tableStyleElement type="firstColumn" dxfId="33"/>
      <tableStyleElement type="lastColumn" dxfId="32"/>
      <tableStyleElement type="firstRowStripe" dxfId="31"/>
      <tableStyleElement type="firstColumnStripe" dxfId="30"/>
    </tableStyle>
    <tableStyle name="TableStyleMedium2 5" pivot="0" count="7" xr9:uid="{A52F9130-B477-4222-B551-B1674DA52B7C}">
      <tableStyleElement type="wholeTable" dxfId="29"/>
      <tableStyleElement type="headerRow" dxfId="28"/>
      <tableStyleElement type="totalRow" dxfId="27"/>
      <tableStyleElement type="firstColumn" dxfId="26"/>
      <tableStyleElement type="lastColumn" dxfId="25"/>
      <tableStyleElement type="firstRowStripe" dxfId="24"/>
      <tableStyleElement type="firstColumnStripe" dxfId="23"/>
    </tableStyle>
    <tableStyle name="TableStyleMedium2 6" pivot="0" count="7" xr9:uid="{E4CDED47-D532-4521-8A9E-F467EFD449CD}">
      <tableStyleElement type="wholeTable" dxfId="22"/>
      <tableStyleElement type="headerRow" dxfId="21"/>
      <tableStyleElement type="totalRow" dxfId="20"/>
      <tableStyleElement type="firstColumn" dxfId="19"/>
      <tableStyleElement type="lastColumn" dxfId="18"/>
      <tableStyleElement type="firstRowStripe" dxfId="17"/>
      <tableStyleElement type="firstColumnStripe" dxfId="16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microsoft.com/office/2022/10/relationships/richValueRel" Target="richData/richValueRel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06/relationships/rdRichValueStructure" Target="richData/rdrichvaluestructure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06/relationships/rdRichValue" Target="richData/rdrichvalue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kuntaliitto.fi/kayttoehdot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2</xdr:col>
      <xdr:colOff>337500</xdr:colOff>
      <xdr:row>13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9" dT="2024-05-08T11:32:37.92" personId="{261C2C5C-719C-4B81-9431-61E2133A3C01}" id="{FD16E95D-C52B-4A7A-AB84-DA9660EF334D}">
    <text>Tässä ovat mukana valtionosuuksien sote-erät, mutta ei TE-rahoitus ja verotuloihin perustuva valtionosuuden tasaus. Kaikille kunnille tasasuuruinen sote-vähennys kasvaa vuoteen 2024 verrattuna. Myös vos-laskelman rakenne muuttuu. Tämä avattu omalla välilehdellään.</text>
  </threadedComment>
  <threadedComment ref="E9" dT="2024-05-08T11:34:11.11" personId="{261C2C5C-719C-4B81-9431-61E2133A3C01}" id="{3AE67181-43A7-4597-81AF-1F06E6208F49}">
    <text>Sisältää valtiolta siirtyvien palveluiden rahoituksen ja kasvavien työttömyysetuuksien kompensaation. Tarkempi erittely TE-rahoituksen muodostumisesta esitetään omalla välilehdellään.</text>
  </threadedComment>
  <threadedComment ref="I9" dT="2024-05-08T11:30:59.39" personId="{261C2C5C-719C-4B81-9431-61E2133A3C01}" id="{D2BE2908-41AD-446B-B691-6921BD4B491B}">
    <text>Kunnallisveron ansiotulovähennys poistuu vuoden 2025 alusta ja se kasvattaa kunnallisveron tuottoa, mutta pienentää vastaavalla summalla verotulomenestysten korvausta.</text>
  </threadedComment>
  <threadedComment ref="K9" dT="2024-04-29T12:07:13.28" personId="{261C2C5C-719C-4B81-9431-61E2133A3C01}" id="{AC8B4239-F9AC-4E67-8C8A-13D0B1D51177}">
    <text>Luvut vuoden 2024 päätöksen mukaisena. OKM ei tuota ennakollisia laskelmia.</text>
  </threadedComment>
  <threadedComment ref="M9" dT="2024-09-03T06:32:15.36" personId="{261C2C5C-719C-4B81-9431-61E2133A3C01}" id="{3804358E-354C-4DE1-8225-2FE89E94C8F6}">
    <text>15.12.2023 tilanne, joka määrittää kotikuntakorvauksen vuodelle 2025. Tulojen ja menojen erittely välilehdellä 6.</text>
  </threadedComment>
  <threadedComment ref="O9" dT="2024-08-19T15:38:09.38" personId="{261C2C5C-719C-4B81-9431-61E2133A3C01}" id="{9C871D7C-4AC2-43E3-A463-D6E6F2D5A5BA}">
    <text>€/as.-sarakkeen tiedot korjattu 19.8.2024</text>
  </threadedComment>
  <threadedComment ref="Z9" dT="2024-05-08T11:46:22.62" personId="{261C2C5C-719C-4B81-9431-61E2133A3C01}" id="{994D770E-1176-464F-B01C-35758E1F84AE}">
    <text>Sisältää sote-erät</text>
  </threadedComment>
  <threadedComment ref="B167" dT="2024-08-05T07:07:11.27" personId="{261C2C5C-719C-4B81-9431-61E2133A3C01}" id="{BE2DB52F-2B64-4133-92B1-72C48A27697D}">
    <text>Kuntaliitos Pertunmaan kanssa 2025. Vuoden 2025 luvuissa liitos huomioitu.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I9" dT="2022-11-18T12:30:36.53" personId="{261C2C5C-719C-4B81-9431-61E2133A3C01}" id="{15360133-170C-4896-A168-6E8698A5840E}">
    <text>Talousarviotietoja ei tarkistettu.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21F089F-33F8-46B2-9788-5AA45C4BE43E}">
    <text>Valtionosuusprosentti = Viereisen I-sarakkeen summa suhteessa laskennallisiin kustannuksiin (F-sarake).</text>
  </threadedComment>
  <threadedComment ref="K9" dT="2022-04-21T09:22:13.76" personId="{261C2C5C-719C-4B81-9431-61E2133A3C01}" id="{A1021397-EB96-4BB1-A0AD-BDE440AAAF0B}">
    <text>Syrjäisyyden laskentatapa uudistunut ja jaettava rahamäärä pienentynyt.</text>
  </threadedComment>
  <threadedComment ref="N9" dT="2022-04-21T09:23:58.41" personId="{261C2C5C-719C-4B81-9431-61E2133A3C01}" id="{37286053-76B4-4DE5-950E-97A885EB025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DF0160D6-637D-4C4F-BB9E-E94320BCAB4B}">
    <text>Myös väestön kasvu on uusi vos-kriteeri vuonna 2023. Ks. tarkemmat laskentaperusteet VM:n sivuilta.</text>
  </threadedComment>
  <threadedComment ref="P9" dT="2022-04-21T09:26:20.07" personId="{261C2C5C-719C-4B81-9431-61E2133A3C01}" id="{C6A9B3AB-5A31-463F-BE27-C7CDFF256E10}">
    <text>Sisältää lukuisia laskentatekijöitä, joilla tasapainotetaan kunta-valtio -suhdetta. Perustoimeentulotuen rahoitusosuus muodostaa vähennyksistä noin puolet. Kaikki osatekijät Kuntaliiton valtionosuuslaskurissa ja VM:n yksityiskohtaisessa laskelmassa.</text>
  </threadedComment>
  <threadedComment ref="Q9" dT="2022-04-21T09:31:25.60" personId="{261C2C5C-719C-4B81-9431-61E2133A3C01}" id="{9E5E1A05-3B3A-4FA7-A3C7-264DF2293D85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C63CC0D-3BFD-4D21-B5AA-739F12A6DA2A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9" dT="2024-05-08T11:32:37.92" personId="{261C2C5C-719C-4B81-9431-61E2133A3C01}" id="{93B74D6C-D140-452E-B069-247250FA78F4}">
    <text>Tässä ovat mukana valtionosuuksien sote-erät, mutta ei TE-rahoitus ja verotuloihin perustuva valtionosuuden tasaus. Kaikille kunnille tasasuuruinen sote-vähennys kasvaa vuoteen 2024 verrattuna. Myös vos-laskelman rakenne muuttuu. Tämä avattu omalla välilehdellään.</text>
  </threadedComment>
  <threadedComment ref="E9" dT="2024-05-08T11:34:11.11" personId="{261C2C5C-719C-4B81-9431-61E2133A3C01}" id="{5A2C164A-D8A4-48E7-9291-13540649E953}">
    <text>Sisältää valtiolta siirtyvien palveluiden rahoituksen ja kasvavien työttömyysetuuksien kompensaation. Tarkempi erittely TE-rahoituksen muodostumisesta esitetään omalla välilehdellään.</text>
  </threadedComment>
  <threadedComment ref="I9" dT="2024-05-08T11:30:59.39" personId="{261C2C5C-719C-4B81-9431-61E2133A3C01}" id="{0A69CBBD-82A1-42CD-9CAC-3862488F7E2A}">
    <text>Kunnallisveron ansiotulovähennys poistuu vuoden 2025 alusta ja se kasvattaa kunnallisveron tuottoa, mutta pienentää vastaavalla summalla verotulomenestysten korvausta.</text>
  </threadedComment>
  <threadedComment ref="K9" dT="2024-09-03T13:06:32.78" personId="{261C2C5C-719C-4B81-9431-61E2133A3C01}" id="{401F9976-53D2-438F-88A8-8D1A9CADF720}">
    <text>Vuoden 2024 tieto OKM:n 2.9.2024 päätöksen mukaan.</text>
  </threadedComment>
  <threadedComment ref="U9" dT="2024-05-08T11:46:22.62" personId="{261C2C5C-719C-4B81-9431-61E2133A3C01}" id="{198436D6-5988-4514-B6DE-EB7C36751EB4}">
    <text>Sisältää sote-erät</text>
  </threadedComment>
  <threadedComment ref="AB9" dT="2023-08-09T06:54:52.03" personId="{261C2C5C-719C-4B81-9431-61E2133A3C01}" id="{D067735A-2D2A-452C-91A1-425DAA9A2A93}">
    <text>Katso kotikuntakorvausten tulot ja menot omalta välilehdeltään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G9" dT="2024-01-03T07:34:13.85" personId="{261C2C5C-719C-4B81-9431-61E2133A3C01}" id="{7F80B846-F214-47AC-A810-410DD1CC6EF4}">
    <text>Jakajana väkiluku 31.12.2022</text>
  </threadedComment>
  <threadedComment ref="H9" dT="2024-01-03T07:33:57.08" personId="{261C2C5C-719C-4B81-9431-61E2133A3C01}" id="{5F921585-CDB2-40FA-8FDD-797F31462874}">
    <text>Jakajana väkiluku 31.12.2023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J9" dT="2024-05-08T11:46:22.62" personId="{261C2C5C-719C-4B81-9431-61E2133A3C01}" id="{4E6FAE97-57C4-4F48-9594-AC0033A885F1}">
    <text>Sisältää sote-erät</text>
  </threadedComment>
  <threadedComment ref="K9" dT="2024-05-08T11:32:37.92" personId="{261C2C5C-719C-4B81-9431-61E2133A3C01}" id="{33C26906-D757-4BA8-8A68-A36238B1FD93}">
    <text>Tässä ovat mukana valtionosuuksien sote-erät. Kaikille kunnille tasasuuruinen sote-vähennys kasvaa vuoteen 2024 verrattuna. Myös vos-laskelman rakenne muuttuu. Tämä avattu omalla välilehdellään.</text>
  </threadedComment>
  <threadedComment ref="U9" dT="2024-05-08T11:30:59.39" personId="{261C2C5C-719C-4B81-9431-61E2133A3C01}" id="{CAAE4F76-2103-4243-9D91-87C04EB8F79E}">
    <text>Kunnallisveron ansiotulovähennys poistuu vuoden 2025 alusta ja se kasvattaa kunnallisveron tuottoa, mutta pienentää vastaavalla summalla verotulomenestysten korvausta.</text>
  </threadedComment>
  <threadedComment ref="Z9" dT="2024-05-14T06:46:56.90" personId="{261C2C5C-719C-4B81-9431-61E2133A3C01}" id="{45696E39-8E30-4270-877E-D6FCB452335C}">
    <text>EI SISÄLLÄ TE-RAHOITUSTA</text>
  </threadedComment>
  <threadedComment ref="AE9" dT="2024-05-08T11:34:11.11" personId="{261C2C5C-719C-4B81-9431-61E2133A3C01}" id="{28190E1A-6266-45CC-A951-73E0D622520D}">
    <text>Sisältää valtiolta siirtyvien palveluiden rahoituksen ja kasvavien työttömyysetuuksien kompensaation. Tarkempi erittely TE-rahoituksen muodostumisesta esitetään omalla välilehdellään.</text>
  </threadedComment>
  <threadedComment ref="AH9" dT="2024-05-14T06:44:44.97" personId="{261C2C5C-719C-4B81-9431-61E2133A3C01}" id="{F295BBC9-0294-4929-9231-A52B5D8EAF6E}">
    <text>Sisältää TE-uudistuksen vos-rahoituksen.</text>
  </threadedComment>
  <threadedComment ref="AL9" dT="2024-05-08T11:46:22.62" personId="{261C2C5C-719C-4B81-9431-61E2133A3C01}" id="{C94D3B03-F8D5-4DED-A35E-2985F961E840}">
    <text>Sisältää sote-erät</text>
  </threadedComment>
  <threadedComment ref="AM9" dT="2024-05-08T11:32:37.92" personId="{261C2C5C-719C-4B81-9431-61E2133A3C01}" id="{13917C57-30AE-44B5-AF3A-643114F29397}">
    <text>Tässä ovat mukana valtionosuuksien sote-erät. Kaikille kunnille tasasuuruinen sote-vähennys kasvaa vuoteen 2024 verrattuna. Myös vos-laskelman rakenne muuttuu. Tämä avattu omalla välilehdellään.</text>
  </threadedComment>
  <threadedComment ref="AW9" dT="2024-05-08T11:30:59.39" personId="{261C2C5C-719C-4B81-9431-61E2133A3C01}" id="{C671030D-4701-4BCC-A1CE-EB698F9C5133}">
    <text>Kunnallisveron ansiotulovähennys poistuu vuoden 2025 alusta ja se kasvattaa kunnallisveron tuottoa, mutta pienentää vastaavalla summalla verotulomenestysten korvausta.</text>
  </threadedComment>
  <threadedComment ref="BB9" dT="2024-05-14T06:46:56.90" personId="{261C2C5C-719C-4B81-9431-61E2133A3C01}" id="{56831BC4-39C6-49BD-9B28-90353823215A}">
    <text>EI SISÄLLÄ TE-RAHOITUSTA</text>
  </threadedComment>
  <threadedComment ref="BG9" dT="2024-05-08T11:34:11.11" personId="{261C2C5C-719C-4B81-9431-61E2133A3C01}" id="{A3DFA80D-2221-4D1B-9657-287996924BE3}">
    <text>Sisältää valtiolta siirtyvien palveluiden rahoituksen ja kasvavien työttömyysetuuksien kompensaation. Tarkempi erittely TE-rahoituksen muodostumisesta esitetään omalla välilehdellään.</text>
  </threadedComment>
  <threadedComment ref="BJ9" dT="2024-05-14T06:44:44.97" personId="{261C2C5C-719C-4B81-9431-61E2133A3C01}" id="{AAA09860-266C-46C2-BE14-5B95FA689F27}">
    <text>Sisältää TE-uudistuksen vos-rahoituksen.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W9" dT="2024-05-08T14:09:29.30" personId="{261C2C5C-719C-4B81-9431-61E2133A3C01}" id="{861E9025-5E9E-4641-B92D-2A4392294427}">
    <text>Siirretty vos-laskelmissa valtionosuusprosenttiin eli kasvattaa kuntien omarahoitusosuutta n. 90 €/as., mutta ei näy omana laskentatekijänä.</text>
  </threadedComment>
  <threadedComment ref="X9" dT="2024-05-08T14:10:06.25" personId="{261C2C5C-719C-4B81-9431-61E2133A3C01}" id="{3A7061E9-1357-431F-979E-DEDB705C2A14}">
    <text xml:space="preserve">Sisältyy vos-laskelmassa valtionosuusprosenttiin eli puolestaan vähentää kuntien omarahoitusosuutta n. 50 €/as.
</text>
  </threadedComment>
  <threadedComment ref="AO9" dT="2024-05-08T14:09:29.30" personId="{261C2C5C-719C-4B81-9431-61E2133A3C01}" id="{BB690F4D-BC4F-44D6-A6CF-2169BB4D58D8}">
    <text>Siirretty vos-laskelmissa valtionosuusprosenttiin eli kasvattaa kuntien omarahoitusosuutta n. 90 €/as., mutta ei näy omana laskentatekijänä.</text>
  </threadedComment>
  <threadedComment ref="AP9" dT="2024-05-08T14:10:06.25" personId="{261C2C5C-719C-4B81-9431-61E2133A3C01}" id="{2C76E537-6780-4DDD-9D43-FBB360580514}">
    <text xml:space="preserve">Kehysriihessä päätetty 277 miljoonan euron lisäys lieventämään sote-siirtolaskelmien vaikutusta. Sisältyy vos-laskelmassa valtionosuusprosenttiin eli puolestaan vähentää kuntien omarahoitusosuutta n. 50 €/as.
</text>
  </threadedComment>
  <threadedComment ref="W167" dT="2024-08-05T13:59:47.40" personId="{261C2C5C-719C-4B81-9431-61E2133A3C01}" id="{FE63DAA9-82AE-49D3-99D8-46E4157B4414}">
    <text xml:space="preserve">Pertunmaan osuus lisätty
</text>
  </threadedComment>
  <threadedComment ref="X167" dT="2024-08-05T14:00:00.43" personId="{261C2C5C-719C-4B81-9431-61E2133A3C01}" id="{C6FBE4D7-FCBE-4379-95ED-D7102C9F11FE}">
    <text>Pertunmaan osuus lisätty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B23" dT="2024-09-23T08:29:52.76" personId="{261C2C5C-719C-4B81-9431-61E2133A3C01}" id="{E0170B32-9110-4CB1-BE7B-C1235CE864EB}">
    <text>Poistui sote-uudistuksen myötä 2023 alkaen.</text>
  </threadedComment>
  <threadedComment ref="C33" dT="2024-09-23T08:29:26.17" personId="{261C2C5C-719C-4B81-9431-61E2133A3C01}" id="{B510AA67-F263-431B-8452-994CC67FBEEE}">
    <text>Uusi TE-kriteeri 2025-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E9" dT="2022-09-19T11:23:12.11" personId="{261C2C5C-719C-4B81-9431-61E2133A3C01}" id="{7CC3DABA-76E9-4331-A48B-FE39ED1AFD32}">
    <text>Sarake D = E+F+G. Siis sarake E näyttää, mikä on kunnan peruspalvelujen puhdas valtionosuus ilman sote-uudistuksen vaikutusta.</text>
  </threadedComment>
  <threadedComment ref="F9" dT="2022-04-21T09:31:25.60" personId="{261C2C5C-719C-4B81-9431-61E2133A3C01}" id="{4CE8F91E-EA9D-4D09-8344-1DCE060E297C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G9" dT="2022-04-21T09:33:57.95" personId="{261C2C5C-719C-4B81-9431-61E2133A3C01}" id="{6EF0FD0A-4E0B-4F5A-BCA3-712ADF3C537F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1F214E9-18E6-401E-80D8-F11113B43225}">
    <text>Valtionosuusprosentti = Viereisen I-sarakkeen summa suhteessa laskennallisiin kustannuksiin (F-sarake).</text>
  </threadedComment>
  <threadedComment ref="K9" dT="2022-04-21T09:22:13.76" personId="{261C2C5C-719C-4B81-9431-61E2133A3C01}" id="{48659573-5518-4842-94B6-02DF86328DB4}">
    <text>Syrjäisyyden laskentatapa uudistunut ja jaettava rahamäärä pienentynyt.</text>
  </threadedComment>
  <threadedComment ref="N9" dT="2022-04-21T09:23:58.41" personId="{261C2C5C-719C-4B81-9431-61E2133A3C01}" id="{EF9DC11A-1427-463A-9AE6-705DFC2689B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78E48372-7917-49C4-9232-258E1288D8B1}">
    <text>Myös väestön kasvu on uusi vos-kriteeri vuonna 2023. Ks. tarkemmat laskentaperusteet VM:n sivuilta.</text>
  </threadedComment>
  <threadedComment ref="P9" dT="2022-04-21T09:26:20.07" personId="{261C2C5C-719C-4B81-9431-61E2133A3C01}" id="{B9C9E4B2-E21E-4AED-AF11-8ABDB7D31DE2}">
    <text>Sisältää lukuisia laskentatekijöitä, joilla tasapainotetaan kunta-valtio -suhdetta. Perustoimeentulotuen rahoitusosuus muodostaa vähennyksistä noin puolet. Kaikki osatekijät VM:n taulukossa.</text>
  </threadedComment>
  <threadedComment ref="Q9" dT="2022-04-21T09:31:25.60" personId="{261C2C5C-719C-4B81-9431-61E2133A3C01}" id="{5A7E5D9F-03C6-4B48-8BF9-95565ACE3D82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A8B92B5-CED5-4127-A468-858156EE2DD5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D13" dT="2022-09-01T10:49:10.72" personId="{261C2C5C-719C-4B81-9431-61E2133A3C01}" id="{DF317702-F0BE-42D3-BC85-95D088C886A2}">
    <text>Tiedot huhtikuun rahoituslaskelman välilehdeltä "Siirtyvät erät" D-sarakkeesta.</text>
  </threadedComment>
  <threadedComment ref="E13" dT="2022-09-19T12:56:34.29" personId="{261C2C5C-719C-4B81-9431-61E2133A3C01}" id="{C9F3134C-E8B0-40C8-AD53-6581476F39FB}">
    <text>Tiedot syyskuun rahoituslaskelmasta välilehdeltä "Siirtyvät kustannukset".</text>
  </threadedComment>
  <threadedComment ref="J13" dT="2022-04-21T09:31:25.60" personId="{261C2C5C-719C-4B81-9431-61E2133A3C01}" id="{43F797BD-1DEA-455D-8D13-B2346C9B1802}">
    <text>Tiedot huhtikuun rahoituslaskelman välilehdeltä "Siirtyvät erät" O-sarakkeesta.</text>
  </threadedComment>
  <threadedComment ref="K13" dT="2022-09-19T12:57:03.37" personId="{261C2C5C-719C-4B81-9431-61E2133A3C01}" id="{65924A47-D127-4D38-B158-EE3CDD51657F}">
    <text>Lähde: VM:n valtionosuuslaskelma 20.9.2022</text>
  </threadedComment>
  <threadedComment ref="N13" dT="2022-04-21T09:33:57.95" personId="{261C2C5C-719C-4B81-9431-61E2133A3C01}" id="{43F35437-4329-4DAA-9A37-5CF151379D83}">
    <text>Tiedot huhtikuun 2022 rahoituslaskelman välilehdeltä "Valtionosuudet_VM" R-sarakkeesta.</text>
  </threadedComment>
  <threadedComment ref="O13" dT="2022-09-19T13:00:39.92" personId="{261C2C5C-719C-4B81-9431-61E2133A3C01}" id="{0A90569D-6001-4CA7-BAD3-AE0D41E37202}">
    <text>Lähde: VM:n valtionosuuslaskelma 20.9.2022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8.vml"/><Relationship Id="rId1" Type="http://schemas.openxmlformats.org/officeDocument/2006/relationships/hyperlink" Target="https://www.oph.fi/fi/palvelut/yksikkohinnat-2025" TargetMode="External"/><Relationship Id="rId4" Type="http://schemas.microsoft.com/office/2017/10/relationships/threadedComment" Target="../threadedComments/threadedComment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7.xml"/><Relationship Id="rId2" Type="http://schemas.openxmlformats.org/officeDocument/2006/relationships/hyperlink" Target="https://vm.fi/documents/10623/104604983/Kunnan+peruspalvelujen+valtionosuus+2022_LOPULLINEN.xlsx/1e4e97aa-e8eb-db04-06cc-899d8ba3400a?t=1641218936572" TargetMode="External"/><Relationship Id="rId1" Type="http://schemas.openxmlformats.org/officeDocument/2006/relationships/hyperlink" Target="https://vos.oph.fi/rap/vos/v22/vop6os22.html" TargetMode="External"/><Relationship Id="rId6" Type="http://schemas.openxmlformats.org/officeDocument/2006/relationships/comments" Target="../comments7.xml"/><Relationship Id="rId5" Type="http://schemas.openxmlformats.org/officeDocument/2006/relationships/vmlDrawing" Target="../drawings/vmlDrawing9.vml"/><Relationship Id="rId4" Type="http://schemas.openxmlformats.org/officeDocument/2006/relationships/hyperlink" Target="https://vos.oph.fi/rap/vos/v23/vop6os23.html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vm.fi/valtionosuuspaatoksia-ja-laskentatietoja" TargetMode="External"/><Relationship Id="rId5" Type="http://schemas.microsoft.com/office/2017/10/relationships/threadedComment" Target="../threadedComments/threadedComment8.xml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2.vml"/><Relationship Id="rId1" Type="http://schemas.openxmlformats.org/officeDocument/2006/relationships/hyperlink" Target="https://soteuudistus.fi/rahoituslaskelmat" TargetMode="External"/><Relationship Id="rId4" Type="http://schemas.microsoft.com/office/2017/10/relationships/threadedComment" Target="../threadedComments/threadedComment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3.vml"/><Relationship Id="rId1" Type="http://schemas.openxmlformats.org/officeDocument/2006/relationships/hyperlink" Target="https://vm.fi/valtionosuuspaatoksia-ja-laskentatietoja" TargetMode="External"/><Relationship Id="rId4" Type="http://schemas.microsoft.com/office/2017/10/relationships/threadedComment" Target="../threadedComments/threadedComment1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4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microsoft.com/office/2017/10/relationships/threadedComment" Target="../threadedComments/threadedComment1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laskelmia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3.v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laskelmia" TargetMode="External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5.v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6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vm.fi/valtionosuuslaskelmia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vm.fi/valtionosuuslaskelmia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m.fi/esi-ja-perusopetuksen-kotikuntakorvauks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4"/>
  <sheetViews>
    <sheetView workbookViewId="0">
      <selection activeCell="B7" sqref="B7"/>
    </sheetView>
  </sheetViews>
  <sheetFormatPr defaultColWidth="9.140625" defaultRowHeight="12"/>
  <cols>
    <col min="1" max="4" width="10.28515625" style="1" customWidth="1"/>
    <col min="5" max="5" width="63.7109375" style="1" customWidth="1"/>
    <col min="6" max="9" width="10.28515625" style="1" customWidth="1"/>
    <col min="10" max="10" width="11.28515625" style="1" customWidth="1"/>
    <col min="11" max="16384" width="9.140625" style="1"/>
  </cols>
  <sheetData>
    <row r="4" spans="2:10" ht="15">
      <c r="B4" s="3" t="s">
        <v>503</v>
      </c>
      <c r="D4"/>
    </row>
    <row r="5" spans="2:10" ht="15">
      <c r="B5" s="3" t="s">
        <v>713</v>
      </c>
      <c r="D5"/>
    </row>
    <row r="6" spans="2:10" ht="15">
      <c r="B6" s="3" t="s">
        <v>0</v>
      </c>
      <c r="D6"/>
      <c r="E6"/>
    </row>
    <row r="7" spans="2:10" ht="15">
      <c r="B7" s="3" t="s">
        <v>721</v>
      </c>
      <c r="D7"/>
    </row>
    <row r="8" spans="2:10" ht="15">
      <c r="B8" s="3"/>
      <c r="D8"/>
    </row>
    <row r="9" spans="2:10" ht="15">
      <c r="B9" s="3" t="s">
        <v>1</v>
      </c>
    </row>
    <row r="10" spans="2:10" ht="21" thickBot="1">
      <c r="B10" s="5" t="s">
        <v>2</v>
      </c>
      <c r="C10" s="2"/>
      <c r="D10" s="2"/>
      <c r="E10" s="2"/>
      <c r="F10" s="2"/>
      <c r="G10" s="2"/>
      <c r="H10" s="2"/>
      <c r="I10" s="2"/>
      <c r="J10" s="2"/>
    </row>
    <row r="12" spans="2:10" ht="15">
      <c r="D12" s="4" t="s">
        <v>3</v>
      </c>
    </row>
    <row r="13" spans="2:10">
      <c r="D13" t="s">
        <v>4</v>
      </c>
    </row>
    <row r="15" spans="2:10" ht="15">
      <c r="D15" s="4" t="s">
        <v>5</v>
      </c>
    </row>
    <row r="16" spans="2:10">
      <c r="D16" t="s">
        <v>6</v>
      </c>
    </row>
    <row r="17" spans="4:4">
      <c r="D17" t="s">
        <v>7</v>
      </c>
    </row>
    <row r="23" spans="4:4" ht="15">
      <c r="D23" s="4"/>
    </row>
    <row r="24" spans="4:4">
      <c r="D24"/>
    </row>
  </sheetData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1"/>
  <headerFooter scaleWithDoc="0">
    <oddHeader>&amp;L&amp;G</oddHeader>
    <oddFooter>&amp;L&amp;8&amp;K06+000&amp;P/&amp;N | &amp;D &amp;T | &amp;Z&amp;F&amp;R&amp;8&amp;K06+000&amp;G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F682D-1B4C-42C2-BE71-E615A4B58B2E}">
  <dimension ref="A1:O88"/>
  <sheetViews>
    <sheetView workbookViewId="0">
      <pane ySplit="7" topLeftCell="A8" activePane="bottomLeft" state="frozen"/>
      <selection pane="bottomLeft"/>
    </sheetView>
  </sheetViews>
  <sheetFormatPr defaultRowHeight="12"/>
  <cols>
    <col min="1" max="1" width="15.85546875" customWidth="1"/>
    <col min="3" max="3" width="57.28515625" bestFit="1" customWidth="1"/>
    <col min="4" max="14" width="11.42578125" bestFit="1" customWidth="1"/>
    <col min="15" max="15" width="39.28515625" bestFit="1" customWidth="1"/>
  </cols>
  <sheetData>
    <row r="1" spans="1:14" ht="14.25">
      <c r="A1" s="367">
        <v>45638</v>
      </c>
      <c r="B1" s="72"/>
      <c r="C1" s="72"/>
      <c r="D1" s="368"/>
      <c r="E1" s="72"/>
      <c r="F1" s="72"/>
      <c r="G1" s="72"/>
      <c r="H1" s="72"/>
      <c r="I1" s="72"/>
      <c r="J1" s="72"/>
      <c r="K1" s="369"/>
      <c r="L1" s="369"/>
    </row>
    <row r="2" spans="1:14" ht="18">
      <c r="A2" s="370" t="s">
        <v>718</v>
      </c>
      <c r="B2" s="72"/>
      <c r="C2" s="72"/>
      <c r="D2" s="368"/>
      <c r="E2" s="72"/>
      <c r="F2" s="72"/>
      <c r="G2" s="72"/>
      <c r="H2" s="72"/>
      <c r="I2" s="72"/>
      <c r="J2" s="72"/>
      <c r="K2" s="369"/>
      <c r="L2" s="369"/>
    </row>
    <row r="3" spans="1:14" ht="14.25">
      <c r="A3" s="131" t="s">
        <v>452</v>
      </c>
      <c r="B3" s="72"/>
      <c r="C3" s="72"/>
      <c r="D3" s="369"/>
      <c r="E3" s="72"/>
      <c r="F3" s="72"/>
      <c r="G3" s="72"/>
      <c r="H3" s="72"/>
      <c r="I3" s="72"/>
      <c r="J3" s="72"/>
      <c r="K3" s="369"/>
      <c r="L3" s="369"/>
    </row>
    <row r="4" spans="1:14" ht="14.25">
      <c r="A4" s="131"/>
      <c r="B4" s="72"/>
      <c r="C4" s="72"/>
      <c r="D4" s="369"/>
      <c r="E4" s="371"/>
      <c r="F4" s="371"/>
      <c r="G4" s="371"/>
      <c r="H4" s="371"/>
      <c r="I4" s="371"/>
      <c r="J4" s="371"/>
      <c r="K4" s="72"/>
      <c r="L4" s="72"/>
    </row>
    <row r="5" spans="1:14" ht="15.75">
      <c r="A5" s="131"/>
      <c r="B5" s="72"/>
      <c r="C5" s="72"/>
      <c r="D5" s="307">
        <v>2015</v>
      </c>
      <c r="E5" s="307">
        <v>2016</v>
      </c>
      <c r="F5" s="307">
        <v>2017</v>
      </c>
      <c r="G5" s="307">
        <v>2018</v>
      </c>
      <c r="H5" s="307">
        <v>2019</v>
      </c>
      <c r="I5" s="307">
        <v>2020</v>
      </c>
      <c r="J5" s="307">
        <v>2021</v>
      </c>
      <c r="K5" s="307">
        <v>2022</v>
      </c>
      <c r="L5" s="372">
        <v>2023</v>
      </c>
      <c r="M5" s="307">
        <v>2024</v>
      </c>
      <c r="N5" s="372">
        <v>2025</v>
      </c>
    </row>
    <row r="6" spans="1:14" ht="15.75">
      <c r="A6" s="131"/>
      <c r="B6" s="307" t="s">
        <v>453</v>
      </c>
      <c r="C6" s="72"/>
      <c r="D6" s="373">
        <v>25.44</v>
      </c>
      <c r="E6" s="373">
        <v>25.61</v>
      </c>
      <c r="F6" s="373">
        <v>25.23</v>
      </c>
      <c r="G6" s="373">
        <v>25.34</v>
      </c>
      <c r="H6" s="373">
        <v>25.37</v>
      </c>
      <c r="I6" s="373">
        <v>25.49</v>
      </c>
      <c r="J6" s="373">
        <v>25.67</v>
      </c>
      <c r="K6" s="374">
        <v>23.59</v>
      </c>
      <c r="L6" s="375">
        <v>22.09</v>
      </c>
      <c r="M6" s="376">
        <v>21.92</v>
      </c>
      <c r="N6" s="381">
        <v>25.02</v>
      </c>
    </row>
    <row r="7" spans="1:14" ht="15.75">
      <c r="A7" s="131"/>
      <c r="B7" s="307" t="s">
        <v>454</v>
      </c>
      <c r="C7" s="72"/>
      <c r="D7" s="373">
        <v>3520.93</v>
      </c>
      <c r="E7" s="373">
        <v>3636.07</v>
      </c>
      <c r="F7" s="373">
        <v>3627.38</v>
      </c>
      <c r="G7" s="373">
        <v>3599.08</v>
      </c>
      <c r="H7" s="373">
        <v>3524.51</v>
      </c>
      <c r="I7" s="373">
        <v>3654.97</v>
      </c>
      <c r="J7" s="373">
        <v>3747.29</v>
      </c>
      <c r="K7" s="374">
        <v>4291.07</v>
      </c>
      <c r="L7" s="375">
        <v>1359.93</v>
      </c>
      <c r="M7" s="376">
        <v>1388.69</v>
      </c>
      <c r="N7" s="381">
        <v>1467.53</v>
      </c>
    </row>
    <row r="8" spans="1:14" ht="15">
      <c r="A8" s="131"/>
      <c r="B8" s="72"/>
      <c r="C8" s="72"/>
      <c r="D8" s="376"/>
      <c r="E8" s="376"/>
      <c r="F8" s="376"/>
      <c r="G8" s="376"/>
      <c r="H8" s="376"/>
      <c r="I8" s="376"/>
      <c r="J8" s="376"/>
      <c r="K8" s="377"/>
      <c r="L8" s="381"/>
      <c r="M8" s="376"/>
      <c r="N8" s="381"/>
    </row>
    <row r="9" spans="1:14" ht="15">
      <c r="A9" s="379"/>
      <c r="B9" s="379"/>
      <c r="C9" s="379"/>
      <c r="D9" s="373" t="s">
        <v>455</v>
      </c>
      <c r="E9" s="373" t="s">
        <v>455</v>
      </c>
      <c r="F9" s="373" t="s">
        <v>455</v>
      </c>
      <c r="G9" s="373" t="s">
        <v>455</v>
      </c>
      <c r="H9" s="373" t="s">
        <v>455</v>
      </c>
      <c r="I9" s="373" t="s">
        <v>455</v>
      </c>
      <c r="J9" s="373" t="s">
        <v>455</v>
      </c>
      <c r="K9" s="373" t="s">
        <v>455</v>
      </c>
      <c r="L9" s="380" t="s">
        <v>455</v>
      </c>
      <c r="M9" s="380" t="s">
        <v>455</v>
      </c>
      <c r="N9" s="380" t="s">
        <v>455</v>
      </c>
    </row>
    <row r="10" spans="1:14" ht="15.75">
      <c r="A10" s="379"/>
      <c r="B10" s="307" t="s">
        <v>456</v>
      </c>
      <c r="C10" s="379"/>
      <c r="D10" s="376"/>
      <c r="E10" s="376"/>
      <c r="F10" s="376"/>
      <c r="G10" s="376"/>
      <c r="H10" s="376"/>
      <c r="I10" s="376"/>
      <c r="J10" s="376"/>
      <c r="K10" s="379"/>
      <c r="L10" s="381"/>
      <c r="M10" s="376"/>
      <c r="N10" s="381"/>
    </row>
    <row r="11" spans="1:14" ht="15">
      <c r="A11" s="379"/>
      <c r="B11" s="379"/>
      <c r="C11" s="379" t="s">
        <v>457</v>
      </c>
      <c r="D11" s="376">
        <v>8483.82</v>
      </c>
      <c r="E11" s="376">
        <v>8635.58</v>
      </c>
      <c r="F11" s="376">
        <v>8399.0300000000007</v>
      </c>
      <c r="G11" s="376">
        <v>8333.6</v>
      </c>
      <c r="H11" s="376">
        <v>8172.53</v>
      </c>
      <c r="I11" s="376">
        <v>8511.9500000000007</v>
      </c>
      <c r="J11" s="376">
        <v>8761.9500000000007</v>
      </c>
      <c r="K11" s="382">
        <v>9713.2999999999993</v>
      </c>
      <c r="L11" s="383">
        <v>8010.94</v>
      </c>
      <c r="M11" s="376">
        <v>8186.31</v>
      </c>
      <c r="N11" s="384">
        <v>8449.9500000000007</v>
      </c>
    </row>
    <row r="12" spans="1:14" ht="15">
      <c r="A12" s="379"/>
      <c r="B12" s="379"/>
      <c r="C12" s="379" t="s">
        <v>458</v>
      </c>
      <c r="D12" s="376">
        <v>8947.4699999999993</v>
      </c>
      <c r="E12" s="376">
        <v>9156.2800000000007</v>
      </c>
      <c r="F12" s="376">
        <v>8904.17</v>
      </c>
      <c r="G12" s="376">
        <v>8842.7000000000007</v>
      </c>
      <c r="H12" s="376">
        <v>8677.2800000000007</v>
      </c>
      <c r="I12" s="376">
        <v>9043.6200000000008</v>
      </c>
      <c r="J12" s="376">
        <v>9284.9</v>
      </c>
      <c r="K12" s="382">
        <v>10305.709999999999</v>
      </c>
      <c r="L12" s="383">
        <v>8499.51</v>
      </c>
      <c r="M12" s="376">
        <v>8686.5</v>
      </c>
      <c r="N12" s="384">
        <v>8975.6</v>
      </c>
    </row>
    <row r="13" spans="1:14" ht="15">
      <c r="A13" s="379"/>
      <c r="B13" s="379"/>
      <c r="C13" s="379" t="s">
        <v>459</v>
      </c>
      <c r="D13" s="376">
        <v>7269.02</v>
      </c>
      <c r="E13" s="376">
        <v>7513.12</v>
      </c>
      <c r="F13" s="376">
        <v>7459.07</v>
      </c>
      <c r="G13" s="376">
        <v>7410.99</v>
      </c>
      <c r="H13" s="376">
        <v>7277.45</v>
      </c>
      <c r="I13" s="376">
        <v>7573.36</v>
      </c>
      <c r="J13" s="376">
        <v>7759.16</v>
      </c>
      <c r="K13" s="382">
        <v>8596.2999999999993</v>
      </c>
      <c r="L13" s="383">
        <v>7071.51</v>
      </c>
      <c r="M13" s="376">
        <v>7231.33</v>
      </c>
      <c r="N13" s="384">
        <v>7564.89</v>
      </c>
    </row>
    <row r="14" spans="1:14" ht="15">
      <c r="A14" s="379"/>
      <c r="B14" s="379"/>
      <c r="C14" s="379" t="s">
        <v>460</v>
      </c>
      <c r="D14" s="376">
        <v>12478.59</v>
      </c>
      <c r="E14" s="376">
        <v>12895.47</v>
      </c>
      <c r="F14" s="376">
        <v>12805.09</v>
      </c>
      <c r="G14" s="376">
        <v>12728.2</v>
      </c>
      <c r="H14" s="376">
        <v>12502.93</v>
      </c>
      <c r="I14" s="376">
        <v>12981.41</v>
      </c>
      <c r="J14" s="376">
        <v>13287.99</v>
      </c>
      <c r="K14" s="382">
        <v>14733.47</v>
      </c>
      <c r="L14" s="383">
        <v>12129.17</v>
      </c>
      <c r="M14" s="376">
        <v>12434.58</v>
      </c>
      <c r="N14" s="384">
        <v>12944.95</v>
      </c>
    </row>
    <row r="15" spans="1:14" ht="15">
      <c r="A15" s="379"/>
      <c r="B15" s="379"/>
      <c r="C15" s="379" t="s">
        <v>461</v>
      </c>
      <c r="D15" s="376">
        <v>3981.85</v>
      </c>
      <c r="E15" s="376">
        <v>4114.9699999999993</v>
      </c>
      <c r="F15" s="376">
        <v>4081.91</v>
      </c>
      <c r="G15" s="376">
        <v>4077.09</v>
      </c>
      <c r="H15" s="376">
        <v>3996.54</v>
      </c>
      <c r="I15" s="376">
        <v>4139.3100000000004</v>
      </c>
      <c r="J15" s="376">
        <v>4264.3999999999996</v>
      </c>
      <c r="K15" s="382">
        <v>4728.28</v>
      </c>
      <c r="L15" s="383"/>
      <c r="M15" s="376"/>
      <c r="N15" s="384"/>
    </row>
    <row r="16" spans="1:14" ht="15">
      <c r="A16" s="379"/>
      <c r="B16" s="379"/>
      <c r="C16" s="379" t="s">
        <v>462</v>
      </c>
      <c r="D16" s="376">
        <v>1033.3800000000001</v>
      </c>
      <c r="E16" s="376">
        <v>1059.4199999999998</v>
      </c>
      <c r="F16" s="376">
        <v>1050.8699999999999</v>
      </c>
      <c r="G16" s="376">
        <v>1026.1300000000001</v>
      </c>
      <c r="H16" s="376">
        <v>993.6</v>
      </c>
      <c r="I16" s="376">
        <v>1022.15</v>
      </c>
      <c r="J16" s="376">
        <v>1039.29</v>
      </c>
      <c r="K16" s="382">
        <v>1157.2</v>
      </c>
      <c r="L16" s="383"/>
      <c r="M16" s="376"/>
      <c r="N16" s="384"/>
    </row>
    <row r="17" spans="1:14" ht="15">
      <c r="A17" s="379"/>
      <c r="B17" s="379"/>
      <c r="C17" s="379" t="s">
        <v>463</v>
      </c>
      <c r="D17" s="376">
        <v>2122.0300000000002</v>
      </c>
      <c r="E17" s="376">
        <v>2175.69</v>
      </c>
      <c r="F17" s="376">
        <v>2133.0100000000002</v>
      </c>
      <c r="G17" s="376">
        <v>2063.77</v>
      </c>
      <c r="H17" s="376">
        <v>1983.5</v>
      </c>
      <c r="I17" s="376">
        <v>2019.23</v>
      </c>
      <c r="J17" s="376">
        <v>2072.39</v>
      </c>
      <c r="K17" s="382">
        <v>2306.1799999999998</v>
      </c>
      <c r="L17" s="383"/>
      <c r="M17" s="376"/>
      <c r="N17" s="384"/>
    </row>
    <row r="18" spans="1:14" ht="15">
      <c r="A18" s="379"/>
      <c r="B18" s="379"/>
      <c r="C18" s="379" t="s">
        <v>464</v>
      </c>
      <c r="D18" s="376">
        <v>5715.25</v>
      </c>
      <c r="E18" s="376">
        <v>5880.4500000000007</v>
      </c>
      <c r="F18" s="376">
        <v>5776.4</v>
      </c>
      <c r="G18" s="376">
        <v>5656.61</v>
      </c>
      <c r="H18" s="376">
        <v>5481.33</v>
      </c>
      <c r="I18" s="376">
        <v>5637.84</v>
      </c>
      <c r="J18" s="376">
        <v>5802.73</v>
      </c>
      <c r="K18" s="382">
        <v>6457.36</v>
      </c>
      <c r="L18" s="383"/>
      <c r="M18" s="376"/>
      <c r="N18" s="384"/>
    </row>
    <row r="19" spans="1:14" ht="15">
      <c r="A19" s="379"/>
      <c r="B19" s="379"/>
      <c r="C19" s="379" t="s">
        <v>465</v>
      </c>
      <c r="D19" s="376">
        <v>19116.73</v>
      </c>
      <c r="E19" s="376">
        <v>19708.329999999998</v>
      </c>
      <c r="F19" s="376">
        <v>19435.73</v>
      </c>
      <c r="G19" s="376">
        <v>19223.189999999999</v>
      </c>
      <c r="H19" s="376">
        <v>18771.79</v>
      </c>
      <c r="I19" s="376">
        <v>19498.650000000001</v>
      </c>
      <c r="J19" s="376">
        <v>20092.53</v>
      </c>
      <c r="K19" s="382">
        <v>22359.22</v>
      </c>
      <c r="L19" s="383"/>
      <c r="M19" s="376"/>
      <c r="N19" s="384"/>
    </row>
    <row r="20" spans="1:14" ht="15">
      <c r="A20" s="379"/>
      <c r="B20" s="379"/>
      <c r="C20" s="379" t="s">
        <v>675</v>
      </c>
      <c r="D20" s="376"/>
      <c r="E20" s="376"/>
      <c r="F20" s="376"/>
      <c r="G20" s="376"/>
      <c r="H20" s="376"/>
      <c r="I20" s="376"/>
      <c r="J20" s="376"/>
      <c r="K20" s="382"/>
      <c r="L20" s="383">
        <v>62.57</v>
      </c>
      <c r="M20" s="376">
        <v>64.06</v>
      </c>
      <c r="N20" s="384">
        <v>66.14</v>
      </c>
    </row>
    <row r="21" spans="1:14" ht="15">
      <c r="A21" s="379"/>
      <c r="B21" s="379"/>
      <c r="C21" s="379" t="s">
        <v>676</v>
      </c>
      <c r="D21" s="376"/>
      <c r="E21" s="376"/>
      <c r="F21" s="376"/>
      <c r="G21" s="376"/>
      <c r="H21" s="376"/>
      <c r="I21" s="376"/>
      <c r="J21" s="376"/>
      <c r="K21" s="382"/>
      <c r="L21" s="383"/>
      <c r="M21" s="376"/>
      <c r="N21" s="384">
        <v>83.48</v>
      </c>
    </row>
    <row r="22" spans="1:14" ht="15">
      <c r="A22" s="379"/>
      <c r="B22" s="379"/>
      <c r="C22" s="379"/>
      <c r="D22" s="376"/>
      <c r="E22" s="376"/>
      <c r="F22" s="376"/>
      <c r="G22" s="376"/>
      <c r="H22" s="376"/>
      <c r="I22" s="376"/>
      <c r="J22" s="376"/>
      <c r="K22" s="379"/>
      <c r="L22" s="384"/>
      <c r="M22" s="376"/>
      <c r="N22" s="384"/>
    </row>
    <row r="23" spans="1:14" ht="15.75">
      <c r="A23" s="379"/>
      <c r="B23" s="307" t="s">
        <v>466</v>
      </c>
      <c r="C23" s="379"/>
      <c r="D23" s="376">
        <v>1125.29</v>
      </c>
      <c r="E23" s="376">
        <v>1162.55</v>
      </c>
      <c r="F23" s="376">
        <v>1159.26</v>
      </c>
      <c r="G23" s="376">
        <v>1154.53</v>
      </c>
      <c r="H23" s="376">
        <v>1133.3699999999999</v>
      </c>
      <c r="I23" s="376">
        <v>1178</v>
      </c>
      <c r="J23" s="376">
        <v>1203.96</v>
      </c>
      <c r="K23" s="382">
        <v>1329.61</v>
      </c>
      <c r="L23" s="384"/>
      <c r="M23" s="376"/>
      <c r="N23" s="384"/>
    </row>
    <row r="24" spans="1:14" ht="15">
      <c r="A24" s="379"/>
      <c r="B24" s="379"/>
      <c r="C24" s="379"/>
      <c r="D24" s="376"/>
      <c r="E24" s="376"/>
      <c r="F24" s="376"/>
      <c r="G24" s="376"/>
      <c r="H24" s="376"/>
      <c r="I24" s="376"/>
      <c r="J24" s="376"/>
      <c r="K24" s="379"/>
      <c r="L24" s="384"/>
      <c r="M24" s="376"/>
      <c r="N24" s="384"/>
    </row>
    <row r="25" spans="1:14" ht="15.75">
      <c r="A25" s="379"/>
      <c r="B25" s="307" t="s">
        <v>467</v>
      </c>
      <c r="C25" s="379"/>
      <c r="D25" s="376"/>
      <c r="E25" s="376"/>
      <c r="F25" s="376"/>
      <c r="G25" s="376"/>
      <c r="H25" s="376"/>
      <c r="I25" s="376"/>
      <c r="J25" s="376"/>
      <c r="K25" s="379"/>
      <c r="L25" s="384"/>
      <c r="M25" s="376"/>
      <c r="N25" s="384"/>
    </row>
    <row r="26" spans="1:14" ht="15">
      <c r="A26" s="379"/>
      <c r="B26" s="379"/>
      <c r="C26" s="379" t="s">
        <v>468</v>
      </c>
      <c r="D26" s="376">
        <v>87.44</v>
      </c>
      <c r="E26" s="376">
        <v>90.34</v>
      </c>
      <c r="F26" s="376">
        <v>90.09</v>
      </c>
      <c r="G26" s="376">
        <v>89.72</v>
      </c>
      <c r="H26" s="376">
        <v>88.08</v>
      </c>
      <c r="I26" s="376">
        <v>91.55</v>
      </c>
      <c r="J26" s="376">
        <v>93.57</v>
      </c>
      <c r="K26" s="382">
        <v>103.34</v>
      </c>
      <c r="L26" s="380">
        <v>67.78</v>
      </c>
      <c r="M26" s="376">
        <v>69.27</v>
      </c>
      <c r="N26" s="384">
        <v>71.52</v>
      </c>
    </row>
    <row r="27" spans="1:14" ht="15">
      <c r="A27" s="379"/>
      <c r="B27" s="379"/>
      <c r="C27" s="379" t="s">
        <v>469</v>
      </c>
      <c r="D27" s="376">
        <v>269.61</v>
      </c>
      <c r="E27" s="376">
        <v>278.54000000000002</v>
      </c>
      <c r="F27" s="376">
        <v>277.75</v>
      </c>
      <c r="G27" s="376">
        <v>276.62</v>
      </c>
      <c r="H27" s="376">
        <v>271.55</v>
      </c>
      <c r="I27" s="376">
        <v>282.24</v>
      </c>
      <c r="J27" s="376">
        <v>288.45999999999998</v>
      </c>
      <c r="K27" s="382">
        <v>318.56</v>
      </c>
      <c r="L27" s="380">
        <v>287.68</v>
      </c>
      <c r="M27" s="376">
        <v>294.01</v>
      </c>
      <c r="N27" s="384">
        <v>303.56</v>
      </c>
    </row>
    <row r="28" spans="1:14" ht="15">
      <c r="A28" s="379"/>
      <c r="B28" s="379"/>
      <c r="C28" s="379" t="s">
        <v>470</v>
      </c>
      <c r="D28" s="376">
        <v>1893.8</v>
      </c>
      <c r="E28" s="376">
        <v>1956.49</v>
      </c>
      <c r="F28" s="376">
        <v>1950.94</v>
      </c>
      <c r="G28" s="376">
        <v>1942.98</v>
      </c>
      <c r="H28" s="376">
        <v>1907.38</v>
      </c>
      <c r="I28" s="376">
        <v>1982.49</v>
      </c>
      <c r="J28" s="376">
        <v>2026.18</v>
      </c>
      <c r="K28" s="382">
        <v>2237.64</v>
      </c>
      <c r="L28" s="380">
        <v>1680.57</v>
      </c>
      <c r="M28" s="376">
        <v>1717.54</v>
      </c>
      <c r="N28" s="384">
        <v>1887.47</v>
      </c>
    </row>
    <row r="29" spans="1:14" ht="15">
      <c r="A29" s="379"/>
      <c r="B29" s="379"/>
      <c r="C29" s="379" t="s">
        <v>471</v>
      </c>
      <c r="D29" s="376">
        <v>38.1</v>
      </c>
      <c r="E29" s="376">
        <v>39.36</v>
      </c>
      <c r="F29" s="376">
        <v>39.24</v>
      </c>
      <c r="G29" s="376">
        <v>39.08</v>
      </c>
      <c r="H29" s="376">
        <v>38.36</v>
      </c>
      <c r="I29" s="376">
        <v>39.869999999999997</v>
      </c>
      <c r="J29" s="376">
        <v>40.75</v>
      </c>
      <c r="K29" s="382">
        <v>45</v>
      </c>
      <c r="L29" s="380">
        <v>40.64</v>
      </c>
      <c r="M29" s="376">
        <v>41.53</v>
      </c>
      <c r="N29" s="384">
        <v>42.88</v>
      </c>
    </row>
    <row r="30" spans="1:14" ht="15">
      <c r="A30" s="379"/>
      <c r="B30" s="379"/>
      <c r="C30" s="379" t="s">
        <v>472</v>
      </c>
      <c r="D30" s="376">
        <v>371.08</v>
      </c>
      <c r="E30" s="376">
        <v>383.37</v>
      </c>
      <c r="F30" s="376">
        <v>382.29</v>
      </c>
      <c r="G30" s="376">
        <v>380.73</v>
      </c>
      <c r="H30" s="376">
        <v>373.75</v>
      </c>
      <c r="I30" s="376">
        <v>388.47</v>
      </c>
      <c r="J30" s="376">
        <v>397.03</v>
      </c>
      <c r="K30" s="382">
        <v>438.47</v>
      </c>
      <c r="L30" s="380">
        <v>395.97</v>
      </c>
      <c r="M30" s="376">
        <v>404.68</v>
      </c>
      <c r="N30" s="384">
        <v>417.83</v>
      </c>
    </row>
    <row r="31" spans="1:14" ht="15">
      <c r="A31" s="379"/>
      <c r="B31" s="379"/>
      <c r="C31" s="379" t="s">
        <v>473</v>
      </c>
      <c r="D31" s="376"/>
      <c r="E31" s="376"/>
      <c r="F31" s="376"/>
      <c r="G31" s="376"/>
      <c r="H31" s="376"/>
      <c r="I31" s="376">
        <v>284.18</v>
      </c>
      <c r="J31" s="376">
        <v>290.44</v>
      </c>
      <c r="K31" s="382">
        <v>320.75</v>
      </c>
      <c r="L31" s="380">
        <v>289.64999999999998</v>
      </c>
      <c r="M31" s="376">
        <v>296.02</v>
      </c>
      <c r="N31" s="384">
        <v>305.64</v>
      </c>
    </row>
    <row r="32" spans="1:14" ht="15">
      <c r="A32" s="379"/>
      <c r="B32" s="379"/>
      <c r="C32" s="379" t="s">
        <v>474</v>
      </c>
      <c r="D32" s="376">
        <v>409.82</v>
      </c>
      <c r="E32" s="376">
        <v>423.39</v>
      </c>
      <c r="F32" s="376">
        <v>398.82</v>
      </c>
      <c r="G32" s="376">
        <v>397.19</v>
      </c>
      <c r="H32" s="376">
        <v>389.91</v>
      </c>
      <c r="I32" s="376">
        <v>405.26</v>
      </c>
      <c r="J32" s="376">
        <v>414.19</v>
      </c>
      <c r="K32" s="382">
        <v>457.42</v>
      </c>
      <c r="L32" s="380">
        <v>27.82</v>
      </c>
      <c r="M32" s="376">
        <v>28.43</v>
      </c>
      <c r="N32" s="384">
        <v>29.35</v>
      </c>
    </row>
    <row r="33" spans="1:14" ht="15">
      <c r="A33" s="379"/>
      <c r="B33" s="379"/>
      <c r="C33" s="379" t="s">
        <v>662</v>
      </c>
      <c r="D33" s="376"/>
      <c r="E33" s="376"/>
      <c r="F33" s="376"/>
      <c r="G33" s="376"/>
      <c r="H33" s="376"/>
      <c r="I33" s="376"/>
      <c r="J33" s="376"/>
      <c r="K33" s="382"/>
      <c r="L33" s="380"/>
      <c r="M33" s="376"/>
      <c r="N33" s="384">
        <v>734.32</v>
      </c>
    </row>
    <row r="34" spans="1:14" ht="15">
      <c r="A34" s="379"/>
      <c r="B34" s="379"/>
      <c r="C34" s="379"/>
      <c r="D34" s="376"/>
      <c r="E34" s="376"/>
      <c r="F34" s="376"/>
      <c r="G34" s="376"/>
      <c r="H34" s="376"/>
      <c r="I34" s="376"/>
      <c r="J34" s="376"/>
      <c r="K34" s="379"/>
      <c r="L34" s="384"/>
      <c r="M34" s="376"/>
      <c r="N34" s="384"/>
    </row>
    <row r="35" spans="1:14" ht="15.75">
      <c r="A35" s="379"/>
      <c r="B35" s="307" t="s">
        <v>475</v>
      </c>
      <c r="C35" s="379"/>
      <c r="D35" s="376"/>
      <c r="E35" s="376"/>
      <c r="F35" s="376"/>
      <c r="G35" s="376"/>
      <c r="H35" s="376"/>
      <c r="I35" s="376"/>
      <c r="J35" s="376"/>
      <c r="K35" s="385"/>
      <c r="L35" s="386"/>
      <c r="M35" s="376"/>
      <c r="N35" s="384"/>
    </row>
    <row r="36" spans="1:14" ht="15">
      <c r="A36" s="379"/>
      <c r="B36" s="379"/>
      <c r="C36" s="379" t="s">
        <v>377</v>
      </c>
      <c r="D36" s="376">
        <v>207.12</v>
      </c>
      <c r="E36" s="376">
        <v>208.16</v>
      </c>
      <c r="F36" s="376">
        <v>206.7</v>
      </c>
      <c r="G36" s="376">
        <v>207.94</v>
      </c>
      <c r="H36" s="376">
        <v>210.64</v>
      </c>
      <c r="I36" s="376">
        <v>215.7</v>
      </c>
      <c r="J36" s="376">
        <v>220.88</v>
      </c>
      <c r="K36" s="382">
        <v>226.4</v>
      </c>
      <c r="L36" s="384">
        <v>61.24</v>
      </c>
      <c r="M36" s="376">
        <v>62.59</v>
      </c>
      <c r="N36" s="384">
        <v>64.72</v>
      </c>
    </row>
    <row r="37" spans="1:14" ht="15">
      <c r="A37" s="379"/>
      <c r="B37" s="379"/>
      <c r="C37" s="379" t="s">
        <v>378</v>
      </c>
      <c r="D37" s="376">
        <v>2630.69</v>
      </c>
      <c r="E37" s="376">
        <v>2643.84</v>
      </c>
      <c r="F37" s="376">
        <v>2625.33</v>
      </c>
      <c r="G37" s="376">
        <v>2641.08</v>
      </c>
      <c r="H37" s="376">
        <v>2675.41</v>
      </c>
      <c r="I37" s="376">
        <v>2739.62</v>
      </c>
      <c r="J37" s="376">
        <v>2805.37</v>
      </c>
      <c r="K37" s="382">
        <v>2875.5</v>
      </c>
      <c r="L37" s="384">
        <v>895.43</v>
      </c>
      <c r="M37" s="376">
        <v>915.13</v>
      </c>
      <c r="N37" s="384">
        <v>946.24</v>
      </c>
    </row>
    <row r="38" spans="1:14" ht="15">
      <c r="A38" s="379"/>
      <c r="B38" s="379"/>
      <c r="C38" s="379" t="s">
        <v>477</v>
      </c>
      <c r="D38" s="376">
        <v>62.86</v>
      </c>
      <c r="E38" s="376">
        <v>63.17</v>
      </c>
      <c r="F38" s="376">
        <v>62.73</v>
      </c>
      <c r="G38" s="376">
        <v>63.11</v>
      </c>
      <c r="H38" s="376">
        <v>63.93</v>
      </c>
      <c r="I38" s="376">
        <v>65.459999999999994</v>
      </c>
      <c r="J38" s="376">
        <v>67.03</v>
      </c>
      <c r="K38" s="382">
        <v>68.709999999999994</v>
      </c>
      <c r="L38" s="384">
        <v>12.82</v>
      </c>
      <c r="M38" s="376">
        <v>13.1</v>
      </c>
      <c r="N38" s="384">
        <v>13.55</v>
      </c>
    </row>
    <row r="39" spans="1:14" ht="15">
      <c r="A39" s="379"/>
      <c r="B39" s="379"/>
      <c r="C39" s="387" t="s">
        <v>677</v>
      </c>
      <c r="D39" s="376"/>
      <c r="E39" s="379"/>
      <c r="F39" s="379"/>
      <c r="G39" s="379"/>
      <c r="H39" s="379"/>
      <c r="I39" s="379"/>
      <c r="J39" s="379"/>
      <c r="K39" s="379"/>
      <c r="L39" s="384">
        <v>18.89</v>
      </c>
      <c r="M39" s="376">
        <v>19.309999999999999</v>
      </c>
      <c r="N39" s="384">
        <v>19.97</v>
      </c>
    </row>
    <row r="40" spans="1:14" ht="15">
      <c r="A40" s="379"/>
      <c r="B40" s="379"/>
      <c r="C40" s="387" t="s">
        <v>381</v>
      </c>
      <c r="D40" s="379"/>
      <c r="E40" s="379"/>
      <c r="F40" s="379"/>
      <c r="G40" s="379"/>
      <c r="H40" s="379"/>
      <c r="I40" s="379"/>
      <c r="J40" s="379"/>
      <c r="K40" s="379"/>
      <c r="L40" s="384">
        <v>10.02</v>
      </c>
      <c r="M40" s="376">
        <v>10.24</v>
      </c>
      <c r="N40" s="384">
        <v>10.59</v>
      </c>
    </row>
    <row r="41" spans="1:14" ht="15">
      <c r="A41" s="379"/>
      <c r="B41" s="379"/>
      <c r="C41" s="379"/>
      <c r="D41" s="379"/>
      <c r="E41" s="379"/>
      <c r="F41" s="379"/>
      <c r="G41" s="379"/>
      <c r="H41" s="379"/>
      <c r="I41" s="379"/>
      <c r="J41" s="379"/>
      <c r="K41" s="379"/>
      <c r="L41" s="381"/>
      <c r="M41" s="376"/>
      <c r="N41" s="384"/>
    </row>
    <row r="42" spans="1:14" ht="15.75">
      <c r="A42" s="379"/>
      <c r="B42" s="307" t="s">
        <v>480</v>
      </c>
      <c r="C42" s="379"/>
      <c r="D42" s="379"/>
      <c r="E42" s="379"/>
      <c r="F42" s="379"/>
      <c r="G42" s="379"/>
      <c r="H42" s="379"/>
      <c r="I42" s="379"/>
      <c r="J42" s="379"/>
      <c r="K42" s="379"/>
      <c r="L42" s="386"/>
      <c r="M42" s="376"/>
      <c r="N42" s="384"/>
    </row>
    <row r="43" spans="1:14" ht="15">
      <c r="A43" s="379"/>
      <c r="B43" s="379"/>
      <c r="C43" s="379" t="s">
        <v>481</v>
      </c>
      <c r="D43" s="376">
        <v>6226.21</v>
      </c>
      <c r="E43" s="389">
        <v>6693.89</v>
      </c>
      <c r="F43" s="376">
        <v>6574</v>
      </c>
      <c r="G43" s="376">
        <v>6511.92</v>
      </c>
      <c r="H43" s="376">
        <v>6600.17</v>
      </c>
      <c r="I43" s="376">
        <v>6817</v>
      </c>
      <c r="J43" s="376">
        <v>7112.84</v>
      </c>
      <c r="K43" s="376">
        <v>7452.22</v>
      </c>
      <c r="L43" s="384">
        <v>7436.67</v>
      </c>
      <c r="M43" s="376">
        <v>7880.65</v>
      </c>
      <c r="N43" s="384">
        <v>8334.51</v>
      </c>
    </row>
    <row r="44" spans="1:14" ht="15">
      <c r="A44" s="379"/>
      <c r="B44" s="379"/>
      <c r="C44" s="379" t="s">
        <v>482</v>
      </c>
      <c r="D44" s="376">
        <v>6065.43</v>
      </c>
      <c r="E44" s="390">
        <v>6499.81</v>
      </c>
      <c r="F44" s="376">
        <v>6379.92</v>
      </c>
      <c r="G44" s="376">
        <v>6275.85</v>
      </c>
      <c r="H44" s="376">
        <v>6279.4</v>
      </c>
      <c r="I44" s="376">
        <v>6496.23</v>
      </c>
      <c r="J44" s="376">
        <v>6792.07</v>
      </c>
      <c r="K44" s="376">
        <v>7131.4500000000007</v>
      </c>
      <c r="L44" s="384">
        <v>7115.9</v>
      </c>
      <c r="M44" s="373">
        <f>M43-320.77</f>
        <v>7559.8799999999992</v>
      </c>
      <c r="N44" s="380">
        <f>N43-320.77</f>
        <v>8013.74</v>
      </c>
    </row>
    <row r="45" spans="1:14">
      <c r="D45" s="599"/>
      <c r="E45" s="599"/>
      <c r="F45" s="599"/>
      <c r="G45" s="599"/>
      <c r="H45" s="599"/>
      <c r="I45" s="599"/>
      <c r="J45" s="599"/>
      <c r="K45" s="599"/>
      <c r="L45" s="599"/>
      <c r="M45" s="599"/>
      <c r="N45" s="599"/>
    </row>
    <row r="46" spans="1:14">
      <c r="A46" s="609"/>
      <c r="B46" s="609"/>
      <c r="C46" s="609"/>
      <c r="D46" s="609"/>
      <c r="E46" s="609"/>
      <c r="F46" s="609"/>
      <c r="G46" s="609"/>
      <c r="H46" s="609"/>
      <c r="I46" s="609"/>
      <c r="J46" s="609"/>
      <c r="K46" s="609"/>
      <c r="L46" s="609"/>
      <c r="M46" s="609"/>
      <c r="N46" s="609"/>
    </row>
    <row r="47" spans="1:14">
      <c r="A47" s="609"/>
      <c r="B47" s="609"/>
      <c r="C47" s="609"/>
      <c r="D47" s="609"/>
      <c r="E47" s="609"/>
      <c r="F47" s="609"/>
      <c r="G47" s="609"/>
      <c r="H47" s="609"/>
      <c r="I47" s="609"/>
      <c r="J47" s="609"/>
      <c r="K47" s="609"/>
      <c r="L47" s="609"/>
      <c r="M47" s="609"/>
      <c r="N47" s="609"/>
    </row>
    <row r="49" spans="1:15" ht="14.25">
      <c r="A49" s="367">
        <v>45638</v>
      </c>
    </row>
    <row r="50" spans="1:15" ht="18">
      <c r="A50" s="602" t="s">
        <v>693</v>
      </c>
    </row>
    <row r="51" spans="1:15">
      <c r="A51" s="292" t="s">
        <v>722</v>
      </c>
    </row>
    <row r="52" spans="1:15" ht="15"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</row>
    <row r="53" spans="1:15" ht="15.75">
      <c r="C53" s="379"/>
      <c r="D53" s="603">
        <v>2015</v>
      </c>
      <c r="E53" s="603">
        <v>2016</v>
      </c>
      <c r="F53" s="603">
        <v>2017</v>
      </c>
      <c r="G53" s="603">
        <v>2018</v>
      </c>
      <c r="H53" s="603">
        <v>2019</v>
      </c>
      <c r="I53" s="603">
        <v>2020</v>
      </c>
      <c r="J53" s="603">
        <v>2021</v>
      </c>
      <c r="K53" s="603">
        <v>2022</v>
      </c>
      <c r="L53" s="603">
        <v>2023</v>
      </c>
      <c r="M53" s="603">
        <v>2024</v>
      </c>
      <c r="N53" s="612">
        <v>2025</v>
      </c>
      <c r="O53" s="541"/>
    </row>
    <row r="54" spans="1:15" ht="15">
      <c r="C54" s="379" t="s">
        <v>698</v>
      </c>
      <c r="D54" s="376">
        <v>6004.93</v>
      </c>
      <c r="E54" s="376">
        <v>6122.06</v>
      </c>
      <c r="F54" s="376">
        <v>6145.01</v>
      </c>
      <c r="G54" s="376">
        <v>6070.92</v>
      </c>
      <c r="H54" s="376">
        <v>5906.12</v>
      </c>
      <c r="I54" s="376">
        <v>6305.48</v>
      </c>
      <c r="J54" s="376">
        <v>6615.98</v>
      </c>
      <c r="K54" s="376">
        <v>7157.74</v>
      </c>
      <c r="L54" s="376">
        <v>7630.82</v>
      </c>
      <c r="M54" s="376">
        <v>7943</v>
      </c>
      <c r="N54" s="376">
        <v>8433.2999999999993</v>
      </c>
      <c r="O54" s="374"/>
    </row>
    <row r="55" spans="1:15" ht="15">
      <c r="C55" s="379" t="s">
        <v>689</v>
      </c>
      <c r="D55" s="376">
        <v>10782.42</v>
      </c>
      <c r="E55" s="376">
        <v>10465.32</v>
      </c>
      <c r="F55" s="376">
        <v>10278.43</v>
      </c>
      <c r="G55" s="376"/>
      <c r="H55" s="376"/>
      <c r="I55" s="376"/>
      <c r="J55" s="376"/>
      <c r="K55" s="376"/>
      <c r="L55" s="376"/>
      <c r="M55" s="376"/>
      <c r="N55" s="376"/>
      <c r="O55" s="608" t="s">
        <v>685</v>
      </c>
    </row>
    <row r="56" spans="1:15" ht="15">
      <c r="C56" s="379" t="s">
        <v>699</v>
      </c>
      <c r="D56" s="376">
        <v>75.48</v>
      </c>
      <c r="E56" s="376">
        <v>76.16</v>
      </c>
      <c r="F56" s="376">
        <v>76.959999999999994</v>
      </c>
      <c r="G56" s="376">
        <v>77.14</v>
      </c>
      <c r="H56" s="376">
        <v>76.819999999999993</v>
      </c>
      <c r="I56" s="376">
        <v>79.540000000000006</v>
      </c>
      <c r="J56" s="376">
        <v>82.19</v>
      </c>
      <c r="K56" s="376">
        <v>83.96</v>
      </c>
      <c r="L56" s="376">
        <v>87.33</v>
      </c>
      <c r="M56" s="376">
        <v>89.34</v>
      </c>
      <c r="N56" s="376">
        <v>91.69</v>
      </c>
      <c r="O56" s="608"/>
    </row>
    <row r="57" spans="1:15" ht="15">
      <c r="C57" s="379" t="s">
        <v>700</v>
      </c>
      <c r="D57" s="376">
        <v>83.51</v>
      </c>
      <c r="E57" s="376">
        <v>83.6</v>
      </c>
      <c r="F57" s="376">
        <v>82.91</v>
      </c>
      <c r="G57" s="376">
        <v>83.77</v>
      </c>
      <c r="H57" s="376">
        <v>84.65</v>
      </c>
      <c r="I57" s="376">
        <v>84.37</v>
      </c>
      <c r="J57" s="376">
        <v>84.77</v>
      </c>
      <c r="K57" s="376">
        <v>89.48</v>
      </c>
      <c r="L57" s="376">
        <v>93.04</v>
      </c>
      <c r="M57" s="376">
        <v>95.18</v>
      </c>
      <c r="N57" s="376">
        <v>100.48</v>
      </c>
      <c r="O57" s="608"/>
    </row>
    <row r="58" spans="1:15" ht="15">
      <c r="C58" s="379"/>
      <c r="D58" s="379"/>
      <c r="E58" s="379"/>
      <c r="F58" s="379"/>
      <c r="G58" s="379"/>
      <c r="H58" s="379"/>
      <c r="I58" s="379"/>
      <c r="J58" s="379"/>
      <c r="K58" s="379"/>
      <c r="L58" s="379"/>
      <c r="M58" s="379"/>
      <c r="N58" s="376"/>
      <c r="O58" s="608"/>
    </row>
    <row r="59" spans="1:15" ht="15">
      <c r="C59" s="379" t="s">
        <v>704</v>
      </c>
      <c r="D59" s="376">
        <v>299.51</v>
      </c>
      <c r="E59" s="376">
        <v>299.51</v>
      </c>
      <c r="F59" s="376">
        <v>297.48</v>
      </c>
      <c r="G59" s="376">
        <v>297.48</v>
      </c>
      <c r="H59" s="376">
        <v>297.48</v>
      </c>
      <c r="I59" s="376">
        <v>297.48</v>
      </c>
      <c r="J59" s="376">
        <v>297.48</v>
      </c>
      <c r="K59" s="376">
        <v>297.48</v>
      </c>
      <c r="L59" s="376">
        <v>298.63</v>
      </c>
      <c r="M59" s="376">
        <v>305.52999999999997</v>
      </c>
      <c r="N59" s="376">
        <v>350.83</v>
      </c>
      <c r="O59" s="608"/>
    </row>
    <row r="60" spans="1:15" ht="15">
      <c r="C60" s="379" t="s">
        <v>705</v>
      </c>
      <c r="D60" s="376">
        <v>88.85</v>
      </c>
      <c r="E60" s="376">
        <v>88.85</v>
      </c>
      <c r="F60" s="376">
        <v>89.47</v>
      </c>
      <c r="G60" s="376">
        <v>88.2</v>
      </c>
      <c r="H60" s="376">
        <v>88.2</v>
      </c>
      <c r="I60" s="376">
        <v>88.2</v>
      </c>
      <c r="J60" s="376">
        <v>94.11</v>
      </c>
      <c r="K60" s="376">
        <v>88.64</v>
      </c>
      <c r="L60" s="376">
        <v>92.17</v>
      </c>
      <c r="M60" s="376">
        <v>94.3</v>
      </c>
      <c r="N60" s="376">
        <v>95.63</v>
      </c>
      <c r="O60" s="608"/>
    </row>
    <row r="61" spans="1:15" ht="15">
      <c r="C61" s="379" t="s">
        <v>703</v>
      </c>
      <c r="D61" s="376">
        <v>157.96</v>
      </c>
      <c r="E61" s="376">
        <v>157.96</v>
      </c>
      <c r="F61" s="376">
        <v>156.94</v>
      </c>
      <c r="G61" s="376">
        <v>156.94</v>
      </c>
      <c r="H61" s="376">
        <v>156.94</v>
      </c>
      <c r="I61" s="376">
        <v>156.94</v>
      </c>
      <c r="J61" s="376">
        <v>156.94</v>
      </c>
      <c r="K61" s="376">
        <v>156.94</v>
      </c>
      <c r="L61" s="376">
        <v>159.4</v>
      </c>
      <c r="M61" s="376">
        <v>163.08000000000001</v>
      </c>
      <c r="N61" s="376">
        <v>176.64</v>
      </c>
      <c r="O61" s="608"/>
    </row>
    <row r="62" spans="1:15" ht="15">
      <c r="C62" s="379" t="s">
        <v>690</v>
      </c>
      <c r="D62" s="376">
        <v>108.05</v>
      </c>
      <c r="E62" s="376">
        <v>130.51</v>
      </c>
      <c r="F62" s="376">
        <v>119.2</v>
      </c>
      <c r="G62" s="376">
        <v>123.58</v>
      </c>
      <c r="H62" s="376">
        <v>141.28</v>
      </c>
      <c r="I62" s="376">
        <v>153.65</v>
      </c>
      <c r="J62" s="376">
        <v>165.33</v>
      </c>
      <c r="K62" s="376">
        <v>167.66</v>
      </c>
      <c r="L62" s="376">
        <v>174.25</v>
      </c>
      <c r="M62" s="376">
        <v>166.77</v>
      </c>
      <c r="N62" s="376">
        <v>173.01</v>
      </c>
      <c r="O62" s="608"/>
    </row>
    <row r="63" spans="1:15" ht="15">
      <c r="C63" s="379"/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6"/>
      <c r="O63" s="608"/>
    </row>
    <row r="64" spans="1:15" ht="15">
      <c r="C64" s="379" t="s">
        <v>701</v>
      </c>
      <c r="D64" s="604">
        <v>67636</v>
      </c>
      <c r="E64" s="604">
        <v>64650</v>
      </c>
      <c r="F64" s="604">
        <v>62920</v>
      </c>
      <c r="G64" s="604">
        <v>64479</v>
      </c>
      <c r="H64" s="604">
        <v>67543</v>
      </c>
      <c r="I64" s="604">
        <v>71761</v>
      </c>
      <c r="J64" s="604">
        <v>75652</v>
      </c>
      <c r="K64" s="604">
        <v>79185</v>
      </c>
      <c r="L64" s="604">
        <v>82861</v>
      </c>
      <c r="M64" s="604">
        <v>85071</v>
      </c>
      <c r="N64" s="604">
        <v>86847</v>
      </c>
      <c r="O64" s="608"/>
    </row>
    <row r="65" spans="3:15" ht="15">
      <c r="C65" s="379" t="s">
        <v>697</v>
      </c>
      <c r="D65" s="604">
        <v>54658</v>
      </c>
      <c r="E65" s="604">
        <v>52771</v>
      </c>
      <c r="F65" s="604">
        <v>52439</v>
      </c>
      <c r="G65" s="604">
        <v>53639</v>
      </c>
      <c r="H65" s="604">
        <v>52225</v>
      </c>
      <c r="I65" s="604">
        <v>58248</v>
      </c>
      <c r="J65" s="604">
        <v>60016</v>
      </c>
      <c r="K65" s="604">
        <v>62254</v>
      </c>
      <c r="L65" s="604">
        <v>65058</v>
      </c>
      <c r="M65" s="604">
        <v>66743</v>
      </c>
      <c r="N65" s="604">
        <v>65274</v>
      </c>
      <c r="O65" s="608" t="s">
        <v>686</v>
      </c>
    </row>
    <row r="66" spans="3:15" ht="15">
      <c r="C66" s="379" t="s">
        <v>702</v>
      </c>
      <c r="D66" s="604">
        <v>54178</v>
      </c>
      <c r="E66" s="604">
        <v>52503</v>
      </c>
      <c r="F66" s="604">
        <v>50118</v>
      </c>
      <c r="G66" s="604">
        <v>49550</v>
      </c>
      <c r="H66" s="604">
        <v>49184</v>
      </c>
      <c r="I66" s="604">
        <v>51851</v>
      </c>
      <c r="J66" s="604">
        <v>49763</v>
      </c>
      <c r="K66" s="604">
        <v>54321</v>
      </c>
      <c r="L66" s="604">
        <v>56818</v>
      </c>
      <c r="M66" s="604">
        <v>58318</v>
      </c>
      <c r="N66" s="604">
        <v>58566</v>
      </c>
      <c r="O66" s="608" t="s">
        <v>687</v>
      </c>
    </row>
    <row r="67" spans="3:15" ht="15.75">
      <c r="C67" s="379"/>
      <c r="D67" s="379"/>
      <c r="E67" s="379"/>
      <c r="F67" s="379"/>
      <c r="G67" s="379"/>
      <c r="H67" s="379"/>
      <c r="I67" s="379"/>
      <c r="J67" s="379"/>
      <c r="K67" s="379"/>
      <c r="L67" s="379"/>
      <c r="M67" s="379"/>
      <c r="N67" s="376"/>
      <c r="O67" s="541"/>
    </row>
    <row r="68" spans="3:15" ht="15.75">
      <c r="C68" s="379" t="s">
        <v>694</v>
      </c>
      <c r="D68" s="376">
        <v>26</v>
      </c>
      <c r="E68" s="376">
        <v>26</v>
      </c>
      <c r="F68" s="376">
        <v>26</v>
      </c>
      <c r="G68" s="376">
        <v>26</v>
      </c>
      <c r="H68" s="376">
        <v>26</v>
      </c>
      <c r="I68" s="376">
        <v>26</v>
      </c>
      <c r="J68" s="376">
        <v>26</v>
      </c>
      <c r="K68" s="376">
        <v>26</v>
      </c>
      <c r="L68" s="376">
        <v>26</v>
      </c>
      <c r="M68" s="376">
        <v>26</v>
      </c>
      <c r="N68" s="376">
        <v>26</v>
      </c>
      <c r="O68" s="541"/>
    </row>
    <row r="69" spans="3:15" ht="15.75">
      <c r="C69" s="379" t="s">
        <v>695</v>
      </c>
      <c r="D69" s="376">
        <v>12</v>
      </c>
      <c r="E69" s="376">
        <v>12</v>
      </c>
      <c r="F69" s="376">
        <v>12</v>
      </c>
      <c r="G69" s="376">
        <v>12</v>
      </c>
      <c r="H69" s="376">
        <v>12</v>
      </c>
      <c r="I69" s="376">
        <v>12</v>
      </c>
      <c r="J69" s="376">
        <v>12</v>
      </c>
      <c r="K69" s="376">
        <v>12</v>
      </c>
      <c r="L69" s="376">
        <v>12</v>
      </c>
      <c r="M69" s="376">
        <v>12</v>
      </c>
      <c r="N69" s="376">
        <v>12</v>
      </c>
      <c r="O69" s="541"/>
    </row>
    <row r="70" spans="3:15" ht="15.75">
      <c r="C70" s="379" t="s">
        <v>696</v>
      </c>
      <c r="D70" s="376">
        <v>15</v>
      </c>
      <c r="E70" s="376">
        <v>15</v>
      </c>
      <c r="F70" s="376">
        <v>15</v>
      </c>
      <c r="G70" s="376">
        <v>15</v>
      </c>
      <c r="H70" s="376">
        <v>15</v>
      </c>
      <c r="I70" s="376">
        <v>15</v>
      </c>
      <c r="J70" s="376">
        <v>15</v>
      </c>
      <c r="K70" s="376">
        <v>15</v>
      </c>
      <c r="L70" s="376">
        <v>15</v>
      </c>
      <c r="M70" s="376">
        <v>15</v>
      </c>
      <c r="N70" s="376">
        <v>15</v>
      </c>
      <c r="O70" s="541"/>
    </row>
    <row r="71" spans="3:15" ht="15.75">
      <c r="C71" s="379"/>
      <c r="D71" s="379"/>
      <c r="E71" s="379"/>
      <c r="F71" s="379"/>
      <c r="G71" s="379"/>
      <c r="H71" s="379"/>
      <c r="I71" s="379"/>
      <c r="J71" s="379"/>
      <c r="K71" s="379"/>
      <c r="L71" s="379"/>
      <c r="M71" s="379"/>
      <c r="N71" s="376"/>
      <c r="O71" s="541"/>
    </row>
    <row r="72" spans="3:15" ht="15.75">
      <c r="C72" s="307" t="s">
        <v>691</v>
      </c>
      <c r="D72" s="379"/>
      <c r="E72" s="379"/>
      <c r="F72" s="379"/>
      <c r="G72" s="379"/>
      <c r="H72" s="379"/>
      <c r="I72" s="379"/>
      <c r="J72" s="379"/>
      <c r="K72" s="379"/>
      <c r="L72" s="379"/>
      <c r="M72" s="379"/>
      <c r="N72" s="376"/>
      <c r="O72" s="541"/>
    </row>
    <row r="73" spans="3:15" ht="15.75">
      <c r="C73" s="379" t="s">
        <v>688</v>
      </c>
      <c r="G73" s="606">
        <v>78.67</v>
      </c>
      <c r="H73" s="606">
        <v>78.239999999999995</v>
      </c>
      <c r="I73" s="606">
        <v>83.97</v>
      </c>
      <c r="J73" s="606">
        <v>86.8</v>
      </c>
      <c r="K73" s="606">
        <v>89.98</v>
      </c>
      <c r="L73" s="606">
        <v>93.1</v>
      </c>
      <c r="M73" s="606">
        <v>95.37</v>
      </c>
      <c r="N73" s="376">
        <v>100</v>
      </c>
      <c r="O73" s="541"/>
    </row>
    <row r="74" spans="3:15" ht="15">
      <c r="C74" s="379" t="s">
        <v>689</v>
      </c>
      <c r="D74" s="606">
        <v>297.99</v>
      </c>
      <c r="E74" s="606">
        <v>291.83</v>
      </c>
      <c r="F74" s="606">
        <v>254.85</v>
      </c>
      <c r="G74" s="606">
        <v>174.56</v>
      </c>
      <c r="H74" s="606">
        <v>174.25</v>
      </c>
      <c r="I74" s="606">
        <v>178.64</v>
      </c>
      <c r="J74" s="606">
        <v>181.97</v>
      </c>
      <c r="K74" s="606">
        <v>186.42</v>
      </c>
      <c r="L74" s="606">
        <v>192.82</v>
      </c>
      <c r="M74" s="606">
        <v>204.22</v>
      </c>
      <c r="N74" s="376">
        <v>195</v>
      </c>
    </row>
    <row r="75" spans="3:15" ht="15.75">
      <c r="C75" s="607"/>
      <c r="D75" s="611" t="s">
        <v>692</v>
      </c>
      <c r="E75" s="379"/>
      <c r="F75" s="379"/>
      <c r="G75" s="379"/>
      <c r="H75" s="379"/>
      <c r="I75" s="379"/>
      <c r="J75" s="379"/>
      <c r="K75" s="379"/>
      <c r="L75" s="379"/>
      <c r="M75" s="541"/>
      <c r="N75" s="610"/>
    </row>
    <row r="76" spans="3:15" ht="14.25">
      <c r="D76" s="605"/>
      <c r="E76" s="131"/>
      <c r="F76" s="131"/>
      <c r="G76" s="131"/>
      <c r="H76" s="131"/>
      <c r="I76" s="131"/>
      <c r="J76" s="131"/>
      <c r="K76" s="131"/>
      <c r="L76" s="131"/>
    </row>
    <row r="77" spans="3:15" ht="14.25">
      <c r="D77" s="599"/>
      <c r="E77" s="599"/>
      <c r="G77" s="131"/>
      <c r="H77" s="131"/>
      <c r="I77" s="131"/>
      <c r="J77" s="131"/>
      <c r="K77" s="131"/>
      <c r="L77" s="131"/>
      <c r="M77" s="131"/>
      <c r="N77" s="131"/>
    </row>
    <row r="78" spans="3:15" ht="14.25">
      <c r="D78" s="599"/>
      <c r="E78" s="599"/>
      <c r="G78" s="131"/>
      <c r="H78" s="131"/>
      <c r="I78" s="131"/>
      <c r="J78" s="131"/>
      <c r="K78" s="131"/>
      <c r="L78" s="131"/>
      <c r="M78" s="131"/>
      <c r="N78" s="131"/>
    </row>
    <row r="79" spans="3:15" ht="14.25">
      <c r="D79" s="599"/>
      <c r="E79" s="599"/>
      <c r="G79" s="131"/>
      <c r="H79" s="131"/>
      <c r="I79" s="131"/>
      <c r="J79" s="131"/>
      <c r="K79" s="131"/>
      <c r="L79" s="131"/>
      <c r="M79" s="131"/>
      <c r="N79" s="131"/>
    </row>
    <row r="80" spans="3:15" ht="14.25">
      <c r="D80" s="599"/>
      <c r="E80" s="599"/>
      <c r="G80" s="131"/>
      <c r="H80" s="131"/>
      <c r="I80" s="131"/>
      <c r="J80" s="131"/>
      <c r="K80" s="131"/>
      <c r="L80" s="131"/>
      <c r="M80" s="131"/>
      <c r="N80" s="131"/>
    </row>
    <row r="81" spans="3:14" ht="14.25">
      <c r="D81" s="599"/>
      <c r="E81" s="599"/>
      <c r="G81" s="131"/>
      <c r="H81" s="131"/>
      <c r="I81" s="131"/>
      <c r="J81" s="131"/>
      <c r="K81" s="131"/>
      <c r="L81" s="131"/>
      <c r="M81" s="131"/>
      <c r="N81" s="131"/>
    </row>
    <row r="82" spans="3:14" ht="14.25">
      <c r="D82" s="599"/>
      <c r="E82" s="599"/>
      <c r="G82" s="131"/>
      <c r="H82" s="131"/>
      <c r="I82" s="131"/>
      <c r="J82" s="131"/>
      <c r="K82" s="131"/>
      <c r="L82" s="131"/>
      <c r="M82" s="131"/>
      <c r="N82" s="131"/>
    </row>
    <row r="83" spans="3:14" ht="14.25">
      <c r="C83" s="605"/>
      <c r="D83" s="599"/>
      <c r="E83" s="599"/>
      <c r="F83" s="605"/>
      <c r="G83" s="131"/>
      <c r="H83" s="131"/>
      <c r="I83" s="131"/>
      <c r="J83" s="131"/>
      <c r="K83" s="131"/>
      <c r="L83" s="131"/>
      <c r="M83" s="131"/>
      <c r="N83" s="131"/>
    </row>
    <row r="84" spans="3:14" ht="14.25"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</row>
    <row r="85" spans="3:14" ht="14.25"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</row>
    <row r="86" spans="3:14" ht="14.25"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</row>
    <row r="87" spans="3:14" ht="14.25"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</row>
    <row r="88" spans="3:14" ht="14.25">
      <c r="G88" s="131"/>
      <c r="H88" s="131"/>
      <c r="I88" s="131"/>
      <c r="J88" s="131"/>
      <c r="K88" s="131"/>
      <c r="L88" s="131"/>
      <c r="M88" s="131"/>
      <c r="N88" s="131"/>
    </row>
  </sheetData>
  <mergeCells count="1">
    <mergeCell ref="C52:N52"/>
  </mergeCells>
  <hyperlinks>
    <hyperlink ref="A51" r:id="rId1" xr:uid="{CEDD6FC2-1FBD-4ECD-A0CC-C9FB4757F6AB}"/>
  </hyperlinks>
  <pageMargins left="0.7" right="0.7" top="0.75" bottom="0.75" header="0.3" footer="0.3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2FC95-9C57-4CB5-8D34-35F3CBB6EDE7}">
  <dimension ref="A1:AC334"/>
  <sheetViews>
    <sheetView zoomScaleNormal="100" workbookViewId="0"/>
  </sheetViews>
  <sheetFormatPr defaultColWidth="9.140625" defaultRowHeight="16.5"/>
  <cols>
    <col min="1" max="1" width="7" style="14" customWidth="1"/>
    <col min="2" max="2" width="16.42578125" style="8" customWidth="1"/>
    <col min="3" max="3" width="11.7109375" style="7" bestFit="1" customWidth="1"/>
    <col min="4" max="4" width="16" style="14" bestFit="1" customWidth="1"/>
    <col min="5" max="5" width="14.42578125" style="158" bestFit="1" customWidth="1"/>
    <col min="6" max="6" width="12.28515625" style="214" bestFit="1" customWidth="1"/>
    <col min="7" max="7" width="12.42578125" style="159" bestFit="1" customWidth="1"/>
    <col min="8" max="8" width="15.85546875" style="7" customWidth="1"/>
    <col min="9" max="9" width="15.28515625" style="157" bestFit="1" customWidth="1"/>
    <col min="10" max="10" width="14.42578125" style="16" customWidth="1"/>
    <col min="11" max="11" width="14.5703125" style="9" customWidth="1"/>
    <col min="12" max="12" width="14.140625" style="41" customWidth="1"/>
    <col min="13" max="13" width="9.7109375" style="18" customWidth="1"/>
    <col min="14" max="14" width="16" customWidth="1"/>
    <col min="15" max="15" width="8.85546875" customWidth="1"/>
    <col min="16" max="16" width="3.42578125" customWidth="1"/>
    <col min="17" max="17" width="11.85546875" customWidth="1"/>
    <col min="18" max="18" width="16" bestFit="1" customWidth="1"/>
    <col min="19" max="19" width="5.7109375" customWidth="1"/>
    <col min="20" max="20" width="5.42578125" customWidth="1"/>
    <col min="21" max="21" width="8.28515625" style="12" customWidth="1"/>
    <col min="22" max="22" width="15.5703125" style="8" bestFit="1" customWidth="1"/>
    <col min="23" max="23" width="12" style="7" bestFit="1" customWidth="1"/>
    <col min="24" max="24" width="14.85546875" style="139" customWidth="1"/>
    <col min="25" max="25" width="16" style="7" customWidth="1"/>
    <col min="26" max="26" width="15.140625" style="16" customWidth="1"/>
    <col min="27" max="27" width="16.7109375" style="16" customWidth="1"/>
    <col min="28" max="28" width="16" style="9" customWidth="1"/>
    <col min="29" max="29" width="14.7109375" style="136" customWidth="1"/>
    <col min="30" max="16384" width="9.140625" style="1"/>
  </cols>
  <sheetData>
    <row r="1" spans="1:29" ht="29.25">
      <c r="A1" s="35" t="s">
        <v>327</v>
      </c>
      <c r="B1" s="6"/>
      <c r="I1" s="8"/>
      <c r="J1" s="12"/>
      <c r="L1" s="38"/>
      <c r="M1" s="24"/>
      <c r="U1" s="35" t="s">
        <v>328</v>
      </c>
      <c r="V1" s="6"/>
      <c r="X1" s="17"/>
      <c r="Z1" s="12"/>
      <c r="AA1" s="12"/>
    </row>
    <row r="2" spans="1:29" ht="17.45" customHeight="1">
      <c r="A2" s="239" t="s">
        <v>329</v>
      </c>
      <c r="B2" s="6"/>
      <c r="I2" s="8"/>
      <c r="J2" s="12"/>
      <c r="L2" s="38"/>
      <c r="M2" s="24"/>
      <c r="U2" s="35"/>
      <c r="V2" s="6"/>
      <c r="X2" s="17"/>
      <c r="Z2" s="12"/>
      <c r="AA2" s="12"/>
    </row>
    <row r="3" spans="1:29">
      <c r="A3" s="34" t="s">
        <v>8</v>
      </c>
      <c r="B3" s="51"/>
      <c r="C3" s="52"/>
      <c r="D3" s="44"/>
      <c r="E3" s="160"/>
      <c r="F3" s="215"/>
      <c r="G3" s="161"/>
      <c r="H3" s="52"/>
      <c r="I3" s="51"/>
      <c r="J3" s="42"/>
      <c r="K3" s="42"/>
      <c r="L3" s="38"/>
      <c r="M3" s="24"/>
      <c r="U3" s="50" t="s">
        <v>8</v>
      </c>
      <c r="V3" s="51"/>
      <c r="W3" s="52"/>
      <c r="X3" s="17"/>
      <c r="Y3" s="52"/>
      <c r="Z3" s="42"/>
      <c r="AA3" s="42"/>
      <c r="AB3" s="42"/>
    </row>
    <row r="4" spans="1:29">
      <c r="A4" s="249" t="s">
        <v>330</v>
      </c>
      <c r="B4" s="51"/>
      <c r="C4" s="43"/>
      <c r="D4" s="44"/>
      <c r="E4" s="160"/>
      <c r="G4" s="162"/>
      <c r="H4" s="45"/>
      <c r="I4" s="156"/>
      <c r="J4" s="46"/>
      <c r="L4" s="40"/>
      <c r="U4" s="53" t="s">
        <v>331</v>
      </c>
      <c r="V4" s="51"/>
      <c r="W4" s="43"/>
      <c r="X4" s="137"/>
      <c r="Y4" s="45"/>
      <c r="Z4" s="46"/>
      <c r="AA4" s="46"/>
      <c r="AB4" s="138" t="s">
        <v>332</v>
      </c>
    </row>
    <row r="5" spans="1:29">
      <c r="A5" s="332" t="s">
        <v>333</v>
      </c>
      <c r="B5" s="51"/>
      <c r="C5" s="47"/>
      <c r="D5" s="48"/>
      <c r="E5" s="163"/>
      <c r="F5" s="216"/>
      <c r="G5" s="164"/>
      <c r="H5" s="42" t="s">
        <v>334</v>
      </c>
      <c r="I5" s="1"/>
      <c r="J5" s="12"/>
      <c r="K5" s="1"/>
      <c r="L5" s="1"/>
      <c r="R5" s="1"/>
      <c r="U5" s="53" t="s">
        <v>335</v>
      </c>
      <c r="V5" s="51"/>
      <c r="W5" s="47"/>
      <c r="Y5" s="48"/>
      <c r="Z5" s="12"/>
      <c r="AA5" s="12"/>
      <c r="AB5" s="42" t="s">
        <v>334</v>
      </c>
    </row>
    <row r="6" spans="1:29">
      <c r="A6" s="250" t="s">
        <v>9</v>
      </c>
      <c r="B6" s="51"/>
      <c r="C6" s="47"/>
      <c r="D6" s="48"/>
      <c r="E6" s="163"/>
      <c r="F6" s="216"/>
      <c r="G6" s="164"/>
      <c r="H6" s="48"/>
      <c r="I6" s="48"/>
      <c r="J6" s="48"/>
      <c r="K6" s="49"/>
      <c r="L6" s="15"/>
      <c r="M6" s="15"/>
      <c r="U6" s="42" t="s">
        <v>336</v>
      </c>
      <c r="V6" s="51"/>
      <c r="W6" s="47"/>
      <c r="X6" s="13"/>
      <c r="Y6" s="48"/>
      <c r="Z6" s="48"/>
      <c r="AA6" s="48"/>
      <c r="AB6" s="49"/>
    </row>
    <row r="7" spans="1:29">
      <c r="A7" s="251" t="s">
        <v>337</v>
      </c>
      <c r="B7" s="51"/>
      <c r="C7" s="47"/>
      <c r="D7" s="48"/>
      <c r="E7" s="163"/>
      <c r="H7" s="48"/>
      <c r="I7" s="48"/>
      <c r="J7" s="48"/>
      <c r="K7" s="49"/>
      <c r="L7" s="15"/>
      <c r="M7" s="15"/>
      <c r="U7" s="42" t="s">
        <v>337</v>
      </c>
      <c r="V7" s="51"/>
      <c r="W7" s="47"/>
      <c r="X7" s="13"/>
      <c r="Y7" s="48"/>
      <c r="Z7" s="48"/>
      <c r="AA7" s="48"/>
      <c r="AB7" s="49"/>
    </row>
    <row r="8" spans="1:29">
      <c r="A8" s="250" t="s">
        <v>10</v>
      </c>
      <c r="F8" s="217"/>
      <c r="G8" s="165"/>
      <c r="I8" s="8"/>
      <c r="J8" s="12"/>
      <c r="L8" s="40"/>
      <c r="U8" s="42" t="s">
        <v>10</v>
      </c>
      <c r="V8" s="51"/>
      <c r="W8" s="47"/>
      <c r="X8" s="13"/>
      <c r="Y8" s="48"/>
      <c r="Z8" s="48"/>
      <c r="AA8" s="48"/>
      <c r="AB8" s="49"/>
    </row>
    <row r="9" spans="1:29" ht="115.5">
      <c r="A9" s="55" t="s">
        <v>11</v>
      </c>
      <c r="B9" s="55" t="s">
        <v>12</v>
      </c>
      <c r="C9" s="56" t="s">
        <v>28</v>
      </c>
      <c r="D9" s="56" t="s">
        <v>29</v>
      </c>
      <c r="E9" s="340" t="s">
        <v>338</v>
      </c>
      <c r="F9" s="166" t="s">
        <v>339</v>
      </c>
      <c r="G9" s="166" t="s">
        <v>340</v>
      </c>
      <c r="H9" s="56" t="s">
        <v>14</v>
      </c>
      <c r="I9" s="56" t="s">
        <v>341</v>
      </c>
      <c r="J9" s="57" t="s">
        <v>31</v>
      </c>
      <c r="K9" s="57" t="s">
        <v>16</v>
      </c>
      <c r="L9" s="58" t="s">
        <v>342</v>
      </c>
      <c r="M9" s="167" t="s">
        <v>24</v>
      </c>
      <c r="N9" s="133" t="s">
        <v>343</v>
      </c>
      <c r="O9" s="133" t="s">
        <v>26</v>
      </c>
      <c r="P9" s="59"/>
      <c r="Q9" s="60" t="s">
        <v>344</v>
      </c>
      <c r="R9" s="60" t="s">
        <v>345</v>
      </c>
      <c r="S9" s="60"/>
      <c r="T9" s="61"/>
      <c r="U9" s="140" t="s">
        <v>11</v>
      </c>
      <c r="V9" s="140" t="s">
        <v>12</v>
      </c>
      <c r="W9" s="141" t="s">
        <v>346</v>
      </c>
      <c r="X9" s="141" t="s">
        <v>347</v>
      </c>
      <c r="Y9" s="141" t="s">
        <v>14</v>
      </c>
      <c r="Z9" s="141" t="s">
        <v>348</v>
      </c>
      <c r="AA9" s="142" t="s">
        <v>349</v>
      </c>
      <c r="AB9" s="142" t="s">
        <v>350</v>
      </c>
      <c r="AC9" s="143" t="s">
        <v>32</v>
      </c>
    </row>
    <row r="10" spans="1:29" s="54" customFormat="1" ht="30.6" customHeight="1">
      <c r="A10" s="343"/>
      <c r="B10" s="344" t="s">
        <v>33</v>
      </c>
      <c r="C10" s="333">
        <f>SUM(C11:C303)</f>
        <v>5517897</v>
      </c>
      <c r="D10" s="333">
        <v>344.41961421171868</v>
      </c>
      <c r="E10" s="347">
        <v>345.07038877311413</v>
      </c>
      <c r="F10" s="348">
        <v>-0.65077601122311635</v>
      </c>
      <c r="G10" s="348">
        <v>0</v>
      </c>
      <c r="H10" s="333">
        <v>148.42654692539568</v>
      </c>
      <c r="I10" s="334">
        <v>492.84616095588592</v>
      </c>
      <c r="J10" s="335">
        <v>2.6833784682823909</v>
      </c>
      <c r="K10" s="333">
        <v>154.22542320017965</v>
      </c>
      <c r="L10" s="365">
        <f t="shared" ref="L10:L73" si="0">SUM(I10:K10)</f>
        <v>649.75496262434797</v>
      </c>
      <c r="M10" s="238"/>
      <c r="N10" s="233">
        <f t="shared" ref="N10" si="1">L10-AC10</f>
        <v>-1299.4337393187625</v>
      </c>
      <c r="O10" s="234">
        <f t="shared" ref="O10" si="2">N10/AC10</f>
        <v>-0.66665363801020439</v>
      </c>
      <c r="P10" s="235"/>
      <c r="Q10" s="236">
        <f t="shared" ref="Q10" si="3">I10/Z10-1</f>
        <v>-0.65906205508023952</v>
      </c>
      <c r="R10" s="236">
        <f t="shared" ref="R10" si="4">K10/AB10-1</f>
        <v>-0.69127631135866818</v>
      </c>
      <c r="S10" s="236"/>
      <c r="T10" s="237"/>
      <c r="U10" s="344"/>
      <c r="V10" s="344" t="s">
        <v>33</v>
      </c>
      <c r="W10" s="354">
        <f t="shared" ref="W10" si="5">SUM(W11:W303)</f>
        <v>5503664</v>
      </c>
      <c r="X10" s="354">
        <v>1302.0757736484065</v>
      </c>
      <c r="Y10" s="354">
        <v>143.48394858162206</v>
      </c>
      <c r="Z10" s="355">
        <v>1445.5597222300291</v>
      </c>
      <c r="AA10" s="356">
        <v>4.0708671532273772</v>
      </c>
      <c r="AB10" s="354">
        <v>499.55811255985367</v>
      </c>
      <c r="AC10" s="366">
        <f t="shared" ref="AC10:AC73" si="6">SUM(Z10:AB10)</f>
        <v>1949.1887019431103</v>
      </c>
    </row>
    <row r="11" spans="1:29" ht="18.75">
      <c r="A11" s="345">
        <v>5</v>
      </c>
      <c r="B11" s="346" t="s">
        <v>34</v>
      </c>
      <c r="C11" s="342">
        <v>9311</v>
      </c>
      <c r="D11" s="336">
        <v>636.17903554935026</v>
      </c>
      <c r="E11" s="349">
        <v>473.55407582429382</v>
      </c>
      <c r="F11" s="350">
        <v>145.80710987004619</v>
      </c>
      <c r="G11" s="351">
        <v>16.817849855010202</v>
      </c>
      <c r="H11" s="337">
        <v>585.34668671463862</v>
      </c>
      <c r="I11" s="338">
        <v>1221.5256148641392</v>
      </c>
      <c r="J11" s="341">
        <v>166.32563634410911</v>
      </c>
      <c r="K11" s="342">
        <v>214.30566359629029</v>
      </c>
      <c r="L11" s="339">
        <f t="shared" si="0"/>
        <v>1602.1569148045387</v>
      </c>
      <c r="M11" s="364">
        <v>14</v>
      </c>
      <c r="N11" s="134">
        <f t="shared" ref="N11:N74" si="7">L11-AC11</f>
        <v>-2549.3436480265477</v>
      </c>
      <c r="O11" s="135">
        <f t="shared" ref="O11:O74" si="8">N11/AC11</f>
        <v>-0.61407763516911118</v>
      </c>
      <c r="P11" s="31"/>
      <c r="Q11" s="39">
        <f t="shared" ref="Q11:Q74" si="9">I11/Z11-1</f>
        <v>-0.63073160722245669</v>
      </c>
      <c r="R11" s="39">
        <f t="shared" ref="R11:R74" si="10">K11/AB11-1</f>
        <v>-0.69149787629227655</v>
      </c>
      <c r="S11" s="23"/>
      <c r="T11" s="33"/>
      <c r="U11" s="357">
        <v>5</v>
      </c>
      <c r="V11" s="346" t="s">
        <v>34</v>
      </c>
      <c r="W11" s="342">
        <v>9419</v>
      </c>
      <c r="X11" s="342">
        <v>2229.8641718851754</v>
      </c>
      <c r="Y11" s="337">
        <v>1078.0972966719701</v>
      </c>
      <c r="Z11" s="358">
        <v>3307.9614685571455</v>
      </c>
      <c r="AA11" s="359">
        <v>148.87397812931309</v>
      </c>
      <c r="AB11" s="360">
        <v>694.66511614462843</v>
      </c>
      <c r="AC11" s="366">
        <f t="shared" si="6"/>
        <v>4151.5005628310864</v>
      </c>
    </row>
    <row r="12" spans="1:29" ht="18.75">
      <c r="A12" s="345">
        <v>9</v>
      </c>
      <c r="B12" s="346" t="s">
        <v>35</v>
      </c>
      <c r="C12" s="342">
        <v>2491</v>
      </c>
      <c r="D12" s="336">
        <v>782.03813729425929</v>
      </c>
      <c r="E12" s="349">
        <v>603.73143315937375</v>
      </c>
      <c r="F12" s="352">
        <v>166.0983540746688</v>
      </c>
      <c r="G12" s="351">
        <v>12.20835006021678</v>
      </c>
      <c r="H12" s="337">
        <v>682.53512645523881</v>
      </c>
      <c r="I12" s="338">
        <v>1464.5728623042955</v>
      </c>
      <c r="J12" s="341">
        <v>-198.0405459654757</v>
      </c>
      <c r="K12" s="342">
        <v>211.6105539840641</v>
      </c>
      <c r="L12" s="339">
        <f t="shared" si="0"/>
        <v>1478.1428703228839</v>
      </c>
      <c r="M12" s="364">
        <v>17</v>
      </c>
      <c r="N12" s="134">
        <f t="shared" si="7"/>
        <v>-2748.6219499391345</v>
      </c>
      <c r="O12" s="135">
        <f t="shared" si="8"/>
        <v>-0.65028977641787666</v>
      </c>
      <c r="P12" s="31"/>
      <c r="Q12" s="39">
        <f t="shared" si="9"/>
        <v>-0.60931923044200265</v>
      </c>
      <c r="R12" s="39">
        <f t="shared" si="10"/>
        <v>-0.69428244793571192</v>
      </c>
      <c r="S12" s="23"/>
      <c r="T12" s="33"/>
      <c r="U12" s="357">
        <v>9</v>
      </c>
      <c r="V12" s="346" t="s">
        <v>35</v>
      </c>
      <c r="W12" s="342">
        <v>2517</v>
      </c>
      <c r="X12" s="361">
        <v>2599.4699103214475</v>
      </c>
      <c r="Y12" s="337">
        <v>1149.3014048401933</v>
      </c>
      <c r="Z12" s="358">
        <v>3748.7713151616404</v>
      </c>
      <c r="AA12" s="362">
        <v>-214.18315454906636</v>
      </c>
      <c r="AB12" s="360">
        <v>692.17665964944445</v>
      </c>
      <c r="AC12" s="366">
        <f t="shared" si="6"/>
        <v>4226.7648202620185</v>
      </c>
    </row>
    <row r="13" spans="1:29" ht="18.75">
      <c r="A13" s="345">
        <v>10</v>
      </c>
      <c r="B13" s="346" t="s">
        <v>36</v>
      </c>
      <c r="C13" s="342">
        <v>11197</v>
      </c>
      <c r="D13" s="336">
        <v>368.99473073144594</v>
      </c>
      <c r="E13" s="349">
        <v>382.8154862909708</v>
      </c>
      <c r="F13" s="352">
        <v>40.135304099312314</v>
      </c>
      <c r="G13" s="351">
        <v>-53.956059658837191</v>
      </c>
      <c r="H13" s="337">
        <v>571.71858533535772</v>
      </c>
      <c r="I13" s="338">
        <v>940.7133160668036</v>
      </c>
      <c r="J13" s="341">
        <v>-57.142538179869611</v>
      </c>
      <c r="K13" s="342">
        <v>218.02317503298912</v>
      </c>
      <c r="L13" s="339">
        <f t="shared" si="0"/>
        <v>1101.5939529199231</v>
      </c>
      <c r="M13" s="364">
        <v>14</v>
      </c>
      <c r="N13" s="134">
        <f t="shared" si="7"/>
        <v>-2881.707272780578</v>
      </c>
      <c r="O13" s="135">
        <f t="shared" si="8"/>
        <v>-0.72344698768640137</v>
      </c>
      <c r="P13" s="31"/>
      <c r="Q13" s="39">
        <f t="shared" si="9"/>
        <v>-0.71714885852606736</v>
      </c>
      <c r="R13" s="39">
        <f t="shared" si="10"/>
        <v>-0.69116368143794971</v>
      </c>
      <c r="S13" s="23"/>
      <c r="T13" s="33"/>
      <c r="U13" s="357">
        <v>10</v>
      </c>
      <c r="V13" s="346" t="s">
        <v>36</v>
      </c>
      <c r="W13" s="342">
        <v>11332</v>
      </c>
      <c r="X13" s="361">
        <v>2248.703800728289</v>
      </c>
      <c r="Y13" s="337">
        <v>1077.1209110432885</v>
      </c>
      <c r="Z13" s="358">
        <v>3325.8247117715773</v>
      </c>
      <c r="AA13" s="363">
        <v>-48.47405577126721</v>
      </c>
      <c r="AB13" s="360">
        <v>705.95056970019118</v>
      </c>
      <c r="AC13" s="366">
        <f t="shared" si="6"/>
        <v>3983.3012257005012</v>
      </c>
    </row>
    <row r="14" spans="1:29" ht="18.75">
      <c r="A14" s="345">
        <v>16</v>
      </c>
      <c r="B14" s="346" t="s">
        <v>37</v>
      </c>
      <c r="C14" s="342">
        <v>8033</v>
      </c>
      <c r="D14" s="336">
        <v>885.51524959541894</v>
      </c>
      <c r="E14" s="349">
        <v>113.78911988049296</v>
      </c>
      <c r="F14" s="352">
        <v>411.45362878127725</v>
      </c>
      <c r="G14" s="351">
        <v>360.2725009336487</v>
      </c>
      <c r="H14" s="337">
        <v>289.3723391012075</v>
      </c>
      <c r="I14" s="338">
        <v>1174.8875886966264</v>
      </c>
      <c r="J14" s="341">
        <v>-72.472052782273124</v>
      </c>
      <c r="K14" s="342">
        <v>175.4833697499063</v>
      </c>
      <c r="L14" s="339">
        <f t="shared" si="0"/>
        <v>1277.8989056642597</v>
      </c>
      <c r="M14" s="364">
        <v>7</v>
      </c>
      <c r="N14" s="134">
        <f t="shared" si="7"/>
        <v>-1592.7200640793014</v>
      </c>
      <c r="O14" s="135">
        <f t="shared" si="8"/>
        <v>-0.55483506549167083</v>
      </c>
      <c r="P14" s="31"/>
      <c r="Q14" s="39">
        <f t="shared" si="9"/>
        <v>-0.49971520087848842</v>
      </c>
      <c r="R14" s="39">
        <f t="shared" si="10"/>
        <v>-0.69967209789075824</v>
      </c>
      <c r="S14" s="23"/>
      <c r="T14" s="33"/>
      <c r="U14" s="357">
        <v>16</v>
      </c>
      <c r="V14" s="346" t="s">
        <v>37</v>
      </c>
      <c r="W14" s="342">
        <v>8059</v>
      </c>
      <c r="X14" s="361">
        <v>1834.5150891496112</v>
      </c>
      <c r="Y14" s="337">
        <v>513.92242236323386</v>
      </c>
      <c r="Z14" s="358">
        <v>2348.4375115128455</v>
      </c>
      <c r="AA14" s="362">
        <v>-62.124457128676013</v>
      </c>
      <c r="AB14" s="360">
        <v>584.30591535939163</v>
      </c>
      <c r="AC14" s="366">
        <f t="shared" si="6"/>
        <v>2870.6189697435611</v>
      </c>
    </row>
    <row r="15" spans="1:29" ht="18.75">
      <c r="A15" s="345">
        <v>18</v>
      </c>
      <c r="B15" s="346" t="s">
        <v>38</v>
      </c>
      <c r="C15" s="342">
        <v>4847</v>
      </c>
      <c r="D15" s="336">
        <v>326.38271095523004</v>
      </c>
      <c r="E15" s="349">
        <v>488.03074066432845</v>
      </c>
      <c r="F15" s="352">
        <v>-93.913761089333605</v>
      </c>
      <c r="G15" s="351">
        <v>-67.734268619764805</v>
      </c>
      <c r="H15" s="337">
        <v>260.82360222818238</v>
      </c>
      <c r="I15" s="338">
        <v>587.20631318341248</v>
      </c>
      <c r="J15" s="341">
        <v>-19.095316690736539</v>
      </c>
      <c r="K15" s="342">
        <v>174.14112146177328</v>
      </c>
      <c r="L15" s="339">
        <f t="shared" si="0"/>
        <v>742.2521179544492</v>
      </c>
      <c r="M15" s="364">
        <v>1</v>
      </c>
      <c r="N15" s="134">
        <f t="shared" si="7"/>
        <v>-1037.0161224431374</v>
      </c>
      <c r="O15" s="135">
        <f t="shared" si="8"/>
        <v>-0.58283293035760075</v>
      </c>
      <c r="P15" s="31"/>
      <c r="Q15" s="39">
        <f t="shared" si="9"/>
        <v>-0.5331799538645704</v>
      </c>
      <c r="R15" s="39">
        <f t="shared" si="10"/>
        <v>-0.69174530328558592</v>
      </c>
      <c r="S15" s="23"/>
      <c r="T15" s="33"/>
      <c r="U15" s="357">
        <v>18</v>
      </c>
      <c r="V15" s="346" t="s">
        <v>38</v>
      </c>
      <c r="W15" s="342">
        <v>4878</v>
      </c>
      <c r="X15" s="361">
        <v>951.46051055851444</v>
      </c>
      <c r="Y15" s="337">
        <v>306.42530228221682</v>
      </c>
      <c r="Z15" s="358">
        <v>1257.8858128407312</v>
      </c>
      <c r="AA15" s="363">
        <v>-43.543665436654365</v>
      </c>
      <c r="AB15" s="360">
        <v>564.92609299350988</v>
      </c>
      <c r="AC15" s="366">
        <f t="shared" si="6"/>
        <v>1779.2682403975866</v>
      </c>
    </row>
    <row r="16" spans="1:29" ht="18.75">
      <c r="A16" s="345">
        <v>19</v>
      </c>
      <c r="B16" s="346" t="s">
        <v>39</v>
      </c>
      <c r="C16" s="342">
        <v>3955</v>
      </c>
      <c r="D16" s="336">
        <v>383.55575221238939</v>
      </c>
      <c r="E16" s="349">
        <v>498.68419721871049</v>
      </c>
      <c r="F16" s="352">
        <v>-22.825537294563844</v>
      </c>
      <c r="G16" s="351">
        <v>-92.302907711757271</v>
      </c>
      <c r="H16" s="337">
        <v>422.82553729456384</v>
      </c>
      <c r="I16" s="338">
        <v>806.38128950695318</v>
      </c>
      <c r="J16" s="341">
        <v>-195.62022756005058</v>
      </c>
      <c r="K16" s="342">
        <v>167.28960784706632</v>
      </c>
      <c r="L16" s="339">
        <f t="shared" si="0"/>
        <v>778.05066979396895</v>
      </c>
      <c r="M16" s="364">
        <v>2</v>
      </c>
      <c r="N16" s="134">
        <f t="shared" si="7"/>
        <v>-1114.5397111259795</v>
      </c>
      <c r="O16" s="135">
        <f t="shared" si="8"/>
        <v>-0.5888964259578584</v>
      </c>
      <c r="P16" s="31"/>
      <c r="Q16" s="39">
        <f t="shared" si="9"/>
        <v>-0.46712475817939902</v>
      </c>
      <c r="R16" s="39">
        <f t="shared" si="10"/>
        <v>-0.70291694284651984</v>
      </c>
      <c r="S16" s="23"/>
      <c r="T16" s="33"/>
      <c r="U16" s="357">
        <v>19</v>
      </c>
      <c r="V16" s="346" t="s">
        <v>39</v>
      </c>
      <c r="W16" s="342">
        <v>3959</v>
      </c>
      <c r="X16" s="361">
        <v>1030.7513978483805</v>
      </c>
      <c r="Y16" s="337">
        <v>482.51329568833177</v>
      </c>
      <c r="Z16" s="358">
        <v>1513.2646935367122</v>
      </c>
      <c r="AA16" s="362">
        <v>-183.78151048244507</v>
      </c>
      <c r="AB16" s="360">
        <v>563.10719786568154</v>
      </c>
      <c r="AC16" s="366">
        <f t="shared" si="6"/>
        <v>1892.5903809199485</v>
      </c>
    </row>
    <row r="17" spans="1:29" ht="18.75">
      <c r="A17" s="345">
        <v>20</v>
      </c>
      <c r="B17" s="346" t="s">
        <v>40</v>
      </c>
      <c r="C17" s="342">
        <v>16467</v>
      </c>
      <c r="D17" s="336">
        <v>77.410518005708383</v>
      </c>
      <c r="E17" s="349">
        <v>275.80117811380336</v>
      </c>
      <c r="F17" s="352">
        <v>-94.712698123519772</v>
      </c>
      <c r="G17" s="351">
        <v>-103.67796198457521</v>
      </c>
      <c r="H17" s="337">
        <v>460.44276431651178</v>
      </c>
      <c r="I17" s="338">
        <v>537.85328232222025</v>
      </c>
      <c r="J17" s="341">
        <v>-154.24643225845631</v>
      </c>
      <c r="K17" s="342">
        <v>168.47294988079662</v>
      </c>
      <c r="L17" s="339">
        <f t="shared" si="0"/>
        <v>552.07979994456059</v>
      </c>
      <c r="M17" s="364">
        <v>6</v>
      </c>
      <c r="N17" s="134">
        <f t="shared" si="7"/>
        <v>-1640.1769466265189</v>
      </c>
      <c r="O17" s="135">
        <f t="shared" si="8"/>
        <v>-0.74816827417314524</v>
      </c>
      <c r="P17" s="31"/>
      <c r="Q17" s="39">
        <f t="shared" si="9"/>
        <v>-0.70044529359737306</v>
      </c>
      <c r="R17" s="39">
        <f t="shared" si="10"/>
        <v>-0.69834318937483864</v>
      </c>
      <c r="S17" s="23"/>
      <c r="T17" s="33"/>
      <c r="U17" s="357">
        <v>20</v>
      </c>
      <c r="V17" s="346" t="s">
        <v>40</v>
      </c>
      <c r="W17" s="342">
        <v>16391</v>
      </c>
      <c r="X17" s="361">
        <v>1224.1926843041879</v>
      </c>
      <c r="Y17" s="337">
        <v>571.31668619223092</v>
      </c>
      <c r="Z17" s="358">
        <v>1795.5093704964188</v>
      </c>
      <c r="AA17" s="363">
        <v>-161.74473796595692</v>
      </c>
      <c r="AB17" s="360">
        <v>558.49211404061771</v>
      </c>
      <c r="AC17" s="366">
        <f t="shared" si="6"/>
        <v>2192.2567465710795</v>
      </c>
    </row>
    <row r="18" spans="1:29" ht="18.75">
      <c r="A18" s="345">
        <v>46</v>
      </c>
      <c r="B18" s="346" t="s">
        <v>41</v>
      </c>
      <c r="C18" s="342">
        <v>1362</v>
      </c>
      <c r="D18" s="336">
        <v>1119.1864904552128</v>
      </c>
      <c r="E18" s="349">
        <v>557.86857562408227</v>
      </c>
      <c r="F18" s="352">
        <v>310.69676945668135</v>
      </c>
      <c r="G18" s="351">
        <v>250.62114537444933</v>
      </c>
      <c r="H18" s="337">
        <v>290.36563876651985</v>
      </c>
      <c r="I18" s="338">
        <v>1409.5521292217327</v>
      </c>
      <c r="J18" s="341">
        <v>-254.60279001468427</v>
      </c>
      <c r="K18" s="342">
        <v>219.72007788142949</v>
      </c>
      <c r="L18" s="339">
        <f t="shared" si="0"/>
        <v>1374.669417088478</v>
      </c>
      <c r="M18" s="364">
        <v>10</v>
      </c>
      <c r="N18" s="134">
        <f t="shared" si="7"/>
        <v>-3037.0090014492866</v>
      </c>
      <c r="O18" s="135">
        <f t="shared" si="8"/>
        <v>-0.68840217108478474</v>
      </c>
      <c r="P18" s="31"/>
      <c r="Q18" s="39">
        <f t="shared" si="9"/>
        <v>-0.64125382337145331</v>
      </c>
      <c r="R18" s="39">
        <f t="shared" si="10"/>
        <v>-0.69828969890812065</v>
      </c>
      <c r="S18" s="23"/>
      <c r="T18" s="33"/>
      <c r="U18" s="357">
        <v>46</v>
      </c>
      <c r="V18" s="346" t="s">
        <v>41</v>
      </c>
      <c r="W18" s="342">
        <v>1369</v>
      </c>
      <c r="X18" s="361">
        <v>3091.3539057900175</v>
      </c>
      <c r="Y18" s="337">
        <v>837.75313715754339</v>
      </c>
      <c r="Z18" s="358">
        <v>3929.1070429475608</v>
      </c>
      <c r="AA18" s="362">
        <v>-245.6771365960555</v>
      </c>
      <c r="AB18" s="360">
        <v>728.2485121862594</v>
      </c>
      <c r="AC18" s="366">
        <f t="shared" si="6"/>
        <v>4411.6784185377646</v>
      </c>
    </row>
    <row r="19" spans="1:29" ht="18.75">
      <c r="A19" s="345">
        <v>47</v>
      </c>
      <c r="B19" s="346" t="s">
        <v>42</v>
      </c>
      <c r="C19" s="342">
        <v>1789</v>
      </c>
      <c r="D19" s="336">
        <v>1537.5299049748462</v>
      </c>
      <c r="E19" s="349">
        <v>1186.0206819452208</v>
      </c>
      <c r="F19" s="352">
        <v>-22.4315259921744</v>
      </c>
      <c r="G19" s="351">
        <v>373.94074902179989</v>
      </c>
      <c r="H19" s="337">
        <v>356.41252096143097</v>
      </c>
      <c r="I19" s="338">
        <v>1893.9424259362772</v>
      </c>
      <c r="J19" s="341">
        <v>-10.095584125209614</v>
      </c>
      <c r="K19" s="342">
        <v>217.22410138052931</v>
      </c>
      <c r="L19" s="339">
        <f t="shared" si="0"/>
        <v>2101.0709431915971</v>
      </c>
      <c r="M19" s="364">
        <v>19</v>
      </c>
      <c r="N19" s="134">
        <f t="shared" si="7"/>
        <v>-3350.4244492724624</v>
      </c>
      <c r="O19" s="135">
        <f t="shared" si="8"/>
        <v>-0.61458814656689653</v>
      </c>
      <c r="P19" s="31"/>
      <c r="Q19" s="39">
        <f t="shared" si="9"/>
        <v>-0.60461430550040918</v>
      </c>
      <c r="R19" s="39">
        <f t="shared" si="10"/>
        <v>-0.69373064675144391</v>
      </c>
      <c r="S19" s="23"/>
      <c r="T19" s="33"/>
      <c r="U19" s="357">
        <v>47</v>
      </c>
      <c r="V19" s="346" t="s">
        <v>42</v>
      </c>
      <c r="W19" s="342">
        <v>1808</v>
      </c>
      <c r="X19" s="361">
        <v>3887.0188648785261</v>
      </c>
      <c r="Y19" s="337">
        <v>903.09481976880124</v>
      </c>
      <c r="Z19" s="358">
        <v>4790.1136846473273</v>
      </c>
      <c r="AA19" s="363">
        <v>-47.876659292035399</v>
      </c>
      <c r="AB19" s="360">
        <v>709.25836710876786</v>
      </c>
      <c r="AC19" s="366">
        <f t="shared" si="6"/>
        <v>5451.4953924640595</v>
      </c>
    </row>
    <row r="20" spans="1:29" ht="18.75">
      <c r="A20" s="345">
        <v>49</v>
      </c>
      <c r="B20" s="346" t="s">
        <v>43</v>
      </c>
      <c r="C20" s="342">
        <v>297132</v>
      </c>
      <c r="D20" s="336">
        <v>1171.1524574936393</v>
      </c>
      <c r="E20" s="349">
        <v>779.68843140422439</v>
      </c>
      <c r="F20" s="352">
        <v>288.27199695758117</v>
      </c>
      <c r="G20" s="351">
        <v>103.19202913183366</v>
      </c>
      <c r="H20" s="337">
        <v>-79.386713649152568</v>
      </c>
      <c r="I20" s="338">
        <v>1091.7657438444867</v>
      </c>
      <c r="J20" s="341">
        <v>1.6871928974327908</v>
      </c>
      <c r="K20" s="342">
        <v>102.96161980806362</v>
      </c>
      <c r="L20" s="339">
        <f t="shared" si="0"/>
        <v>1196.4145565499832</v>
      </c>
      <c r="M20" s="364">
        <v>1</v>
      </c>
      <c r="N20" s="134">
        <f t="shared" si="7"/>
        <v>630.84001063239202</v>
      </c>
      <c r="O20" s="135">
        <f t="shared" si="8"/>
        <v>1.1153967504122977</v>
      </c>
      <c r="P20" s="31"/>
      <c r="Q20" s="39">
        <f t="shared" si="9"/>
        <v>3.6842558598512491</v>
      </c>
      <c r="R20" s="39">
        <f t="shared" si="10"/>
        <v>-0.68591162893832269</v>
      </c>
      <c r="S20" s="23"/>
      <c r="T20" s="33"/>
      <c r="U20" s="357">
        <v>49</v>
      </c>
      <c r="V20" s="346" t="s">
        <v>43</v>
      </c>
      <c r="W20" s="342">
        <v>292796</v>
      </c>
      <c r="X20" s="361">
        <v>834.99753466680636</v>
      </c>
      <c r="Y20" s="337">
        <v>-601.92620455394683</v>
      </c>
      <c r="Z20" s="358">
        <v>233.07133011285944</v>
      </c>
      <c r="AA20" s="362">
        <v>4.6922259866938072</v>
      </c>
      <c r="AB20" s="360">
        <v>327.81098981803797</v>
      </c>
      <c r="AC20" s="366">
        <f t="shared" si="6"/>
        <v>565.57454591759119</v>
      </c>
    </row>
    <row r="21" spans="1:29" ht="18.75">
      <c r="A21" s="345">
        <v>50</v>
      </c>
      <c r="B21" s="346" t="s">
        <v>44</v>
      </c>
      <c r="C21" s="342">
        <v>11417</v>
      </c>
      <c r="D21" s="336">
        <v>228.61136901112377</v>
      </c>
      <c r="E21" s="349">
        <v>215.23990540422179</v>
      </c>
      <c r="F21" s="352">
        <v>8.0910922308837705</v>
      </c>
      <c r="G21" s="351">
        <v>5.280371376018218</v>
      </c>
      <c r="H21" s="337">
        <v>311.70395024962772</v>
      </c>
      <c r="I21" s="338">
        <v>540.31531926075149</v>
      </c>
      <c r="J21" s="341">
        <v>-113.40159411404046</v>
      </c>
      <c r="K21" s="342">
        <v>183.09992031991084</v>
      </c>
      <c r="L21" s="339">
        <f t="shared" si="0"/>
        <v>610.01364546662194</v>
      </c>
      <c r="M21" s="364">
        <v>4</v>
      </c>
      <c r="N21" s="134">
        <f t="shared" si="7"/>
        <v>-1780.6841377840544</v>
      </c>
      <c r="O21" s="135">
        <f t="shared" si="8"/>
        <v>-0.74483866185830694</v>
      </c>
      <c r="P21" s="31"/>
      <c r="Q21" s="39">
        <f t="shared" si="9"/>
        <v>-0.71812394561594117</v>
      </c>
      <c r="R21" s="39">
        <f t="shared" si="10"/>
        <v>-0.68968712358108752</v>
      </c>
      <c r="S21" s="23"/>
      <c r="T21" s="33"/>
      <c r="U21" s="357">
        <v>50</v>
      </c>
      <c r="V21" s="346" t="s">
        <v>44</v>
      </c>
      <c r="W21" s="342">
        <v>11483</v>
      </c>
      <c r="X21" s="361">
        <v>1526.9663162078107</v>
      </c>
      <c r="Y21" s="337">
        <v>389.88795664420894</v>
      </c>
      <c r="Z21" s="358">
        <v>1916.8542728520197</v>
      </c>
      <c r="AA21" s="363">
        <v>-116.20586954628581</v>
      </c>
      <c r="AB21" s="360">
        <v>590.04937994494242</v>
      </c>
      <c r="AC21" s="366">
        <f t="shared" si="6"/>
        <v>2390.6977832506764</v>
      </c>
    </row>
    <row r="22" spans="1:29" ht="18.75">
      <c r="A22" s="345">
        <v>51</v>
      </c>
      <c r="B22" s="346" t="s">
        <v>45</v>
      </c>
      <c r="C22" s="342">
        <v>9334</v>
      </c>
      <c r="D22" s="336">
        <v>-511.29312191986287</v>
      </c>
      <c r="E22" s="349">
        <v>392.73098350117851</v>
      </c>
      <c r="F22" s="352">
        <v>-424.84261838440113</v>
      </c>
      <c r="G22" s="350">
        <v>-479.18148703664025</v>
      </c>
      <c r="H22" s="337">
        <v>-17.278551532033426</v>
      </c>
      <c r="I22" s="338">
        <v>-528.57178058710087</v>
      </c>
      <c r="J22" s="341">
        <v>-90.847868009427899</v>
      </c>
      <c r="K22" s="342">
        <v>193.24448794943586</v>
      </c>
      <c r="L22" s="339">
        <f t="shared" si="0"/>
        <v>-426.17516064709287</v>
      </c>
      <c r="M22" s="364">
        <v>4</v>
      </c>
      <c r="N22" s="134">
        <f t="shared" si="7"/>
        <v>-1920.7432580113314</v>
      </c>
      <c r="O22" s="135">
        <f t="shared" si="8"/>
        <v>-1.2851493761968282</v>
      </c>
      <c r="P22" s="31"/>
      <c r="Q22" s="39">
        <f t="shared" si="9"/>
        <v>-1.5353955585822625</v>
      </c>
      <c r="R22" s="39">
        <f t="shared" si="10"/>
        <v>-0.68324450224303523</v>
      </c>
      <c r="S22" s="23"/>
      <c r="T22" s="33"/>
      <c r="U22" s="357">
        <v>51</v>
      </c>
      <c r="V22" s="346" t="s">
        <v>45</v>
      </c>
      <c r="W22" s="342">
        <v>9452</v>
      </c>
      <c r="X22" s="361">
        <v>1263.4916443200309</v>
      </c>
      <c r="Y22" s="337">
        <v>-276.23694615486704</v>
      </c>
      <c r="Z22" s="358">
        <v>987.25469816516386</v>
      </c>
      <c r="AA22" s="362">
        <v>-102.76121455776556</v>
      </c>
      <c r="AB22" s="360">
        <v>610.07461375683999</v>
      </c>
      <c r="AC22" s="366">
        <f t="shared" si="6"/>
        <v>1494.5680973642384</v>
      </c>
    </row>
    <row r="23" spans="1:29" ht="18.75">
      <c r="A23" s="345">
        <v>52</v>
      </c>
      <c r="B23" s="346" t="s">
        <v>46</v>
      </c>
      <c r="C23" s="342">
        <v>2404</v>
      </c>
      <c r="D23" s="336">
        <v>819.73128119800333</v>
      </c>
      <c r="E23" s="349">
        <v>453.596921797005</v>
      </c>
      <c r="F23" s="352">
        <v>244.07986688851915</v>
      </c>
      <c r="G23" s="351">
        <v>122.0544925124792</v>
      </c>
      <c r="H23" s="337">
        <v>483.31988352745424</v>
      </c>
      <c r="I23" s="338">
        <v>1303.0507487520799</v>
      </c>
      <c r="J23" s="341">
        <v>95.599833610648915</v>
      </c>
      <c r="K23" s="342">
        <v>228.36538549597017</v>
      </c>
      <c r="L23" s="339">
        <f t="shared" si="0"/>
        <v>1627.015967858699</v>
      </c>
      <c r="M23" s="364">
        <v>14</v>
      </c>
      <c r="N23" s="134">
        <f t="shared" si="7"/>
        <v>-2557.7424601672983</v>
      </c>
      <c r="O23" s="135">
        <f t="shared" si="8"/>
        <v>-0.611204327360377</v>
      </c>
      <c r="P23" s="31"/>
      <c r="Q23" s="39">
        <f t="shared" si="9"/>
        <v>-0.61626844306655915</v>
      </c>
      <c r="R23" s="39">
        <f t="shared" si="10"/>
        <v>-0.69632077653285518</v>
      </c>
      <c r="S23" s="23"/>
      <c r="T23" s="33"/>
      <c r="U23" s="357">
        <v>52</v>
      </c>
      <c r="V23" s="346" t="s">
        <v>46</v>
      </c>
      <c r="W23" s="342">
        <v>2408</v>
      </c>
      <c r="X23" s="361">
        <v>2457.7952879996146</v>
      </c>
      <c r="Y23" s="337">
        <v>937.93989511981044</v>
      </c>
      <c r="Z23" s="358">
        <v>3395.7351831194251</v>
      </c>
      <c r="AA23" s="363">
        <v>37.027823920265782</v>
      </c>
      <c r="AB23" s="360">
        <v>751.99542098630627</v>
      </c>
      <c r="AC23" s="366">
        <f t="shared" si="6"/>
        <v>4184.7584280259971</v>
      </c>
    </row>
    <row r="24" spans="1:29" ht="18.75">
      <c r="A24" s="345">
        <v>61</v>
      </c>
      <c r="B24" s="346" t="s">
        <v>47</v>
      </c>
      <c r="C24" s="342">
        <v>16573</v>
      </c>
      <c r="D24" s="336">
        <v>152.25004525432934</v>
      </c>
      <c r="E24" s="349">
        <v>-48.654860314970129</v>
      </c>
      <c r="F24" s="352">
        <v>80.661195921076455</v>
      </c>
      <c r="G24" s="351">
        <v>120.24370964822302</v>
      </c>
      <c r="H24" s="337">
        <v>361.3523803777228</v>
      </c>
      <c r="I24" s="338">
        <v>513.60248597115788</v>
      </c>
      <c r="J24" s="341">
        <v>74.927110360224461</v>
      </c>
      <c r="K24" s="342">
        <v>183.02019799854762</v>
      </c>
      <c r="L24" s="339">
        <f t="shared" si="0"/>
        <v>771.54979432992991</v>
      </c>
      <c r="M24" s="364">
        <v>5</v>
      </c>
      <c r="N24" s="134">
        <f t="shared" si="7"/>
        <v>-2215.3564002578323</v>
      </c>
      <c r="O24" s="135">
        <f t="shared" si="8"/>
        <v>-0.74168931192818555</v>
      </c>
      <c r="P24" s="31"/>
      <c r="Q24" s="39">
        <f t="shared" si="9"/>
        <v>-0.78188987800333509</v>
      </c>
      <c r="R24" s="39">
        <f t="shared" si="10"/>
        <v>-0.68286207586166137</v>
      </c>
      <c r="S24" s="23"/>
      <c r="T24" s="33"/>
      <c r="U24" s="357">
        <v>61</v>
      </c>
      <c r="V24" s="346" t="s">
        <v>47</v>
      </c>
      <c r="W24" s="342">
        <v>16800</v>
      </c>
      <c r="X24" s="361">
        <v>1757.4354231015543</v>
      </c>
      <c r="Y24" s="337">
        <v>597.34977104459949</v>
      </c>
      <c r="Z24" s="358">
        <v>2354.7851941461536</v>
      </c>
      <c r="AA24" s="362">
        <v>55.021309523809521</v>
      </c>
      <c r="AB24" s="360">
        <v>577.09969091779897</v>
      </c>
      <c r="AC24" s="366">
        <f t="shared" si="6"/>
        <v>2986.906194587762</v>
      </c>
    </row>
    <row r="25" spans="1:29" ht="18.75">
      <c r="A25" s="345">
        <v>69</v>
      </c>
      <c r="B25" s="346" t="s">
        <v>48</v>
      </c>
      <c r="C25" s="342">
        <v>6802</v>
      </c>
      <c r="D25" s="336">
        <v>113.14495736548074</v>
      </c>
      <c r="E25" s="349">
        <v>549.03734195824757</v>
      </c>
      <c r="F25" s="352">
        <v>-197.90252866803883</v>
      </c>
      <c r="G25" s="351">
        <v>-237.98985592472803</v>
      </c>
      <c r="H25" s="337">
        <v>546.58835636577476</v>
      </c>
      <c r="I25" s="338">
        <v>659.73331373125552</v>
      </c>
      <c r="J25" s="341">
        <v>100.03043222581594</v>
      </c>
      <c r="K25" s="342">
        <v>199.7702052038523</v>
      </c>
      <c r="L25" s="339">
        <f t="shared" si="0"/>
        <v>959.53395116092383</v>
      </c>
      <c r="M25" s="364">
        <v>17</v>
      </c>
      <c r="N25" s="134">
        <f t="shared" si="7"/>
        <v>-2983.0998457996538</v>
      </c>
      <c r="O25" s="135">
        <f t="shared" si="8"/>
        <v>-0.75662615384146514</v>
      </c>
      <c r="P25" s="31"/>
      <c r="Q25" s="39">
        <f t="shared" si="9"/>
        <v>-0.79256245701237416</v>
      </c>
      <c r="R25" s="39">
        <f t="shared" si="10"/>
        <v>-0.68817784733299692</v>
      </c>
      <c r="S25" s="23"/>
      <c r="T25" s="33"/>
      <c r="U25" s="357">
        <v>69</v>
      </c>
      <c r="V25" s="346" t="s">
        <v>48</v>
      </c>
      <c r="W25" s="342">
        <v>6896</v>
      </c>
      <c r="X25" s="361">
        <v>2195.2632128834157</v>
      </c>
      <c r="Y25" s="337">
        <v>985.13173505814564</v>
      </c>
      <c r="Z25" s="358">
        <v>3180.3949479415614</v>
      </c>
      <c r="AA25" s="363">
        <v>121.58454176334106</v>
      </c>
      <c r="AB25" s="360">
        <v>640.65430725567535</v>
      </c>
      <c r="AC25" s="366">
        <f t="shared" si="6"/>
        <v>3942.6337969605775</v>
      </c>
    </row>
    <row r="26" spans="1:29" ht="18.75">
      <c r="A26" s="345">
        <v>71</v>
      </c>
      <c r="B26" s="346" t="s">
        <v>49</v>
      </c>
      <c r="C26" s="342">
        <v>6613</v>
      </c>
      <c r="D26" s="336">
        <v>669.4282473915016</v>
      </c>
      <c r="E26" s="349">
        <v>738.1686072886738</v>
      </c>
      <c r="F26" s="352">
        <v>17.570996522002115</v>
      </c>
      <c r="G26" s="351">
        <v>-86.311356419174359</v>
      </c>
      <c r="H26" s="337">
        <v>593.3670043853017</v>
      </c>
      <c r="I26" s="338">
        <v>1262.7952517768033</v>
      </c>
      <c r="J26" s="341">
        <v>96.383487070920907</v>
      </c>
      <c r="K26" s="342">
        <v>208.83706615704244</v>
      </c>
      <c r="L26" s="339">
        <f t="shared" si="0"/>
        <v>1568.0158050047667</v>
      </c>
      <c r="M26" s="364">
        <v>17</v>
      </c>
      <c r="N26" s="134">
        <f t="shared" si="7"/>
        <v>-2709.6538059498007</v>
      </c>
      <c r="O26" s="135">
        <f t="shared" si="8"/>
        <v>-0.63344158207326773</v>
      </c>
      <c r="P26" s="31"/>
      <c r="Q26" s="39">
        <f t="shared" si="9"/>
        <v>-0.64478934109570241</v>
      </c>
      <c r="R26" s="39">
        <f t="shared" si="10"/>
        <v>-0.67931482210237704</v>
      </c>
      <c r="S26" s="23"/>
      <c r="T26" s="33"/>
      <c r="U26" s="357">
        <v>71</v>
      </c>
      <c r="V26" s="346" t="s">
        <v>49</v>
      </c>
      <c r="W26" s="342">
        <v>6667</v>
      </c>
      <c r="X26" s="361">
        <v>2469.7179471225359</v>
      </c>
      <c r="Y26" s="337">
        <v>1085.3421844402135</v>
      </c>
      <c r="Z26" s="358">
        <v>3555.0601315627496</v>
      </c>
      <c r="AA26" s="362">
        <v>71.388030598470081</v>
      </c>
      <c r="AB26" s="360">
        <v>651.22144879334758</v>
      </c>
      <c r="AC26" s="366">
        <f t="shared" si="6"/>
        <v>4277.6696109545674</v>
      </c>
    </row>
    <row r="27" spans="1:29" ht="18.75">
      <c r="A27" s="345">
        <v>72</v>
      </c>
      <c r="B27" s="346" t="s">
        <v>50</v>
      </c>
      <c r="C27" s="342">
        <v>950</v>
      </c>
      <c r="D27" s="336">
        <v>1325.5294736842104</v>
      </c>
      <c r="E27" s="349">
        <v>1323.8347368421053</v>
      </c>
      <c r="F27" s="352">
        <v>-19.52</v>
      </c>
      <c r="G27" s="351">
        <v>21.214736842105264</v>
      </c>
      <c r="H27" s="337">
        <v>301.72526315789474</v>
      </c>
      <c r="I27" s="338">
        <v>1627.2547368421053</v>
      </c>
      <c r="J27" s="341">
        <v>-229.35578947368421</v>
      </c>
      <c r="K27" s="342">
        <v>179.43235548878033</v>
      </c>
      <c r="L27" s="339">
        <f t="shared" si="0"/>
        <v>1577.3313028572015</v>
      </c>
      <c r="M27" s="364">
        <v>17</v>
      </c>
      <c r="N27" s="134">
        <f t="shared" si="7"/>
        <v>-2627.7893910291227</v>
      </c>
      <c r="O27" s="135">
        <f t="shared" si="8"/>
        <v>-0.62490225187818571</v>
      </c>
      <c r="P27" s="31"/>
      <c r="Q27" s="39">
        <f t="shared" si="9"/>
        <v>-0.57935344336270755</v>
      </c>
      <c r="R27" s="39">
        <f t="shared" si="10"/>
        <v>-0.69297672818592959</v>
      </c>
      <c r="S27" s="23"/>
      <c r="T27" s="33"/>
      <c r="U27" s="357">
        <v>72</v>
      </c>
      <c r="V27" s="346" t="s">
        <v>50</v>
      </c>
      <c r="W27" s="342">
        <v>949</v>
      </c>
      <c r="X27" s="361">
        <v>3329.7128306264963</v>
      </c>
      <c r="Y27" s="337">
        <v>538.74802128349711</v>
      </c>
      <c r="Z27" s="358">
        <v>3868.4608519099929</v>
      </c>
      <c r="AA27" s="363">
        <v>-247.76606954689146</v>
      </c>
      <c r="AB27" s="360">
        <v>584.42591152322291</v>
      </c>
      <c r="AC27" s="366">
        <f t="shared" si="6"/>
        <v>4205.1206938863243</v>
      </c>
    </row>
    <row r="28" spans="1:29" ht="18.75">
      <c r="A28" s="345">
        <v>74</v>
      </c>
      <c r="B28" s="346" t="s">
        <v>51</v>
      </c>
      <c r="C28" s="342">
        <v>1083</v>
      </c>
      <c r="D28" s="336">
        <v>631.56048014773774</v>
      </c>
      <c r="E28" s="349">
        <v>490.25669436749769</v>
      </c>
      <c r="F28" s="352">
        <v>115.30655586334257</v>
      </c>
      <c r="G28" s="351">
        <v>25.997229916897506</v>
      </c>
      <c r="H28" s="337">
        <v>427.31578947368422</v>
      </c>
      <c r="I28" s="338">
        <v>1058.8753462603879</v>
      </c>
      <c r="J28" s="341">
        <v>-281.81809787626963</v>
      </c>
      <c r="K28" s="342">
        <v>264.5635944164909</v>
      </c>
      <c r="L28" s="339">
        <f t="shared" si="0"/>
        <v>1041.6208428006094</v>
      </c>
      <c r="M28" s="364">
        <v>16</v>
      </c>
      <c r="N28" s="134">
        <f t="shared" si="7"/>
        <v>-3371.1493687741249</v>
      </c>
      <c r="O28" s="135">
        <f t="shared" si="8"/>
        <v>-0.76395307417811398</v>
      </c>
      <c r="P28" s="31"/>
      <c r="Q28" s="39">
        <f t="shared" si="9"/>
        <v>-0.72795929089194922</v>
      </c>
      <c r="R28" s="39">
        <f t="shared" si="10"/>
        <v>-0.66905579392789505</v>
      </c>
      <c r="S28" s="23"/>
      <c r="T28" s="33"/>
      <c r="U28" s="357">
        <v>74</v>
      </c>
      <c r="V28" s="346" t="s">
        <v>51</v>
      </c>
      <c r="W28" s="342">
        <v>1103</v>
      </c>
      <c r="X28" s="361">
        <v>2865.9750440995172</v>
      </c>
      <c r="Y28" s="337">
        <v>1026.3664724777575</v>
      </c>
      <c r="Z28" s="358">
        <v>3892.3415165772749</v>
      </c>
      <c r="AA28" s="362">
        <v>-278.99184043517681</v>
      </c>
      <c r="AB28" s="360">
        <v>799.42053543263637</v>
      </c>
      <c r="AC28" s="366">
        <f t="shared" si="6"/>
        <v>4412.7702115747343</v>
      </c>
    </row>
    <row r="29" spans="1:29" ht="18.75">
      <c r="A29" s="345">
        <v>75</v>
      </c>
      <c r="B29" s="346" t="s">
        <v>52</v>
      </c>
      <c r="C29" s="342">
        <v>19702</v>
      </c>
      <c r="D29" s="336">
        <v>57.014110242614962</v>
      </c>
      <c r="E29" s="349">
        <v>58.424474672622068</v>
      </c>
      <c r="F29" s="352">
        <v>-51.470815145670493</v>
      </c>
      <c r="G29" s="351">
        <v>50.060450715663386</v>
      </c>
      <c r="H29" s="337">
        <v>-8.6931276012587553</v>
      </c>
      <c r="I29" s="338">
        <v>48.32098264135621</v>
      </c>
      <c r="J29" s="341">
        <v>-87.530250735965893</v>
      </c>
      <c r="K29" s="342">
        <v>164.30541852837592</v>
      </c>
      <c r="L29" s="339">
        <f t="shared" si="0"/>
        <v>125.09615043376624</v>
      </c>
      <c r="M29" s="364">
        <v>8</v>
      </c>
      <c r="N29" s="134">
        <f t="shared" si="7"/>
        <v>-2028.6168594074786</v>
      </c>
      <c r="O29" s="135">
        <f t="shared" si="8"/>
        <v>-0.9419160538743333</v>
      </c>
      <c r="P29" s="31"/>
      <c r="Q29" s="39">
        <f t="shared" si="9"/>
        <v>-0.97165258687035172</v>
      </c>
      <c r="R29" s="39">
        <f t="shared" si="10"/>
        <v>-0.69255186400943325</v>
      </c>
      <c r="S29" s="23"/>
      <c r="T29" s="33"/>
      <c r="U29" s="357">
        <v>75</v>
      </c>
      <c r="V29" s="346" t="s">
        <v>52</v>
      </c>
      <c r="W29" s="342">
        <v>19877</v>
      </c>
      <c r="X29" s="361">
        <v>1693.5848128239584</v>
      </c>
      <c r="Y29" s="337">
        <v>11.014559977994196</v>
      </c>
      <c r="Z29" s="358">
        <v>1704.5993728019525</v>
      </c>
      <c r="AA29" s="363">
        <v>-85.303063842632184</v>
      </c>
      <c r="AB29" s="360">
        <v>534.4167008819245</v>
      </c>
      <c r="AC29" s="366">
        <f t="shared" si="6"/>
        <v>2153.7130098412449</v>
      </c>
    </row>
    <row r="30" spans="1:29" ht="18.75">
      <c r="A30" s="345">
        <v>77</v>
      </c>
      <c r="B30" s="346" t="s">
        <v>53</v>
      </c>
      <c r="C30" s="342">
        <v>4683</v>
      </c>
      <c r="D30" s="336">
        <v>230.0260516762759</v>
      </c>
      <c r="E30" s="349">
        <v>207.23403800982277</v>
      </c>
      <c r="F30" s="352">
        <v>13.375827461029255</v>
      </c>
      <c r="G30" s="351">
        <v>9.4161862054238732</v>
      </c>
      <c r="H30" s="337">
        <v>575.08050395045916</v>
      </c>
      <c r="I30" s="338">
        <v>805.10655562673503</v>
      </c>
      <c r="J30" s="341">
        <v>44.394405295750587</v>
      </c>
      <c r="K30" s="342">
        <v>226.9859727371655</v>
      </c>
      <c r="L30" s="339">
        <f t="shared" si="0"/>
        <v>1076.4869336596512</v>
      </c>
      <c r="M30" s="364">
        <v>13</v>
      </c>
      <c r="N30" s="134">
        <f t="shared" si="7"/>
        <v>-3125.6793496781183</v>
      </c>
      <c r="O30" s="135">
        <f t="shared" si="8"/>
        <v>-0.74382571724301194</v>
      </c>
      <c r="P30" s="31"/>
      <c r="Q30" s="39">
        <f t="shared" si="9"/>
        <v>-0.76450493290490118</v>
      </c>
      <c r="R30" s="39">
        <f t="shared" si="10"/>
        <v>-0.68952869447779563</v>
      </c>
      <c r="S30" s="23"/>
      <c r="T30" s="33"/>
      <c r="U30" s="357">
        <v>77</v>
      </c>
      <c r="V30" s="346" t="s">
        <v>53</v>
      </c>
      <c r="W30" s="342">
        <v>4782</v>
      </c>
      <c r="X30" s="361">
        <v>2351.4295225325313</v>
      </c>
      <c r="Y30" s="337">
        <v>1067.3535779288168</v>
      </c>
      <c r="Z30" s="358">
        <v>3418.7831004613481</v>
      </c>
      <c r="AA30" s="362">
        <v>52.281890422417398</v>
      </c>
      <c r="AB30" s="360">
        <v>731.1012924540039</v>
      </c>
      <c r="AC30" s="366">
        <f t="shared" si="6"/>
        <v>4202.1662833377695</v>
      </c>
    </row>
    <row r="31" spans="1:29" ht="18.75">
      <c r="A31" s="345">
        <v>78</v>
      </c>
      <c r="B31" s="346" t="s">
        <v>54</v>
      </c>
      <c r="C31" s="342">
        <v>7979</v>
      </c>
      <c r="D31" s="336">
        <v>-95.480386013284871</v>
      </c>
      <c r="E31" s="349">
        <v>141.47424489284373</v>
      </c>
      <c r="F31" s="352">
        <v>-193.39954881564105</v>
      </c>
      <c r="G31" s="351">
        <v>-43.555082090487531</v>
      </c>
      <c r="H31" s="337">
        <v>-6.6638676525880438</v>
      </c>
      <c r="I31" s="338">
        <v>-102.14425366587291</v>
      </c>
      <c r="J31" s="341">
        <v>-43.14813886451936</v>
      </c>
      <c r="K31" s="342">
        <v>156.75601758654852</v>
      </c>
      <c r="L31" s="339">
        <f t="shared" si="0"/>
        <v>11.463625056156246</v>
      </c>
      <c r="M31" s="364">
        <v>1</v>
      </c>
      <c r="N31" s="134">
        <f t="shared" si="7"/>
        <v>-1923.0570000813284</v>
      </c>
      <c r="O31" s="135">
        <f t="shared" si="8"/>
        <v>-0.99407417790888564</v>
      </c>
      <c r="P31" s="31"/>
      <c r="Q31" s="39">
        <f t="shared" si="9"/>
        <v>-1.0679842003696762</v>
      </c>
      <c r="R31" s="39">
        <f t="shared" si="10"/>
        <v>-0.68597098652844979</v>
      </c>
      <c r="S31" s="23"/>
      <c r="T31" s="33"/>
      <c r="U31" s="357">
        <v>78</v>
      </c>
      <c r="V31" s="346" t="s">
        <v>54</v>
      </c>
      <c r="W31" s="342">
        <v>8042</v>
      </c>
      <c r="X31" s="361">
        <v>1568.4184875313285</v>
      </c>
      <c r="Y31" s="337">
        <v>-65.948014826711059</v>
      </c>
      <c r="Z31" s="358">
        <v>1502.4704727046174</v>
      </c>
      <c r="AA31" s="363">
        <v>-67.126709773688134</v>
      </c>
      <c r="AB31" s="360">
        <v>499.17686220655543</v>
      </c>
      <c r="AC31" s="366">
        <f t="shared" si="6"/>
        <v>1934.5206251374846</v>
      </c>
    </row>
    <row r="32" spans="1:29" ht="18.75">
      <c r="A32" s="345">
        <v>79</v>
      </c>
      <c r="B32" s="346" t="s">
        <v>55</v>
      </c>
      <c r="C32" s="342">
        <v>6785</v>
      </c>
      <c r="D32" s="336">
        <v>-206.61164333087694</v>
      </c>
      <c r="E32" s="349">
        <v>44.454974207811347</v>
      </c>
      <c r="F32" s="352">
        <v>-128.22579218865144</v>
      </c>
      <c r="G32" s="351">
        <v>-122.84082535003685</v>
      </c>
      <c r="H32" s="337">
        <v>-71.08415622697126</v>
      </c>
      <c r="I32" s="338">
        <v>-277.69565217391306</v>
      </c>
      <c r="J32" s="341">
        <v>-52.834929992630805</v>
      </c>
      <c r="K32" s="342">
        <v>160.11801021782168</v>
      </c>
      <c r="L32" s="339">
        <f t="shared" si="0"/>
        <v>-170.41257194872219</v>
      </c>
      <c r="M32" s="364">
        <v>4</v>
      </c>
      <c r="N32" s="134">
        <f t="shared" si="7"/>
        <v>-2151.7215887880975</v>
      </c>
      <c r="O32" s="135">
        <f t="shared" si="8"/>
        <v>-1.0860100925702987</v>
      </c>
      <c r="P32" s="31"/>
      <c r="Q32" s="39">
        <f t="shared" si="9"/>
        <v>-1.1824199479877742</v>
      </c>
      <c r="R32" s="39">
        <f t="shared" si="10"/>
        <v>-0.69217228073437687</v>
      </c>
      <c r="S32" s="23"/>
      <c r="T32" s="33"/>
      <c r="U32" s="357">
        <v>79</v>
      </c>
      <c r="V32" s="346" t="s">
        <v>55</v>
      </c>
      <c r="W32" s="342">
        <v>6869</v>
      </c>
      <c r="X32" s="361">
        <v>1721.5716859574959</v>
      </c>
      <c r="Y32" s="337">
        <v>-199.28393597675264</v>
      </c>
      <c r="Z32" s="358">
        <v>1522.2877499807432</v>
      </c>
      <c r="AA32" s="362">
        <v>-61.133352744213134</v>
      </c>
      <c r="AB32" s="360">
        <v>520.1546196028454</v>
      </c>
      <c r="AC32" s="366">
        <f t="shared" si="6"/>
        <v>1981.3090168393755</v>
      </c>
    </row>
    <row r="33" spans="1:29" ht="18.75">
      <c r="A33" s="345">
        <v>81</v>
      </c>
      <c r="B33" s="346" t="s">
        <v>56</v>
      </c>
      <c r="C33" s="342">
        <v>2621</v>
      </c>
      <c r="D33" s="336">
        <v>184.36169400991989</v>
      </c>
      <c r="E33" s="349">
        <v>-83.768790537962616</v>
      </c>
      <c r="F33" s="352">
        <v>110.68904998092331</v>
      </c>
      <c r="G33" s="351">
        <v>157.44143456695917</v>
      </c>
      <c r="H33" s="337">
        <v>101.59404807325448</v>
      </c>
      <c r="I33" s="338">
        <v>285.95574208317436</v>
      </c>
      <c r="J33" s="341">
        <v>-263.35673407096527</v>
      </c>
      <c r="K33" s="342">
        <v>239.82066026518461</v>
      </c>
      <c r="L33" s="339">
        <f t="shared" si="0"/>
        <v>262.41966827739373</v>
      </c>
      <c r="M33" s="364">
        <v>7</v>
      </c>
      <c r="N33" s="134">
        <f t="shared" si="7"/>
        <v>-3454.6931330950115</v>
      </c>
      <c r="O33" s="135">
        <f t="shared" si="8"/>
        <v>-0.92940228551027426</v>
      </c>
      <c r="P33" s="31"/>
      <c r="Q33" s="39">
        <f t="shared" si="9"/>
        <v>-0.91000178448337066</v>
      </c>
      <c r="R33" s="39">
        <f t="shared" si="10"/>
        <v>-0.69740894288705901</v>
      </c>
      <c r="S33" s="23"/>
      <c r="T33" s="33"/>
      <c r="U33" s="357">
        <v>81</v>
      </c>
      <c r="V33" s="346" t="s">
        <v>56</v>
      </c>
      <c r="W33" s="342">
        <v>2655</v>
      </c>
      <c r="X33" s="361">
        <v>2437.300456118272</v>
      </c>
      <c r="Y33" s="337">
        <v>740.04856621136548</v>
      </c>
      <c r="Z33" s="358">
        <v>3177.3490223296371</v>
      </c>
      <c r="AA33" s="363">
        <v>-252.79322033898305</v>
      </c>
      <c r="AB33" s="360">
        <v>792.55699938175121</v>
      </c>
      <c r="AC33" s="366">
        <f t="shared" si="6"/>
        <v>3717.1128013724051</v>
      </c>
    </row>
    <row r="34" spans="1:29" ht="18.75">
      <c r="A34" s="345">
        <v>82</v>
      </c>
      <c r="B34" s="346" t="s">
        <v>57</v>
      </c>
      <c r="C34" s="342">
        <v>9405</v>
      </c>
      <c r="D34" s="336">
        <v>410.48931419457733</v>
      </c>
      <c r="E34" s="349">
        <v>363.0179691653376</v>
      </c>
      <c r="F34" s="352">
        <v>37.051887293992557</v>
      </c>
      <c r="G34" s="351">
        <v>10.419457735247208</v>
      </c>
      <c r="H34" s="337">
        <v>244.88569909622541</v>
      </c>
      <c r="I34" s="338">
        <v>655.37501329080271</v>
      </c>
      <c r="J34" s="341">
        <v>-222.1686337054758</v>
      </c>
      <c r="K34" s="342">
        <v>151.07023403429938</v>
      </c>
      <c r="L34" s="339">
        <f t="shared" si="0"/>
        <v>584.27661361962623</v>
      </c>
      <c r="M34" s="364">
        <v>5</v>
      </c>
      <c r="N34" s="134">
        <f t="shared" si="7"/>
        <v>-896.5927693799174</v>
      </c>
      <c r="O34" s="135">
        <f t="shared" si="8"/>
        <v>-0.60545027108592309</v>
      </c>
      <c r="P34" s="31"/>
      <c r="Q34" s="39">
        <f t="shared" si="9"/>
        <v>-0.44783827479363003</v>
      </c>
      <c r="R34" s="39">
        <f t="shared" si="10"/>
        <v>-0.69617267582640985</v>
      </c>
      <c r="S34" s="23"/>
      <c r="T34" s="33"/>
      <c r="U34" s="357">
        <v>82</v>
      </c>
      <c r="V34" s="346" t="s">
        <v>57</v>
      </c>
      <c r="W34" s="342">
        <v>9389</v>
      </c>
      <c r="X34" s="361">
        <v>953.98739737323172</v>
      </c>
      <c r="Y34" s="337">
        <v>232.93843136989045</v>
      </c>
      <c r="Z34" s="358">
        <v>1186.9258287431221</v>
      </c>
      <c r="AA34" s="362">
        <v>-203.28043455107041</v>
      </c>
      <c r="AB34" s="360">
        <v>497.22398880749176</v>
      </c>
      <c r="AC34" s="366">
        <f t="shared" si="6"/>
        <v>1480.8693829995436</v>
      </c>
    </row>
    <row r="35" spans="1:29" ht="18.75">
      <c r="A35" s="345">
        <v>86</v>
      </c>
      <c r="B35" s="346" t="s">
        <v>58</v>
      </c>
      <c r="C35" s="342">
        <v>8143</v>
      </c>
      <c r="D35" s="336">
        <v>393.86049367554955</v>
      </c>
      <c r="E35" s="349">
        <v>369.1969790003684</v>
      </c>
      <c r="F35" s="352">
        <v>30.242171189979125</v>
      </c>
      <c r="G35" s="351">
        <v>-5.5786565147979861</v>
      </c>
      <c r="H35" s="337">
        <v>352.33292398378978</v>
      </c>
      <c r="I35" s="338">
        <v>746.19341765933927</v>
      </c>
      <c r="J35" s="341">
        <v>-143.22792582586271</v>
      </c>
      <c r="K35" s="342">
        <v>176.65305308900238</v>
      </c>
      <c r="L35" s="339">
        <f t="shared" si="0"/>
        <v>779.61854492247892</v>
      </c>
      <c r="M35" s="364">
        <v>5</v>
      </c>
      <c r="N35" s="134">
        <f t="shared" si="7"/>
        <v>-1224.6184367121923</v>
      </c>
      <c r="O35" s="135">
        <f t="shared" si="8"/>
        <v>-0.61101478913605511</v>
      </c>
      <c r="P35" s="31"/>
      <c r="Q35" s="39">
        <f t="shared" si="9"/>
        <v>-0.52599921513308756</v>
      </c>
      <c r="R35" s="39">
        <f t="shared" si="10"/>
        <v>-0.69482614246155139</v>
      </c>
      <c r="S35" s="23"/>
      <c r="T35" s="33"/>
      <c r="U35" s="357">
        <v>86</v>
      </c>
      <c r="V35" s="346" t="s">
        <v>58</v>
      </c>
      <c r="W35" s="342">
        <v>8175</v>
      </c>
      <c r="X35" s="361">
        <v>1189.6972452461328</v>
      </c>
      <c r="Y35" s="337">
        <v>384.54786464087232</v>
      </c>
      <c r="Z35" s="358">
        <v>1574.2451098870051</v>
      </c>
      <c r="AA35" s="363">
        <v>-148.868501529052</v>
      </c>
      <c r="AB35" s="360">
        <v>578.86037327671818</v>
      </c>
      <c r="AC35" s="366">
        <f t="shared" si="6"/>
        <v>2004.2369816346713</v>
      </c>
    </row>
    <row r="36" spans="1:29" ht="18.75">
      <c r="A36" s="345">
        <v>90</v>
      </c>
      <c r="B36" s="346" t="s">
        <v>59</v>
      </c>
      <c r="C36" s="342">
        <v>3136</v>
      </c>
      <c r="D36" s="336">
        <v>116.61033163265306</v>
      </c>
      <c r="E36" s="349">
        <v>301.92346938775512</v>
      </c>
      <c r="F36" s="352">
        <v>30.010841836734695</v>
      </c>
      <c r="G36" s="351">
        <v>-215.32397959183675</v>
      </c>
      <c r="H36" s="337">
        <v>-3.6890943877551021</v>
      </c>
      <c r="I36" s="338">
        <v>112.92123724489795</v>
      </c>
      <c r="J36" s="341">
        <v>-93.707589285714292</v>
      </c>
      <c r="K36" s="342">
        <v>227.39933975223428</v>
      </c>
      <c r="L36" s="339">
        <f t="shared" si="0"/>
        <v>246.61298771141793</v>
      </c>
      <c r="M36" s="364">
        <v>12</v>
      </c>
      <c r="N36" s="134">
        <f t="shared" si="7"/>
        <v>-3944.4988582272163</v>
      </c>
      <c r="O36" s="135">
        <f t="shared" si="8"/>
        <v>-0.94115809914488524</v>
      </c>
      <c r="P36" s="31"/>
      <c r="Q36" s="39">
        <f t="shared" si="9"/>
        <v>-0.96842282872095031</v>
      </c>
      <c r="R36" s="39">
        <f t="shared" si="10"/>
        <v>-0.69419492114141779</v>
      </c>
      <c r="S36" s="23"/>
      <c r="T36" s="33"/>
      <c r="U36" s="357">
        <v>90</v>
      </c>
      <c r="V36" s="346" t="s">
        <v>59</v>
      </c>
      <c r="W36" s="342">
        <v>3196</v>
      </c>
      <c r="X36" s="361">
        <v>3066.7831344189785</v>
      </c>
      <c r="Y36" s="337">
        <v>509.25717163012564</v>
      </c>
      <c r="Z36" s="358">
        <v>3576.0403060491044</v>
      </c>
      <c r="AA36" s="362">
        <v>-128.53723404255319</v>
      </c>
      <c r="AB36" s="360">
        <v>743.60877393208295</v>
      </c>
      <c r="AC36" s="366">
        <f t="shared" si="6"/>
        <v>4191.1118459386344</v>
      </c>
    </row>
    <row r="37" spans="1:29" ht="18.75">
      <c r="A37" s="345">
        <v>91</v>
      </c>
      <c r="B37" s="346" t="s">
        <v>60</v>
      </c>
      <c r="C37" s="342">
        <v>658457</v>
      </c>
      <c r="D37" s="336">
        <v>202.96094657661777</v>
      </c>
      <c r="E37" s="349">
        <v>330.02861082804191</v>
      </c>
      <c r="F37" s="352">
        <v>-10.602028682207038</v>
      </c>
      <c r="G37" s="351">
        <v>-116.46563556921713</v>
      </c>
      <c r="H37" s="337">
        <v>-92.251623112822855</v>
      </c>
      <c r="I37" s="338">
        <v>110.7093234637949</v>
      </c>
      <c r="J37" s="341">
        <v>50.836970371641577</v>
      </c>
      <c r="K37" s="342">
        <v>134.07024145902585</v>
      </c>
      <c r="L37" s="339">
        <f t="shared" si="0"/>
        <v>295.61653529446232</v>
      </c>
      <c r="M37" s="364">
        <v>1</v>
      </c>
      <c r="N37" s="134">
        <f t="shared" si="7"/>
        <v>-279.25211313132218</v>
      </c>
      <c r="O37" s="135">
        <f t="shared" si="8"/>
        <v>-0.48576681629103247</v>
      </c>
      <c r="P37" s="31"/>
      <c r="Q37" s="39">
        <f t="shared" si="9"/>
        <v>0.19702568401757614</v>
      </c>
      <c r="R37" s="39">
        <f t="shared" si="10"/>
        <v>-0.68639085357948604</v>
      </c>
      <c r="S37" s="23"/>
      <c r="T37" s="33"/>
      <c r="U37" s="357">
        <v>91</v>
      </c>
      <c r="V37" s="346" t="s">
        <v>60</v>
      </c>
      <c r="W37" s="342">
        <v>656920</v>
      </c>
      <c r="X37" s="361">
        <v>661.23127979310948</v>
      </c>
      <c r="Y37" s="337">
        <v>-568.7442722527021</v>
      </c>
      <c r="Z37" s="358">
        <v>92.487007540407419</v>
      </c>
      <c r="AA37" s="363">
        <v>54.874206904950377</v>
      </c>
      <c r="AB37" s="360">
        <v>427.5074339804267</v>
      </c>
      <c r="AC37" s="366">
        <f t="shared" si="6"/>
        <v>574.8686484257845</v>
      </c>
    </row>
    <row r="38" spans="1:29" ht="18.75">
      <c r="A38" s="345">
        <v>92</v>
      </c>
      <c r="B38" s="346" t="s">
        <v>61</v>
      </c>
      <c r="C38" s="342">
        <v>239206</v>
      </c>
      <c r="D38" s="336">
        <v>548.98735817663442</v>
      </c>
      <c r="E38" s="349">
        <v>677.6984607409513</v>
      </c>
      <c r="F38" s="352">
        <v>-115.77722548765499</v>
      </c>
      <c r="G38" s="351">
        <v>-12.933877076661958</v>
      </c>
      <c r="H38" s="337">
        <v>-15.875835054304657</v>
      </c>
      <c r="I38" s="338">
        <v>533.11152312232969</v>
      </c>
      <c r="J38" s="341">
        <v>84.361069538389501</v>
      </c>
      <c r="K38" s="342">
        <v>125.56638947926298</v>
      </c>
      <c r="L38" s="339">
        <f t="shared" si="0"/>
        <v>743.03898213998218</v>
      </c>
      <c r="M38" s="364">
        <v>1</v>
      </c>
      <c r="N38" s="134">
        <f t="shared" si="7"/>
        <v>-469.26749353392825</v>
      </c>
      <c r="O38" s="135">
        <f t="shared" si="8"/>
        <v>-0.38708651892094087</v>
      </c>
      <c r="P38" s="31"/>
      <c r="Q38" s="39">
        <f t="shared" si="9"/>
        <v>-0.24589059149120518</v>
      </c>
      <c r="R38" s="39">
        <f t="shared" si="10"/>
        <v>-0.68668881270543458</v>
      </c>
      <c r="S38" s="23"/>
      <c r="T38" s="33"/>
      <c r="U38" s="357">
        <v>92</v>
      </c>
      <c r="V38" s="346" t="s">
        <v>61</v>
      </c>
      <c r="W38" s="342">
        <v>237231</v>
      </c>
      <c r="X38" s="361">
        <v>840.14885635048392</v>
      </c>
      <c r="Y38" s="337">
        <v>-133.20697615762816</v>
      </c>
      <c r="Z38" s="358">
        <v>706.94188019285571</v>
      </c>
      <c r="AA38" s="362">
        <v>104.5924731590728</v>
      </c>
      <c r="AB38" s="360">
        <v>400.77212232198201</v>
      </c>
      <c r="AC38" s="366">
        <f t="shared" si="6"/>
        <v>1212.3064756739104</v>
      </c>
    </row>
    <row r="39" spans="1:29" ht="18.75">
      <c r="A39" s="345">
        <v>97</v>
      </c>
      <c r="B39" s="346" t="s">
        <v>62</v>
      </c>
      <c r="C39" s="342">
        <v>2131</v>
      </c>
      <c r="D39" s="336">
        <v>130.60159549507273</v>
      </c>
      <c r="E39" s="349">
        <v>152.13467855466916</v>
      </c>
      <c r="F39" s="352">
        <v>-148.85124354763022</v>
      </c>
      <c r="G39" s="351">
        <v>127.31816048803378</v>
      </c>
      <c r="H39" s="337">
        <v>69.453308305959638</v>
      </c>
      <c r="I39" s="338">
        <v>200.05537306428906</v>
      </c>
      <c r="J39" s="341">
        <v>-244.13749413420931</v>
      </c>
      <c r="K39" s="342">
        <v>213.09404307490473</v>
      </c>
      <c r="L39" s="339">
        <f t="shared" si="0"/>
        <v>169.01192200498448</v>
      </c>
      <c r="M39" s="364">
        <v>10</v>
      </c>
      <c r="N39" s="134">
        <f t="shared" si="7"/>
        <v>-3272.7910842822484</v>
      </c>
      <c r="O39" s="135">
        <f t="shared" si="8"/>
        <v>-0.95089436504755032</v>
      </c>
      <c r="P39" s="31"/>
      <c r="Q39" s="39">
        <f t="shared" si="9"/>
        <v>-0.9331798667139809</v>
      </c>
      <c r="R39" s="39">
        <f t="shared" si="10"/>
        <v>-0.69601375423606138</v>
      </c>
      <c r="S39" s="23"/>
      <c r="T39" s="33"/>
      <c r="U39" s="357">
        <v>97</v>
      </c>
      <c r="V39" s="346" t="s">
        <v>62</v>
      </c>
      <c r="W39" s="342">
        <v>2156</v>
      </c>
      <c r="X39" s="361">
        <v>2345.5156903552775</v>
      </c>
      <c r="Y39" s="337">
        <v>648.42286118824347</v>
      </c>
      <c r="Z39" s="358">
        <v>2993.9385515435206</v>
      </c>
      <c r="AA39" s="363">
        <v>-253.13450834879407</v>
      </c>
      <c r="AB39" s="360">
        <v>700.9989630925063</v>
      </c>
      <c r="AC39" s="366">
        <f t="shared" si="6"/>
        <v>3441.8030062872331</v>
      </c>
    </row>
    <row r="40" spans="1:29" ht="18.75">
      <c r="A40" s="345">
        <v>98</v>
      </c>
      <c r="B40" s="346" t="s">
        <v>63</v>
      </c>
      <c r="C40" s="342">
        <v>23090</v>
      </c>
      <c r="D40" s="336">
        <v>672.58904287570374</v>
      </c>
      <c r="E40" s="349">
        <v>353.64304893893461</v>
      </c>
      <c r="F40" s="352">
        <v>187.7620614984842</v>
      </c>
      <c r="G40" s="350">
        <v>131.18393243828498</v>
      </c>
      <c r="H40" s="337">
        <v>289.25812039844089</v>
      </c>
      <c r="I40" s="338">
        <v>961.84716327414469</v>
      </c>
      <c r="J40" s="341">
        <v>-217.85300996102208</v>
      </c>
      <c r="K40" s="342">
        <v>151.03147193447614</v>
      </c>
      <c r="L40" s="339">
        <f t="shared" si="0"/>
        <v>895.02562524759878</v>
      </c>
      <c r="M40" s="364">
        <v>7</v>
      </c>
      <c r="N40" s="134">
        <f t="shared" si="7"/>
        <v>-1159.9728819162424</v>
      </c>
      <c r="O40" s="135">
        <f t="shared" si="8"/>
        <v>-0.56446409954679344</v>
      </c>
      <c r="P40" s="31"/>
      <c r="Q40" s="39">
        <f t="shared" si="9"/>
        <v>-0.45183370217883045</v>
      </c>
      <c r="R40" s="39">
        <f t="shared" si="10"/>
        <v>-0.69686979867754517</v>
      </c>
      <c r="S40" s="23"/>
      <c r="T40" s="33"/>
      <c r="U40" s="357">
        <v>98</v>
      </c>
      <c r="V40" s="346" t="s">
        <v>63</v>
      </c>
      <c r="W40" s="342">
        <v>23251</v>
      </c>
      <c r="X40" s="361">
        <v>1482.0154359074641</v>
      </c>
      <c r="Y40" s="337">
        <v>272.64764187980239</v>
      </c>
      <c r="Z40" s="358">
        <v>1754.6630777872665</v>
      </c>
      <c r="AA40" s="362">
        <v>-197.90417616446604</v>
      </c>
      <c r="AB40" s="360">
        <v>498.2396055410407</v>
      </c>
      <c r="AC40" s="366">
        <f t="shared" si="6"/>
        <v>2054.9985071638412</v>
      </c>
    </row>
    <row r="41" spans="1:29" ht="18.75">
      <c r="A41" s="345">
        <v>102</v>
      </c>
      <c r="B41" s="346" t="s">
        <v>64</v>
      </c>
      <c r="C41" s="342">
        <v>9870</v>
      </c>
      <c r="D41" s="336">
        <v>299.63191489361702</v>
      </c>
      <c r="E41" s="349">
        <v>126.51691995947316</v>
      </c>
      <c r="F41" s="352">
        <v>106.19766970618035</v>
      </c>
      <c r="G41" s="351">
        <v>66.917325227963531</v>
      </c>
      <c r="H41" s="337">
        <v>421.35977710233027</v>
      </c>
      <c r="I41" s="338">
        <v>720.99159067882476</v>
      </c>
      <c r="J41" s="341">
        <v>69.246605876393104</v>
      </c>
      <c r="K41" s="342">
        <v>219.01539981735888</v>
      </c>
      <c r="L41" s="339">
        <f t="shared" si="0"/>
        <v>1009.2535963725768</v>
      </c>
      <c r="M41" s="364">
        <v>4</v>
      </c>
      <c r="N41" s="134">
        <f t="shared" si="7"/>
        <v>-1983.0961066250611</v>
      </c>
      <c r="O41" s="135">
        <f t="shared" si="8"/>
        <v>-0.66272204235970833</v>
      </c>
      <c r="P41" s="31"/>
      <c r="Q41" s="39">
        <f t="shared" si="9"/>
        <v>-0.67998837699984205</v>
      </c>
      <c r="R41" s="39">
        <f t="shared" si="10"/>
        <v>-0.66746227908029399</v>
      </c>
      <c r="S41" s="23"/>
      <c r="T41" s="33"/>
      <c r="U41" s="357">
        <v>102</v>
      </c>
      <c r="V41" s="346" t="s">
        <v>64</v>
      </c>
      <c r="W41" s="342">
        <v>9937</v>
      </c>
      <c r="X41" s="361">
        <v>1534.2522047424543</v>
      </c>
      <c r="Y41" s="337">
        <v>718.7646823300164</v>
      </c>
      <c r="Z41" s="358">
        <v>2253.0168870724706</v>
      </c>
      <c r="AA41" s="363">
        <v>80.714601992553085</v>
      </c>
      <c r="AB41" s="360">
        <v>658.61821393261403</v>
      </c>
      <c r="AC41" s="366">
        <f t="shared" si="6"/>
        <v>2992.3497029976379</v>
      </c>
    </row>
    <row r="42" spans="1:29" ht="18.75">
      <c r="A42" s="345">
        <v>103</v>
      </c>
      <c r="B42" s="346" t="s">
        <v>65</v>
      </c>
      <c r="C42" s="342">
        <v>2166</v>
      </c>
      <c r="D42" s="336">
        <v>318.97691597414587</v>
      </c>
      <c r="E42" s="349">
        <v>167.17543859649123</v>
      </c>
      <c r="F42" s="352">
        <v>94.720221606648195</v>
      </c>
      <c r="G42" s="351">
        <v>57.081255771006461</v>
      </c>
      <c r="H42" s="337">
        <v>511.57848568790399</v>
      </c>
      <c r="I42" s="338">
        <v>830.55540166204992</v>
      </c>
      <c r="J42" s="341">
        <v>-253.39981532779316</v>
      </c>
      <c r="K42" s="342">
        <v>229.66853840181042</v>
      </c>
      <c r="L42" s="339">
        <f t="shared" si="0"/>
        <v>806.82412473606723</v>
      </c>
      <c r="M42" s="364">
        <v>5</v>
      </c>
      <c r="N42" s="134">
        <f t="shared" si="7"/>
        <v>-1966.3752192913055</v>
      </c>
      <c r="O42" s="135">
        <f t="shared" si="8"/>
        <v>-0.70906378350560306</v>
      </c>
      <c r="P42" s="31"/>
      <c r="Q42" s="39">
        <f t="shared" si="9"/>
        <v>-0.64008532323620659</v>
      </c>
      <c r="R42" s="39">
        <f t="shared" si="10"/>
        <v>-0.68599507701977402</v>
      </c>
      <c r="S42" s="23"/>
      <c r="T42" s="33"/>
      <c r="U42" s="357">
        <v>103</v>
      </c>
      <c r="V42" s="346" t="s">
        <v>65</v>
      </c>
      <c r="W42" s="342">
        <v>2174</v>
      </c>
      <c r="X42" s="361">
        <v>1494.8257624584787</v>
      </c>
      <c r="Y42" s="337">
        <v>812.81950816528911</v>
      </c>
      <c r="Z42" s="358">
        <v>2307.6452706237678</v>
      </c>
      <c r="AA42" s="362">
        <v>-265.8629254829807</v>
      </c>
      <c r="AB42" s="360">
        <v>731.4169988865857</v>
      </c>
      <c r="AC42" s="366">
        <f t="shared" si="6"/>
        <v>2773.1993440273727</v>
      </c>
    </row>
    <row r="43" spans="1:29" ht="18.75">
      <c r="A43" s="345">
        <v>105</v>
      </c>
      <c r="B43" s="346" t="s">
        <v>66</v>
      </c>
      <c r="C43" s="342">
        <v>2139</v>
      </c>
      <c r="D43" s="336">
        <v>766.49696119682096</v>
      </c>
      <c r="E43" s="349">
        <v>442.96166432912577</v>
      </c>
      <c r="F43" s="352">
        <v>158.30107526881721</v>
      </c>
      <c r="G43" s="351">
        <v>165.23422159887798</v>
      </c>
      <c r="H43" s="337">
        <v>373.88172043010752</v>
      </c>
      <c r="I43" s="338">
        <v>1140.3782141187471</v>
      </c>
      <c r="J43" s="341">
        <v>-220.34782608695653</v>
      </c>
      <c r="K43" s="342">
        <v>234.52239277052999</v>
      </c>
      <c r="L43" s="339">
        <f t="shared" si="0"/>
        <v>1154.5527808023205</v>
      </c>
      <c r="M43" s="364">
        <v>18</v>
      </c>
      <c r="N43" s="134">
        <f t="shared" si="7"/>
        <v>-4399.6086604010006</v>
      </c>
      <c r="O43" s="135">
        <f t="shared" si="8"/>
        <v>-0.79212833601895005</v>
      </c>
      <c r="P43" s="31"/>
      <c r="Q43" s="39">
        <f t="shared" si="9"/>
        <v>-0.77274476534484438</v>
      </c>
      <c r="R43" s="39">
        <f t="shared" si="10"/>
        <v>-0.68644513309919175</v>
      </c>
      <c r="S43" s="23"/>
      <c r="T43" s="33"/>
      <c r="U43" s="357">
        <v>105</v>
      </c>
      <c r="V43" s="346" t="s">
        <v>66</v>
      </c>
      <c r="W43" s="342">
        <v>2199</v>
      </c>
      <c r="X43" s="361">
        <v>4094.3054342595892</v>
      </c>
      <c r="Y43" s="337">
        <v>923.74493474156361</v>
      </c>
      <c r="Z43" s="358">
        <v>5018.0503690011528</v>
      </c>
      <c r="AA43" s="363">
        <v>-211.83583447021374</v>
      </c>
      <c r="AB43" s="360">
        <v>747.94690667238206</v>
      </c>
      <c r="AC43" s="366">
        <f t="shared" si="6"/>
        <v>5554.1614412033214</v>
      </c>
    </row>
    <row r="44" spans="1:29" ht="18.75">
      <c r="A44" s="345">
        <v>106</v>
      </c>
      <c r="B44" s="346" t="s">
        <v>67</v>
      </c>
      <c r="C44" s="342">
        <v>46880</v>
      </c>
      <c r="D44" s="336">
        <v>342.85388225255974</v>
      </c>
      <c r="E44" s="349">
        <v>227.01565699658704</v>
      </c>
      <c r="F44" s="352">
        <v>37.31843003412969</v>
      </c>
      <c r="G44" s="351">
        <v>78.519795221842998</v>
      </c>
      <c r="H44" s="337">
        <v>-4.3125639931740611</v>
      </c>
      <c r="I44" s="338">
        <v>338.54129692832765</v>
      </c>
      <c r="J44" s="341">
        <v>-37.200298634812285</v>
      </c>
      <c r="K44" s="342">
        <v>143.15754989120182</v>
      </c>
      <c r="L44" s="339">
        <f t="shared" si="0"/>
        <v>444.49854818471721</v>
      </c>
      <c r="M44" s="364">
        <v>1</v>
      </c>
      <c r="N44" s="134">
        <f t="shared" si="7"/>
        <v>-1065.8669284960347</v>
      </c>
      <c r="O44" s="135">
        <f t="shared" si="8"/>
        <v>-0.70570133186467721</v>
      </c>
      <c r="P44" s="31"/>
      <c r="Q44" s="39">
        <f t="shared" si="9"/>
        <v>-0.68996181041644289</v>
      </c>
      <c r="R44" s="39">
        <f t="shared" si="10"/>
        <v>-0.68708097838226934</v>
      </c>
      <c r="S44" s="23"/>
      <c r="T44" s="33"/>
      <c r="U44" s="357">
        <v>106</v>
      </c>
      <c r="V44" s="346" t="s">
        <v>67</v>
      </c>
      <c r="W44" s="342">
        <v>46576</v>
      </c>
      <c r="X44" s="361">
        <v>1195.3481744766445</v>
      </c>
      <c r="Y44" s="337">
        <v>-103.41399248746492</v>
      </c>
      <c r="Z44" s="358">
        <v>1091.9341819891795</v>
      </c>
      <c r="AA44" s="362">
        <v>-39.059429749227071</v>
      </c>
      <c r="AB44" s="360">
        <v>457.49072444079962</v>
      </c>
      <c r="AC44" s="366">
        <f t="shared" si="6"/>
        <v>1510.365476680752</v>
      </c>
    </row>
    <row r="45" spans="1:29" ht="18.75">
      <c r="A45" s="345">
        <v>108</v>
      </c>
      <c r="B45" s="346" t="s">
        <v>68</v>
      </c>
      <c r="C45" s="342">
        <v>10337</v>
      </c>
      <c r="D45" s="336">
        <v>392.45632195027571</v>
      </c>
      <c r="E45" s="349">
        <v>322.48892328528586</v>
      </c>
      <c r="F45" s="352">
        <v>61.17210022250169</v>
      </c>
      <c r="G45" s="351">
        <v>8.79529844248815</v>
      </c>
      <c r="H45" s="337">
        <v>433.50382122472672</v>
      </c>
      <c r="I45" s="338">
        <v>825.96014317500237</v>
      </c>
      <c r="J45" s="341">
        <v>-126.02341104769276</v>
      </c>
      <c r="K45" s="342">
        <v>170.73430566835432</v>
      </c>
      <c r="L45" s="339">
        <f t="shared" si="0"/>
        <v>870.67103779566389</v>
      </c>
      <c r="M45" s="364">
        <v>6</v>
      </c>
      <c r="N45" s="134">
        <f t="shared" si="7"/>
        <v>-1618.3515010723536</v>
      </c>
      <c r="O45" s="135">
        <f t="shared" si="8"/>
        <v>-0.65019559919628678</v>
      </c>
      <c r="P45" s="31"/>
      <c r="Q45" s="39">
        <f t="shared" si="9"/>
        <v>-0.59227440988810143</v>
      </c>
      <c r="R45" s="39">
        <f t="shared" si="10"/>
        <v>-0.69940834898035598</v>
      </c>
      <c r="S45" s="23"/>
      <c r="T45" s="33"/>
      <c r="U45" s="357">
        <v>108</v>
      </c>
      <c r="V45" s="346" t="s">
        <v>68</v>
      </c>
      <c r="W45" s="342">
        <v>10344</v>
      </c>
      <c r="X45" s="361">
        <v>1394.1587601243591</v>
      </c>
      <c r="Y45" s="337">
        <v>631.61583731584869</v>
      </c>
      <c r="Z45" s="358">
        <v>2025.7745974402078</v>
      </c>
      <c r="AA45" s="363">
        <v>-104.74622969837587</v>
      </c>
      <c r="AB45" s="360">
        <v>567.99417112618551</v>
      </c>
      <c r="AC45" s="366">
        <f t="shared" si="6"/>
        <v>2489.0225388680174</v>
      </c>
    </row>
    <row r="46" spans="1:29" ht="18.75">
      <c r="A46" s="345">
        <v>109</v>
      </c>
      <c r="B46" s="346" t="s">
        <v>69</v>
      </c>
      <c r="C46" s="342">
        <v>67971</v>
      </c>
      <c r="D46" s="336">
        <v>160.64056730076061</v>
      </c>
      <c r="E46" s="349">
        <v>143.06014329640581</v>
      </c>
      <c r="F46" s="352">
        <v>-15.540804166482765</v>
      </c>
      <c r="G46" s="351">
        <v>33.121228170837561</v>
      </c>
      <c r="H46" s="337">
        <v>103.47329007959277</v>
      </c>
      <c r="I46" s="338">
        <v>264.11387209251006</v>
      </c>
      <c r="J46" s="341">
        <v>-207.54961674831912</v>
      </c>
      <c r="K46" s="342">
        <v>154.62490811095964</v>
      </c>
      <c r="L46" s="339">
        <f t="shared" si="0"/>
        <v>211.18916345515058</v>
      </c>
      <c r="M46" s="364">
        <v>5</v>
      </c>
      <c r="N46" s="134">
        <f t="shared" si="7"/>
        <v>-1548.1034560889495</v>
      </c>
      <c r="O46" s="135">
        <f t="shared" si="8"/>
        <v>-0.87995790972517252</v>
      </c>
      <c r="P46" s="31"/>
      <c r="Q46" s="39">
        <f t="shared" si="9"/>
        <v>-0.81940246365678804</v>
      </c>
      <c r="R46" s="39">
        <f t="shared" si="10"/>
        <v>-0.69007884171968858</v>
      </c>
      <c r="S46" s="23"/>
      <c r="T46" s="33"/>
      <c r="U46" s="357">
        <v>109</v>
      </c>
      <c r="V46" s="346" t="s">
        <v>69</v>
      </c>
      <c r="W46" s="342">
        <v>67848</v>
      </c>
      <c r="X46" s="361">
        <v>1332.6568398916288</v>
      </c>
      <c r="Y46" s="337">
        <v>129.78765099323894</v>
      </c>
      <c r="Z46" s="358">
        <v>1462.4444908848679</v>
      </c>
      <c r="AA46" s="362">
        <v>-202.06878611012851</v>
      </c>
      <c r="AB46" s="360">
        <v>498.91691476936052</v>
      </c>
      <c r="AC46" s="366">
        <f t="shared" si="6"/>
        <v>1759.2926195441</v>
      </c>
    </row>
    <row r="47" spans="1:29" ht="18.75">
      <c r="A47" s="345">
        <v>111</v>
      </c>
      <c r="B47" s="346" t="s">
        <v>70</v>
      </c>
      <c r="C47" s="342">
        <v>18344</v>
      </c>
      <c r="D47" s="336">
        <v>316.59022023549937</v>
      </c>
      <c r="E47" s="349">
        <v>-153.6564544265155</v>
      </c>
      <c r="F47" s="352">
        <v>226.48293720017443</v>
      </c>
      <c r="G47" s="351">
        <v>243.76373746184038</v>
      </c>
      <c r="H47" s="337">
        <v>305.17079153946793</v>
      </c>
      <c r="I47" s="338">
        <v>621.7610117749673</v>
      </c>
      <c r="J47" s="341">
        <v>-145.77905582206716</v>
      </c>
      <c r="K47" s="342">
        <v>169.86095818113955</v>
      </c>
      <c r="L47" s="339">
        <f t="shared" si="0"/>
        <v>645.84291413403969</v>
      </c>
      <c r="M47" s="364">
        <v>7</v>
      </c>
      <c r="N47" s="134">
        <f t="shared" si="7"/>
        <v>-2263.0336713192914</v>
      </c>
      <c r="O47" s="135">
        <f t="shared" si="8"/>
        <v>-0.7779751408623653</v>
      </c>
      <c r="P47" s="31"/>
      <c r="Q47" s="39">
        <f t="shared" si="9"/>
        <v>-0.75082230493177082</v>
      </c>
      <c r="R47" s="39">
        <f t="shared" si="10"/>
        <v>-0.69707095492923488</v>
      </c>
      <c r="S47" s="23"/>
      <c r="T47" s="33"/>
      <c r="U47" s="357">
        <v>111</v>
      </c>
      <c r="V47" s="346" t="s">
        <v>70</v>
      </c>
      <c r="W47" s="342">
        <v>18497</v>
      </c>
      <c r="X47" s="361">
        <v>1998.1081966976892</v>
      </c>
      <c r="Y47" s="337">
        <v>497.14328078595304</v>
      </c>
      <c r="Z47" s="358">
        <v>2495.2514774836422</v>
      </c>
      <c r="AA47" s="363">
        <v>-147.10342217656918</v>
      </c>
      <c r="AB47" s="360">
        <v>560.72853014625775</v>
      </c>
      <c r="AC47" s="366">
        <f t="shared" si="6"/>
        <v>2908.8765854533312</v>
      </c>
    </row>
    <row r="48" spans="1:29" ht="18.75">
      <c r="A48" s="345">
        <v>139</v>
      </c>
      <c r="B48" s="346" t="s">
        <v>71</v>
      </c>
      <c r="C48" s="342">
        <v>9912</v>
      </c>
      <c r="D48" s="336">
        <v>738.64729620661819</v>
      </c>
      <c r="E48" s="349">
        <v>888.99071832122684</v>
      </c>
      <c r="F48" s="352">
        <v>-53.938054882970135</v>
      </c>
      <c r="G48" s="351">
        <v>-96.405367231638422</v>
      </c>
      <c r="H48" s="337">
        <v>572.17211460855526</v>
      </c>
      <c r="I48" s="338">
        <v>1310.8193099273608</v>
      </c>
      <c r="J48" s="341">
        <v>8.4325060532687655</v>
      </c>
      <c r="K48" s="342">
        <v>149.401607805331</v>
      </c>
      <c r="L48" s="339">
        <f t="shared" si="0"/>
        <v>1468.6534237859605</v>
      </c>
      <c r="M48" s="364">
        <v>17</v>
      </c>
      <c r="N48" s="134">
        <f t="shared" si="7"/>
        <v>-1885.1980492546941</v>
      </c>
      <c r="O48" s="135">
        <f t="shared" si="8"/>
        <v>-0.56209944429815306</v>
      </c>
      <c r="P48" s="31"/>
      <c r="Q48" s="39">
        <f t="shared" si="9"/>
        <v>-0.54186201652897836</v>
      </c>
      <c r="R48" s="39">
        <f t="shared" si="10"/>
        <v>-0.70599068184416569</v>
      </c>
      <c r="S48" s="23"/>
      <c r="T48" s="33"/>
      <c r="U48" s="357">
        <v>139</v>
      </c>
      <c r="V48" s="346" t="s">
        <v>71</v>
      </c>
      <c r="W48" s="342">
        <v>9848</v>
      </c>
      <c r="X48" s="361">
        <v>2000.8596379171629</v>
      </c>
      <c r="Y48" s="337">
        <v>860.32925542914359</v>
      </c>
      <c r="Z48" s="358">
        <v>2861.1888933463065</v>
      </c>
      <c r="AA48" s="362">
        <v>-15.490048740861088</v>
      </c>
      <c r="AB48" s="360">
        <v>508.15262843520952</v>
      </c>
      <c r="AC48" s="366">
        <f t="shared" si="6"/>
        <v>3353.8514730406546</v>
      </c>
    </row>
    <row r="49" spans="1:29" ht="18.75">
      <c r="A49" s="345">
        <v>140</v>
      </c>
      <c r="B49" s="346" t="s">
        <v>72</v>
      </c>
      <c r="C49" s="342">
        <v>20958</v>
      </c>
      <c r="D49" s="336">
        <v>642.49370168909252</v>
      </c>
      <c r="E49" s="349">
        <v>164.47432961160416</v>
      </c>
      <c r="F49" s="352">
        <v>299.18704074816299</v>
      </c>
      <c r="G49" s="351">
        <v>178.83233132932531</v>
      </c>
      <c r="H49" s="337">
        <v>357.64314342971659</v>
      </c>
      <c r="I49" s="338">
        <v>1000.1368928332856</v>
      </c>
      <c r="J49" s="341">
        <v>-66.261427617139034</v>
      </c>
      <c r="K49" s="342">
        <v>175.61917155699797</v>
      </c>
      <c r="L49" s="339">
        <f t="shared" si="0"/>
        <v>1109.4946367731445</v>
      </c>
      <c r="M49" s="364">
        <v>11</v>
      </c>
      <c r="N49" s="134">
        <f t="shared" si="7"/>
        <v>-2001.342938632702</v>
      </c>
      <c r="O49" s="135">
        <f t="shared" si="8"/>
        <v>-0.64334536603750603</v>
      </c>
      <c r="P49" s="31"/>
      <c r="Q49" s="39">
        <f t="shared" si="9"/>
        <v>-0.61620547682592852</v>
      </c>
      <c r="R49" s="39">
        <f t="shared" si="10"/>
        <v>-0.69192410753497136</v>
      </c>
      <c r="S49" s="23"/>
      <c r="T49" s="33"/>
      <c r="U49" s="357">
        <v>140</v>
      </c>
      <c r="V49" s="346" t="s">
        <v>72</v>
      </c>
      <c r="W49" s="342">
        <v>21124</v>
      </c>
      <c r="X49" s="361">
        <v>2008.7637277645647</v>
      </c>
      <c r="Y49" s="337">
        <v>597.15384646738869</v>
      </c>
      <c r="Z49" s="358">
        <v>2605.9175742319535</v>
      </c>
      <c r="AA49" s="363">
        <v>-65.131651202423782</v>
      </c>
      <c r="AB49" s="360">
        <v>570.05165237631661</v>
      </c>
      <c r="AC49" s="366">
        <f t="shared" si="6"/>
        <v>3110.8375754058466</v>
      </c>
    </row>
    <row r="50" spans="1:29" ht="18.75">
      <c r="A50" s="345">
        <v>142</v>
      </c>
      <c r="B50" s="346" t="s">
        <v>73</v>
      </c>
      <c r="C50" s="342">
        <v>6559</v>
      </c>
      <c r="D50" s="336">
        <v>141.4416831834121</v>
      </c>
      <c r="E50" s="349">
        <v>130.87238908370179</v>
      </c>
      <c r="F50" s="352">
        <v>-10.911266961427048</v>
      </c>
      <c r="G50" s="351">
        <v>21.480561061137369</v>
      </c>
      <c r="H50" s="337">
        <v>381.99237688672054</v>
      </c>
      <c r="I50" s="338">
        <v>523.43390760786701</v>
      </c>
      <c r="J50" s="341">
        <v>-100.83229150785181</v>
      </c>
      <c r="K50" s="342">
        <v>181.76622264346679</v>
      </c>
      <c r="L50" s="339">
        <f t="shared" si="0"/>
        <v>604.36783874348203</v>
      </c>
      <c r="M50" s="364">
        <v>7</v>
      </c>
      <c r="N50" s="134">
        <f t="shared" si="7"/>
        <v>-2288.6337074470139</v>
      </c>
      <c r="O50" s="135">
        <f t="shared" si="8"/>
        <v>-0.79109315045499595</v>
      </c>
      <c r="P50" s="31"/>
      <c r="Q50" s="39">
        <f t="shared" si="9"/>
        <v>-0.78235686325581888</v>
      </c>
      <c r="R50" s="39">
        <f t="shared" si="10"/>
        <v>-0.6955724028968544</v>
      </c>
      <c r="S50" s="23"/>
      <c r="T50" s="33"/>
      <c r="U50" s="357">
        <v>142</v>
      </c>
      <c r="V50" s="346" t="s">
        <v>73</v>
      </c>
      <c r="W50" s="342">
        <v>6625</v>
      </c>
      <c r="X50" s="361">
        <v>1701.9148965964516</v>
      </c>
      <c r="Y50" s="337">
        <v>703.09504508213126</v>
      </c>
      <c r="Z50" s="358">
        <v>2405.0099416785829</v>
      </c>
      <c r="AA50" s="362">
        <v>-109.08377358490566</v>
      </c>
      <c r="AB50" s="360">
        <v>597.07537809681901</v>
      </c>
      <c r="AC50" s="366">
        <f t="shared" si="6"/>
        <v>2893.0015461904959</v>
      </c>
    </row>
    <row r="51" spans="1:29" ht="18.75">
      <c r="A51" s="345">
        <v>143</v>
      </c>
      <c r="B51" s="346" t="s">
        <v>74</v>
      </c>
      <c r="C51" s="342">
        <v>6877</v>
      </c>
      <c r="D51" s="336">
        <v>116.31103678929766</v>
      </c>
      <c r="E51" s="349">
        <v>105.39973825796132</v>
      </c>
      <c r="F51" s="352">
        <v>-25.694779700450777</v>
      </c>
      <c r="G51" s="351">
        <v>36.606078231787116</v>
      </c>
      <c r="H51" s="337">
        <v>365.19994183510249</v>
      </c>
      <c r="I51" s="338">
        <v>481.51112403664388</v>
      </c>
      <c r="J51" s="341">
        <v>-130.26494110804128</v>
      </c>
      <c r="K51" s="342">
        <v>200.17810696537649</v>
      </c>
      <c r="L51" s="339">
        <f t="shared" si="0"/>
        <v>551.42428989397911</v>
      </c>
      <c r="M51" s="364">
        <v>6</v>
      </c>
      <c r="N51" s="134">
        <f t="shared" si="7"/>
        <v>-2475.6253934276856</v>
      </c>
      <c r="O51" s="135">
        <f t="shared" si="8"/>
        <v>-0.81783441053769357</v>
      </c>
      <c r="P51" s="31"/>
      <c r="Q51" s="39">
        <f t="shared" si="9"/>
        <v>-0.80710461428508629</v>
      </c>
      <c r="R51" s="39">
        <f t="shared" si="10"/>
        <v>-0.69105444709205321</v>
      </c>
      <c r="S51" s="23"/>
      <c r="T51" s="33"/>
      <c r="U51" s="357">
        <v>143</v>
      </c>
      <c r="V51" s="346" t="s">
        <v>74</v>
      </c>
      <c r="W51" s="342">
        <v>6866</v>
      </c>
      <c r="X51" s="361">
        <v>1727.2834910445426</v>
      </c>
      <c r="Y51" s="337">
        <v>768.94586276843415</v>
      </c>
      <c r="Z51" s="358">
        <v>2496.2293538129766</v>
      </c>
      <c r="AA51" s="363">
        <v>-117.11942907078357</v>
      </c>
      <c r="AB51" s="360">
        <v>647.93975857947191</v>
      </c>
      <c r="AC51" s="366">
        <f t="shared" si="6"/>
        <v>3027.0496833216648</v>
      </c>
    </row>
    <row r="52" spans="1:29" ht="18.75">
      <c r="A52" s="345">
        <v>145</v>
      </c>
      <c r="B52" s="346" t="s">
        <v>75</v>
      </c>
      <c r="C52" s="342">
        <v>12366</v>
      </c>
      <c r="D52" s="336">
        <v>665.67459162218984</v>
      </c>
      <c r="E52" s="349">
        <v>534.55725376031057</v>
      </c>
      <c r="F52" s="352">
        <v>128.85306485524825</v>
      </c>
      <c r="G52" s="351">
        <v>2.2642730066310852</v>
      </c>
      <c r="H52" s="337">
        <v>470.21251819505096</v>
      </c>
      <c r="I52" s="338">
        <v>1135.8871098172408</v>
      </c>
      <c r="J52" s="341">
        <v>-34.505175481158012</v>
      </c>
      <c r="K52" s="342">
        <v>179.0891813942234</v>
      </c>
      <c r="L52" s="339">
        <f t="shared" si="0"/>
        <v>1280.4711157303063</v>
      </c>
      <c r="M52" s="364">
        <v>14</v>
      </c>
      <c r="N52" s="134">
        <f t="shared" si="7"/>
        <v>-1587.8171778971473</v>
      </c>
      <c r="O52" s="135">
        <f t="shared" si="8"/>
        <v>-0.5535765639126442</v>
      </c>
      <c r="P52" s="31"/>
      <c r="Q52" s="39">
        <f t="shared" si="9"/>
        <v>-0.5102016695001218</v>
      </c>
      <c r="R52" s="39">
        <f t="shared" si="10"/>
        <v>-0.68684478178221564</v>
      </c>
      <c r="S52" s="23"/>
      <c r="T52" s="33"/>
      <c r="U52" s="357">
        <v>145</v>
      </c>
      <c r="V52" s="346" t="s">
        <v>75</v>
      </c>
      <c r="W52" s="342">
        <v>12294</v>
      </c>
      <c r="X52" s="361">
        <v>1629.3215462804612</v>
      </c>
      <c r="Y52" s="337">
        <v>689.7698819364897</v>
      </c>
      <c r="Z52" s="358">
        <v>2319.091428216951</v>
      </c>
      <c r="AA52" s="362">
        <v>-22.689442004229704</v>
      </c>
      <c r="AB52" s="360">
        <v>571.88630741473219</v>
      </c>
      <c r="AC52" s="366">
        <f t="shared" si="6"/>
        <v>2868.2882936274536</v>
      </c>
    </row>
    <row r="53" spans="1:29" ht="18.75">
      <c r="A53" s="345">
        <v>146</v>
      </c>
      <c r="B53" s="346" t="s">
        <v>76</v>
      </c>
      <c r="C53" s="342">
        <v>4643</v>
      </c>
      <c r="D53" s="336">
        <v>800.3919879388327</v>
      </c>
      <c r="E53" s="349">
        <v>396.1395649364635</v>
      </c>
      <c r="F53" s="352">
        <v>275.58582812836528</v>
      </c>
      <c r="G53" s="351">
        <v>128.66659487400386</v>
      </c>
      <c r="H53" s="337">
        <v>105.0027999138488</v>
      </c>
      <c r="I53" s="338">
        <v>905.39478785268147</v>
      </c>
      <c r="J53" s="341">
        <v>-33.010338143441743</v>
      </c>
      <c r="K53" s="342">
        <v>221.3377598239442</v>
      </c>
      <c r="L53" s="339">
        <f t="shared" si="0"/>
        <v>1093.722209533184</v>
      </c>
      <c r="M53" s="364">
        <v>12</v>
      </c>
      <c r="N53" s="134">
        <f t="shared" si="7"/>
        <v>-3833.7805242390828</v>
      </c>
      <c r="O53" s="135">
        <f t="shared" si="8"/>
        <v>-0.77803721912988544</v>
      </c>
      <c r="P53" s="31"/>
      <c r="Q53" s="39">
        <f t="shared" si="9"/>
        <v>-0.78554212318721317</v>
      </c>
      <c r="R53" s="39">
        <f t="shared" si="10"/>
        <v>-0.69068386445724883</v>
      </c>
      <c r="S53" s="23"/>
      <c r="T53" s="33"/>
      <c r="U53" s="357">
        <v>146</v>
      </c>
      <c r="V53" s="346" t="s">
        <v>76</v>
      </c>
      <c r="W53" s="342">
        <v>4749</v>
      </c>
      <c r="X53" s="361">
        <v>3606.1646044522504</v>
      </c>
      <c r="Y53" s="337">
        <v>615.61918501916762</v>
      </c>
      <c r="Z53" s="358">
        <v>4221.7837894714175</v>
      </c>
      <c r="AA53" s="363">
        <v>-9.8523899768372285</v>
      </c>
      <c r="AB53" s="360">
        <v>715.57133427768656</v>
      </c>
      <c r="AC53" s="366">
        <f t="shared" si="6"/>
        <v>4927.5027337722668</v>
      </c>
    </row>
    <row r="54" spans="1:29" ht="18.75">
      <c r="A54" s="345">
        <v>148</v>
      </c>
      <c r="B54" s="346" t="s">
        <v>77</v>
      </c>
      <c r="C54" s="342">
        <v>7008</v>
      </c>
      <c r="D54" s="336">
        <v>1392.0878995433791</v>
      </c>
      <c r="E54" s="349">
        <v>1119.6240011415525</v>
      </c>
      <c r="F54" s="352">
        <v>-8.0646404109589049</v>
      </c>
      <c r="G54" s="351">
        <v>280.52853881278537</v>
      </c>
      <c r="H54" s="337">
        <v>-5.3989726027397262</v>
      </c>
      <c r="I54" s="338">
        <v>1386.6889269406392</v>
      </c>
      <c r="J54" s="341">
        <v>-109.60174086757991</v>
      </c>
      <c r="K54" s="342">
        <v>165.34346471651642</v>
      </c>
      <c r="L54" s="339">
        <f t="shared" si="0"/>
        <v>1442.4306507895758</v>
      </c>
      <c r="M54" s="364">
        <v>19</v>
      </c>
      <c r="N54" s="134">
        <f t="shared" si="7"/>
        <v>-2606.1988489408386</v>
      </c>
      <c r="O54" s="135">
        <f t="shared" si="8"/>
        <v>-0.64372372159872304</v>
      </c>
      <c r="P54" s="31"/>
      <c r="Q54" s="39">
        <f t="shared" si="9"/>
        <v>-0.61427890442578881</v>
      </c>
      <c r="R54" s="39">
        <f t="shared" si="10"/>
        <v>-0.702623843151297</v>
      </c>
      <c r="S54" s="23"/>
      <c r="T54" s="33"/>
      <c r="U54" s="357">
        <v>148</v>
      </c>
      <c r="V54" s="346" t="s">
        <v>77</v>
      </c>
      <c r="W54" s="342">
        <v>6862</v>
      </c>
      <c r="X54" s="361">
        <v>3301.6433719714705</v>
      </c>
      <c r="Y54" s="337">
        <v>293.4125968401853</v>
      </c>
      <c r="Z54" s="358">
        <v>3595.0559688116559</v>
      </c>
      <c r="AA54" s="362">
        <v>-102.43427572136403</v>
      </c>
      <c r="AB54" s="360">
        <v>556.00780664012257</v>
      </c>
      <c r="AC54" s="366">
        <f t="shared" si="6"/>
        <v>4048.6294997304144</v>
      </c>
    </row>
    <row r="55" spans="1:29" ht="18.75">
      <c r="A55" s="345">
        <v>149</v>
      </c>
      <c r="B55" s="346" t="s">
        <v>78</v>
      </c>
      <c r="C55" s="342">
        <v>5353</v>
      </c>
      <c r="D55" s="336">
        <v>520.23388753969732</v>
      </c>
      <c r="E55" s="349">
        <v>417.95254997197833</v>
      </c>
      <c r="F55" s="352">
        <v>52.900616476742016</v>
      </c>
      <c r="G55" s="351">
        <v>49.380721090977019</v>
      </c>
      <c r="H55" s="337">
        <v>-12.655146646740146</v>
      </c>
      <c r="I55" s="338">
        <v>507.57874089295723</v>
      </c>
      <c r="J55" s="341">
        <v>-239.97534093031945</v>
      </c>
      <c r="K55" s="342">
        <v>167.13153671468802</v>
      </c>
      <c r="L55" s="339">
        <f t="shared" si="0"/>
        <v>434.73493667732583</v>
      </c>
      <c r="M55" s="364">
        <v>1</v>
      </c>
      <c r="N55" s="134">
        <f t="shared" si="7"/>
        <v>-1153.5326457862304</v>
      </c>
      <c r="O55" s="135">
        <f t="shared" si="8"/>
        <v>-0.72628356740555644</v>
      </c>
      <c r="P55" s="31"/>
      <c r="Q55" s="39">
        <f t="shared" si="9"/>
        <v>-0.59792356884056708</v>
      </c>
      <c r="R55" s="39">
        <f t="shared" si="10"/>
        <v>-0.68768163208414235</v>
      </c>
      <c r="S55" s="23"/>
      <c r="T55" s="33"/>
      <c r="U55" s="357">
        <v>149</v>
      </c>
      <c r="V55" s="346" t="s">
        <v>78</v>
      </c>
      <c r="W55" s="342">
        <v>5321</v>
      </c>
      <c r="X55" s="361">
        <v>1351.484818572397</v>
      </c>
      <c r="Y55" s="337">
        <v>-89.09115021114404</v>
      </c>
      <c r="Z55" s="358">
        <v>1262.3936683612528</v>
      </c>
      <c r="AA55" s="363">
        <v>-209.25803420409699</v>
      </c>
      <c r="AB55" s="360">
        <v>535.13194830640032</v>
      </c>
      <c r="AC55" s="366">
        <f t="shared" si="6"/>
        <v>1588.2675824635562</v>
      </c>
    </row>
    <row r="56" spans="1:29" ht="18.75">
      <c r="A56" s="345">
        <v>151</v>
      </c>
      <c r="B56" s="346" t="s">
        <v>79</v>
      </c>
      <c r="C56" s="342">
        <v>1891</v>
      </c>
      <c r="D56" s="336">
        <v>138.39925965097831</v>
      </c>
      <c r="E56" s="349">
        <v>185.31253305129562</v>
      </c>
      <c r="F56" s="352">
        <v>18.560549973558963</v>
      </c>
      <c r="G56" s="351">
        <v>-65.473823373876257</v>
      </c>
      <c r="H56" s="337">
        <v>323.17609730301427</v>
      </c>
      <c r="I56" s="338">
        <v>461.57535695399258</v>
      </c>
      <c r="J56" s="341">
        <v>-274.42252776308834</v>
      </c>
      <c r="K56" s="342">
        <v>265.50652932314745</v>
      </c>
      <c r="L56" s="339">
        <f t="shared" si="0"/>
        <v>452.65935851405169</v>
      </c>
      <c r="M56" s="364">
        <v>14</v>
      </c>
      <c r="N56" s="134">
        <f t="shared" si="7"/>
        <v>-3856.0474208237774</v>
      </c>
      <c r="O56" s="135">
        <f t="shared" si="8"/>
        <v>-0.89494310434751434</v>
      </c>
      <c r="P56" s="31"/>
      <c r="Q56" s="39">
        <f t="shared" si="9"/>
        <v>-0.8761184319123313</v>
      </c>
      <c r="R56" s="39">
        <f t="shared" si="10"/>
        <v>-0.68647533740959354</v>
      </c>
      <c r="S56" s="23"/>
      <c r="T56" s="33"/>
      <c r="U56" s="357">
        <v>151</v>
      </c>
      <c r="V56" s="346" t="s">
        <v>79</v>
      </c>
      <c r="W56" s="342">
        <v>1925</v>
      </c>
      <c r="X56" s="361">
        <v>2816.5836865386846</v>
      </c>
      <c r="Y56" s="337">
        <v>909.35685553892483</v>
      </c>
      <c r="Z56" s="358">
        <v>3725.9405420776093</v>
      </c>
      <c r="AA56" s="362">
        <v>-264.0779220779221</v>
      </c>
      <c r="AB56" s="360">
        <v>846.84415933814239</v>
      </c>
      <c r="AC56" s="366">
        <f t="shared" si="6"/>
        <v>4308.7067793378292</v>
      </c>
    </row>
    <row r="57" spans="1:29" ht="18.75">
      <c r="A57" s="345">
        <v>152</v>
      </c>
      <c r="B57" s="346" t="s">
        <v>80</v>
      </c>
      <c r="C57" s="342">
        <v>4480</v>
      </c>
      <c r="D57" s="336">
        <v>329.81785714285712</v>
      </c>
      <c r="E57" s="349">
        <v>304.73571428571427</v>
      </c>
      <c r="F57" s="352">
        <v>65.021428571428572</v>
      </c>
      <c r="G57" s="351">
        <v>-39.939285714285717</v>
      </c>
      <c r="H57" s="337">
        <v>509.94553571428571</v>
      </c>
      <c r="I57" s="338">
        <v>839.76339285714289</v>
      </c>
      <c r="J57" s="341">
        <v>-0.42321428571428571</v>
      </c>
      <c r="K57" s="342">
        <v>209.7447368770892</v>
      </c>
      <c r="L57" s="339">
        <f t="shared" si="0"/>
        <v>1049.0849154485179</v>
      </c>
      <c r="M57" s="364">
        <v>14</v>
      </c>
      <c r="N57" s="134">
        <f t="shared" si="7"/>
        <v>-2275.4786837426645</v>
      </c>
      <c r="O57" s="135">
        <f t="shared" si="8"/>
        <v>-0.68444432354858709</v>
      </c>
      <c r="P57" s="31"/>
      <c r="Q57" s="39">
        <f t="shared" si="9"/>
        <v>-0.68271814221546845</v>
      </c>
      <c r="R57" s="39">
        <f t="shared" si="10"/>
        <v>-0.69447556938169552</v>
      </c>
      <c r="S57" s="23"/>
      <c r="T57" s="33"/>
      <c r="U57" s="357">
        <v>152</v>
      </c>
      <c r="V57" s="346" t="s">
        <v>80</v>
      </c>
      <c r="W57" s="342">
        <v>4471</v>
      </c>
      <c r="X57" s="361">
        <v>1805.1838591907706</v>
      </c>
      <c r="Y57" s="337">
        <v>841.55868928306086</v>
      </c>
      <c r="Z57" s="358">
        <v>2646.7425484738314</v>
      </c>
      <c r="AA57" s="363">
        <v>-8.6861999552672788</v>
      </c>
      <c r="AB57" s="360">
        <v>686.50725067261794</v>
      </c>
      <c r="AC57" s="366">
        <f t="shared" si="6"/>
        <v>3324.5635991911822</v>
      </c>
    </row>
    <row r="58" spans="1:29" ht="18.75">
      <c r="A58" s="345">
        <v>153</v>
      </c>
      <c r="B58" s="346" t="s">
        <v>81</v>
      </c>
      <c r="C58" s="342">
        <v>25655</v>
      </c>
      <c r="D58" s="336">
        <v>501.9444942506334</v>
      </c>
      <c r="E58" s="349">
        <v>-29.318612356265835</v>
      </c>
      <c r="F58" s="352">
        <v>296.10056519197036</v>
      </c>
      <c r="G58" s="351">
        <v>235.16254141492885</v>
      </c>
      <c r="H58" s="337">
        <v>320.59041122588189</v>
      </c>
      <c r="I58" s="338">
        <v>822.53490547651529</v>
      </c>
      <c r="J58" s="341">
        <v>-48.399415318651336</v>
      </c>
      <c r="K58" s="342">
        <v>152.72755134855493</v>
      </c>
      <c r="L58" s="339">
        <f t="shared" si="0"/>
        <v>926.86304150641888</v>
      </c>
      <c r="M58" s="364">
        <v>9</v>
      </c>
      <c r="N58" s="134">
        <f t="shared" si="7"/>
        <v>-1811.7993560630794</v>
      </c>
      <c r="O58" s="135">
        <f t="shared" si="8"/>
        <v>-0.66156360041712725</v>
      </c>
      <c r="P58" s="31"/>
      <c r="Q58" s="39">
        <f t="shared" si="9"/>
        <v>-0.6413764156338253</v>
      </c>
      <c r="R58" s="39">
        <f t="shared" si="10"/>
        <v>-0.687872138324783</v>
      </c>
      <c r="S58" s="23"/>
      <c r="T58" s="33"/>
      <c r="U58" s="357">
        <v>153</v>
      </c>
      <c r="V58" s="346" t="s">
        <v>81</v>
      </c>
      <c r="W58" s="342">
        <v>26075</v>
      </c>
      <c r="X58" s="361">
        <v>1930.4361921498314</v>
      </c>
      <c r="Y58" s="337">
        <v>363.15224244866232</v>
      </c>
      <c r="Z58" s="358">
        <v>2293.5884345984937</v>
      </c>
      <c r="AA58" s="362">
        <v>-44.236893576222435</v>
      </c>
      <c r="AB58" s="360">
        <v>489.31085654722727</v>
      </c>
      <c r="AC58" s="366">
        <f t="shared" si="6"/>
        <v>2738.6623975694984</v>
      </c>
    </row>
    <row r="59" spans="1:29" ht="18.75">
      <c r="A59" s="345">
        <v>165</v>
      </c>
      <c r="B59" s="346" t="s">
        <v>82</v>
      </c>
      <c r="C59" s="342">
        <v>16340</v>
      </c>
      <c r="D59" s="336">
        <v>423.781517747858</v>
      </c>
      <c r="E59" s="349">
        <v>291.78990208078335</v>
      </c>
      <c r="F59" s="352">
        <v>94.955691554467563</v>
      </c>
      <c r="G59" s="351">
        <v>37.035924112607098</v>
      </c>
      <c r="H59" s="337">
        <v>304.31891064871479</v>
      </c>
      <c r="I59" s="338">
        <v>728.10042839657285</v>
      </c>
      <c r="J59" s="341">
        <v>-132.12399020807834</v>
      </c>
      <c r="K59" s="342">
        <v>157.79751985857962</v>
      </c>
      <c r="L59" s="339">
        <f t="shared" si="0"/>
        <v>753.77395804707407</v>
      </c>
      <c r="M59" s="364">
        <v>5</v>
      </c>
      <c r="N59" s="134">
        <f t="shared" si="7"/>
        <v>-1172.6188568842726</v>
      </c>
      <c r="O59" s="135">
        <f t="shared" si="8"/>
        <v>-0.60871222514711398</v>
      </c>
      <c r="P59" s="31"/>
      <c r="Q59" s="39">
        <f t="shared" si="9"/>
        <v>-0.52976098710425357</v>
      </c>
      <c r="R59" s="39">
        <f t="shared" si="10"/>
        <v>-0.69034502994013747</v>
      </c>
      <c r="S59" s="23"/>
      <c r="T59" s="33"/>
      <c r="U59" s="357">
        <v>165</v>
      </c>
      <c r="V59" s="346" t="s">
        <v>82</v>
      </c>
      <c r="W59" s="342">
        <v>16237</v>
      </c>
      <c r="X59" s="361">
        <v>1222.1688190357963</v>
      </c>
      <c r="Y59" s="337">
        <v>326.19362735696006</v>
      </c>
      <c r="Z59" s="358">
        <v>1548.3624463927563</v>
      </c>
      <c r="AA59" s="363">
        <v>-131.5610642360042</v>
      </c>
      <c r="AB59" s="360">
        <v>509.59143277459475</v>
      </c>
      <c r="AC59" s="366">
        <f t="shared" si="6"/>
        <v>1926.3928149313467</v>
      </c>
    </row>
    <row r="60" spans="1:29" ht="18.75">
      <c r="A60" s="345">
        <v>167</v>
      </c>
      <c r="B60" s="346" t="s">
        <v>83</v>
      </c>
      <c r="C60" s="342">
        <v>77261</v>
      </c>
      <c r="D60" s="336">
        <v>249.27763036978553</v>
      </c>
      <c r="E60" s="349">
        <v>63.999637592058086</v>
      </c>
      <c r="F60" s="352">
        <v>93.35292061971758</v>
      </c>
      <c r="G60" s="351">
        <v>91.925072158009868</v>
      </c>
      <c r="H60" s="337">
        <v>321.98529659207105</v>
      </c>
      <c r="I60" s="338">
        <v>571.26292696185658</v>
      </c>
      <c r="J60" s="341">
        <v>-9.8577678259406429</v>
      </c>
      <c r="K60" s="342">
        <v>163.07951008095401</v>
      </c>
      <c r="L60" s="339">
        <f t="shared" si="0"/>
        <v>724.48466921686997</v>
      </c>
      <c r="M60" s="364">
        <v>12</v>
      </c>
      <c r="N60" s="134">
        <f t="shared" si="7"/>
        <v>-1553.6427613788469</v>
      </c>
      <c r="O60" s="135">
        <f t="shared" si="8"/>
        <v>-0.68198237750580026</v>
      </c>
      <c r="P60" s="31"/>
      <c r="Q60" s="39">
        <f t="shared" si="9"/>
        <v>-0.6757164687464694</v>
      </c>
      <c r="R60" s="39">
        <f t="shared" si="10"/>
        <v>-0.69299384472848313</v>
      </c>
      <c r="S60" s="23"/>
      <c r="T60" s="33"/>
      <c r="U60" s="357">
        <v>167</v>
      </c>
      <c r="V60" s="346" t="s">
        <v>83</v>
      </c>
      <c r="W60" s="342">
        <v>76935</v>
      </c>
      <c r="X60" s="361">
        <v>1159.0486774212932</v>
      </c>
      <c r="Y60" s="337">
        <v>602.56692098303336</v>
      </c>
      <c r="Z60" s="358">
        <v>1761.6155984043266</v>
      </c>
      <c r="AA60" s="362">
        <v>-14.681133424319231</v>
      </c>
      <c r="AB60" s="360">
        <v>531.19296561570934</v>
      </c>
      <c r="AC60" s="366">
        <f t="shared" si="6"/>
        <v>2278.1274305957168</v>
      </c>
    </row>
    <row r="61" spans="1:29" ht="18.75">
      <c r="A61" s="345">
        <v>169</v>
      </c>
      <c r="B61" s="346" t="s">
        <v>84</v>
      </c>
      <c r="C61" s="342">
        <v>5046</v>
      </c>
      <c r="D61" s="336">
        <v>267.39437177962742</v>
      </c>
      <c r="E61" s="349">
        <v>160.82342449464923</v>
      </c>
      <c r="F61" s="352">
        <v>58.395362663495838</v>
      </c>
      <c r="G61" s="351">
        <v>48.175584621482365</v>
      </c>
      <c r="H61" s="337">
        <v>275.08779231074118</v>
      </c>
      <c r="I61" s="338">
        <v>542.48196591359488</v>
      </c>
      <c r="J61" s="341">
        <v>-237.25564803804994</v>
      </c>
      <c r="K61" s="342">
        <v>181.40222217497657</v>
      </c>
      <c r="L61" s="339">
        <f t="shared" si="0"/>
        <v>486.62854005052156</v>
      </c>
      <c r="M61" s="364">
        <v>5</v>
      </c>
      <c r="N61" s="134">
        <f t="shared" si="7"/>
        <v>-1552.820676126436</v>
      </c>
      <c r="O61" s="135">
        <f t="shared" si="8"/>
        <v>-0.76139217579404628</v>
      </c>
      <c r="P61" s="31"/>
      <c r="Q61" s="39">
        <f t="shared" si="9"/>
        <v>-0.68153578441748364</v>
      </c>
      <c r="R61" s="39">
        <f t="shared" si="10"/>
        <v>-0.69300668843816238</v>
      </c>
      <c r="S61" s="23"/>
      <c r="T61" s="33"/>
      <c r="U61" s="357">
        <v>169</v>
      </c>
      <c r="V61" s="346" t="s">
        <v>84</v>
      </c>
      <c r="W61" s="342">
        <v>5061</v>
      </c>
      <c r="X61" s="361">
        <v>1303.0854568544898</v>
      </c>
      <c r="Y61" s="337">
        <v>400.34601007286324</v>
      </c>
      <c r="Z61" s="358">
        <v>1703.4314669273533</v>
      </c>
      <c r="AA61" s="363">
        <v>-254.88184153329382</v>
      </c>
      <c r="AB61" s="360">
        <v>590.89959078289803</v>
      </c>
      <c r="AC61" s="366">
        <f t="shared" si="6"/>
        <v>2039.4492161769576</v>
      </c>
    </row>
    <row r="62" spans="1:29" ht="18.75">
      <c r="A62" s="345">
        <v>171</v>
      </c>
      <c r="B62" s="346" t="s">
        <v>85</v>
      </c>
      <c r="C62" s="342">
        <v>4624</v>
      </c>
      <c r="D62" s="336">
        <v>161.64878892733563</v>
      </c>
      <c r="E62" s="349">
        <v>115.06120242214533</v>
      </c>
      <c r="F62" s="352">
        <v>51.214532871972317</v>
      </c>
      <c r="G62" s="351">
        <v>-4.6269463667820068</v>
      </c>
      <c r="H62" s="337">
        <v>272.2195069204152</v>
      </c>
      <c r="I62" s="338">
        <v>433.86829584775086</v>
      </c>
      <c r="J62" s="341">
        <v>-71.192041522491351</v>
      </c>
      <c r="K62" s="342">
        <v>204.60913972007179</v>
      </c>
      <c r="L62" s="339">
        <f t="shared" si="0"/>
        <v>567.28539404533126</v>
      </c>
      <c r="M62" s="364">
        <v>11</v>
      </c>
      <c r="N62" s="134">
        <f t="shared" si="7"/>
        <v>-2335.5436037745385</v>
      </c>
      <c r="O62" s="135">
        <f t="shared" si="8"/>
        <v>-0.80457498720338572</v>
      </c>
      <c r="P62" s="31"/>
      <c r="Q62" s="39">
        <f t="shared" si="9"/>
        <v>-0.81189626400317094</v>
      </c>
      <c r="R62" s="39">
        <f t="shared" si="10"/>
        <v>-0.68983235393560716</v>
      </c>
      <c r="S62" s="23"/>
      <c r="T62" s="33"/>
      <c r="U62" s="357">
        <v>171</v>
      </c>
      <c r="V62" s="346" t="s">
        <v>85</v>
      </c>
      <c r="W62" s="342">
        <v>4689</v>
      </c>
      <c r="X62" s="361">
        <v>1755.9644630542209</v>
      </c>
      <c r="Y62" s="337">
        <v>550.5729034075739</v>
      </c>
      <c r="Z62" s="358">
        <v>2306.537366461795</v>
      </c>
      <c r="AA62" s="362">
        <v>-63.381104713158457</v>
      </c>
      <c r="AB62" s="360">
        <v>659.67273607123286</v>
      </c>
      <c r="AC62" s="366">
        <f t="shared" si="6"/>
        <v>2902.8289978198695</v>
      </c>
    </row>
    <row r="63" spans="1:29" ht="18.75">
      <c r="A63" s="345">
        <v>172</v>
      </c>
      <c r="B63" s="346" t="s">
        <v>86</v>
      </c>
      <c r="C63" s="342">
        <v>4263</v>
      </c>
      <c r="D63" s="336">
        <v>-21.320431620924232</v>
      </c>
      <c r="E63" s="349">
        <v>93.108139807647191</v>
      </c>
      <c r="F63" s="352">
        <v>-45.34459300961764</v>
      </c>
      <c r="G63" s="351">
        <v>-69.083978418953791</v>
      </c>
      <c r="H63" s="337">
        <v>338.06380483227775</v>
      </c>
      <c r="I63" s="338">
        <v>316.74337321135351</v>
      </c>
      <c r="J63" s="341">
        <v>21.603330987567439</v>
      </c>
      <c r="K63" s="342">
        <v>221.38950716891756</v>
      </c>
      <c r="L63" s="339">
        <f t="shared" si="0"/>
        <v>559.73621136783856</v>
      </c>
      <c r="M63" s="364">
        <v>13</v>
      </c>
      <c r="N63" s="134">
        <f t="shared" si="7"/>
        <v>-3459.8549529033421</v>
      </c>
      <c r="O63" s="135">
        <f t="shared" si="8"/>
        <v>-0.86074797448478113</v>
      </c>
      <c r="P63" s="31"/>
      <c r="Q63" s="39">
        <f t="shared" si="9"/>
        <v>-0.90333431762847483</v>
      </c>
      <c r="R63" s="39">
        <f t="shared" si="10"/>
        <v>-0.69225802398875347</v>
      </c>
      <c r="S63" s="23"/>
      <c r="T63" s="33"/>
      <c r="U63" s="357">
        <v>172</v>
      </c>
      <c r="V63" s="346" t="s">
        <v>86</v>
      </c>
      <c r="W63" s="342">
        <v>4297</v>
      </c>
      <c r="X63" s="361">
        <v>2448.8046925542117</v>
      </c>
      <c r="Y63" s="337">
        <v>827.88425682889056</v>
      </c>
      <c r="Z63" s="358">
        <v>3276.6889493831022</v>
      </c>
      <c r="AA63" s="363">
        <v>23.502443565278099</v>
      </c>
      <c r="AB63" s="360">
        <v>719.39977132280069</v>
      </c>
      <c r="AC63" s="366">
        <f t="shared" si="6"/>
        <v>4019.5911642711808</v>
      </c>
    </row>
    <row r="64" spans="1:29" ht="18.75">
      <c r="A64" s="345">
        <v>176</v>
      </c>
      <c r="B64" s="346" t="s">
        <v>87</v>
      </c>
      <c r="C64" s="342">
        <v>4444</v>
      </c>
      <c r="D64" s="336">
        <v>118.42709270927092</v>
      </c>
      <c r="E64" s="349">
        <v>285.12961296129612</v>
      </c>
      <c r="F64" s="352">
        <v>-85.771827182718269</v>
      </c>
      <c r="G64" s="351">
        <v>-80.930693069306926</v>
      </c>
      <c r="H64" s="337">
        <v>410.3037803780378</v>
      </c>
      <c r="I64" s="338">
        <v>528.73064806480647</v>
      </c>
      <c r="J64" s="341">
        <v>-19.83865886588659</v>
      </c>
      <c r="K64" s="342">
        <v>224.4937781319876</v>
      </c>
      <c r="L64" s="339">
        <f t="shared" si="0"/>
        <v>733.38576733090747</v>
      </c>
      <c r="M64" s="364">
        <v>12</v>
      </c>
      <c r="N64" s="134">
        <f t="shared" si="7"/>
        <v>-4155.7727243851095</v>
      </c>
      <c r="O64" s="135">
        <f t="shared" si="8"/>
        <v>-0.84999754690433427</v>
      </c>
      <c r="P64" s="31"/>
      <c r="Q64" s="39">
        <f t="shared" si="9"/>
        <v>-0.87377873894655445</v>
      </c>
      <c r="R64" s="39">
        <f t="shared" si="10"/>
        <v>-0.68861644130062083</v>
      </c>
      <c r="S64" s="23"/>
      <c r="T64" s="33"/>
      <c r="U64" s="357">
        <v>176</v>
      </c>
      <c r="V64" s="346" t="s">
        <v>87</v>
      </c>
      <c r="W64" s="342">
        <v>4527</v>
      </c>
      <c r="X64" s="361">
        <v>3182.9787344912697</v>
      </c>
      <c r="Y64" s="337">
        <v>1005.9403402510379</v>
      </c>
      <c r="Z64" s="358">
        <v>4188.9190747423072</v>
      </c>
      <c r="AA64" s="362">
        <v>-20.716368455931079</v>
      </c>
      <c r="AB64" s="360">
        <v>720.95578542964097</v>
      </c>
      <c r="AC64" s="366">
        <f t="shared" si="6"/>
        <v>4889.1584917160171</v>
      </c>
    </row>
    <row r="65" spans="1:29" ht="18.75">
      <c r="A65" s="345">
        <v>177</v>
      </c>
      <c r="B65" s="346" t="s">
        <v>88</v>
      </c>
      <c r="C65" s="342">
        <v>1786</v>
      </c>
      <c r="D65" s="336">
        <v>528.4087346024636</v>
      </c>
      <c r="E65" s="349">
        <v>124.52183650615902</v>
      </c>
      <c r="F65" s="352">
        <v>200.3768197088466</v>
      </c>
      <c r="G65" s="351">
        <v>203.51007838745801</v>
      </c>
      <c r="H65" s="337">
        <v>-3.4462486002239641</v>
      </c>
      <c r="I65" s="338">
        <v>524.96248600223964</v>
      </c>
      <c r="J65" s="341">
        <v>-252.99608062709967</v>
      </c>
      <c r="K65" s="342">
        <v>212.11547793783794</v>
      </c>
      <c r="L65" s="339">
        <f t="shared" si="0"/>
        <v>484.08188331297788</v>
      </c>
      <c r="M65" s="364">
        <v>6</v>
      </c>
      <c r="N65" s="134">
        <f t="shared" si="7"/>
        <v>-2160.1662478446056</v>
      </c>
      <c r="O65" s="135">
        <f t="shared" si="8"/>
        <v>-0.81693023524949626</v>
      </c>
      <c r="P65" s="31"/>
      <c r="Q65" s="39">
        <f t="shared" si="9"/>
        <v>-0.7646165504187874</v>
      </c>
      <c r="R65" s="39">
        <f t="shared" si="10"/>
        <v>-0.68822613469973271</v>
      </c>
      <c r="S65" s="23"/>
      <c r="T65" s="33"/>
      <c r="U65" s="357">
        <v>177</v>
      </c>
      <c r="V65" s="346" t="s">
        <v>88</v>
      </c>
      <c r="W65" s="342">
        <v>1800</v>
      </c>
      <c r="X65" s="361">
        <v>1914.1996062920541</v>
      </c>
      <c r="Y65" s="337">
        <v>316.04422323902685</v>
      </c>
      <c r="Z65" s="358">
        <v>2230.2438295310808</v>
      </c>
      <c r="AA65" s="363">
        <v>-266.3461111111111</v>
      </c>
      <c r="AB65" s="360">
        <v>680.35041273761351</v>
      </c>
      <c r="AC65" s="366">
        <f t="shared" si="6"/>
        <v>2644.2481311575834</v>
      </c>
    </row>
    <row r="66" spans="1:29" ht="18.75">
      <c r="A66" s="345">
        <v>178</v>
      </c>
      <c r="B66" s="346" t="s">
        <v>89</v>
      </c>
      <c r="C66" s="342">
        <v>5887</v>
      </c>
      <c r="D66" s="336">
        <v>268.01511805673516</v>
      </c>
      <c r="E66" s="349">
        <v>64.781722439272968</v>
      </c>
      <c r="F66" s="352">
        <v>141.41820961440462</v>
      </c>
      <c r="G66" s="351">
        <v>61.815186003057583</v>
      </c>
      <c r="H66" s="337">
        <v>270.55019534567691</v>
      </c>
      <c r="I66" s="338">
        <v>538.56531340241213</v>
      </c>
      <c r="J66" s="341">
        <v>-120.9512485136742</v>
      </c>
      <c r="K66" s="342">
        <v>229.69644361715581</v>
      </c>
      <c r="L66" s="339">
        <f t="shared" si="0"/>
        <v>647.31050850589372</v>
      </c>
      <c r="M66" s="364">
        <v>10</v>
      </c>
      <c r="N66" s="134">
        <f t="shared" si="7"/>
        <v>-3407.6290252760532</v>
      </c>
      <c r="O66" s="135">
        <f t="shared" si="8"/>
        <v>-0.8403649417918293</v>
      </c>
      <c r="P66" s="31"/>
      <c r="Q66" s="39">
        <f t="shared" si="9"/>
        <v>-0.84100024226212922</v>
      </c>
      <c r="R66" s="39">
        <f t="shared" si="10"/>
        <v>-0.69524644058847307</v>
      </c>
      <c r="S66" s="23"/>
      <c r="T66" s="33"/>
      <c r="U66" s="357">
        <v>178</v>
      </c>
      <c r="V66" s="346" t="s">
        <v>89</v>
      </c>
      <c r="W66" s="342">
        <v>5932</v>
      </c>
      <c r="X66" s="361">
        <v>2613.6249171846202</v>
      </c>
      <c r="Y66" s="337">
        <v>773.58347271933496</v>
      </c>
      <c r="Z66" s="358">
        <v>3387.2083899039549</v>
      </c>
      <c r="AA66" s="362">
        <v>-85.980950775455156</v>
      </c>
      <c r="AB66" s="360">
        <v>753.71209465344725</v>
      </c>
      <c r="AC66" s="366">
        <f t="shared" si="6"/>
        <v>4054.9395337819469</v>
      </c>
    </row>
    <row r="67" spans="1:29" ht="18.75">
      <c r="A67" s="345">
        <v>179</v>
      </c>
      <c r="B67" s="346" t="s">
        <v>90</v>
      </c>
      <c r="C67" s="342">
        <v>144473</v>
      </c>
      <c r="D67" s="336">
        <v>133.4710084237193</v>
      </c>
      <c r="E67" s="349">
        <v>174.73214372235643</v>
      </c>
      <c r="F67" s="352">
        <v>-49.086085289292811</v>
      </c>
      <c r="G67" s="351">
        <v>7.8249499906556936</v>
      </c>
      <c r="H67" s="337">
        <v>277.12015393879824</v>
      </c>
      <c r="I67" s="338">
        <v>410.59116236251754</v>
      </c>
      <c r="J67" s="341">
        <v>-160.83240467076894</v>
      </c>
      <c r="K67" s="342">
        <v>146.20471344526203</v>
      </c>
      <c r="L67" s="339">
        <f t="shared" si="0"/>
        <v>395.96347113701063</v>
      </c>
      <c r="M67" s="364">
        <v>13</v>
      </c>
      <c r="N67" s="134">
        <f t="shared" si="7"/>
        <v>-1142.9996613559488</v>
      </c>
      <c r="O67" s="135">
        <f t="shared" si="8"/>
        <v>-0.74270763036695286</v>
      </c>
      <c r="P67" s="31"/>
      <c r="Q67" s="39">
        <f t="shared" si="9"/>
        <v>-0.6640009636440507</v>
      </c>
      <c r="R67" s="39">
        <f t="shared" si="10"/>
        <v>-0.69222404800718529</v>
      </c>
      <c r="S67" s="23"/>
      <c r="T67" s="33"/>
      <c r="U67" s="357">
        <v>179</v>
      </c>
      <c r="V67" s="346" t="s">
        <v>90</v>
      </c>
      <c r="W67" s="342">
        <v>143420</v>
      </c>
      <c r="X67" s="361">
        <v>816.0282165057522</v>
      </c>
      <c r="Y67" s="337">
        <v>405.97279521008846</v>
      </c>
      <c r="Z67" s="358">
        <v>1222.0010117158406</v>
      </c>
      <c r="AA67" s="363">
        <v>-158.07406219495189</v>
      </c>
      <c r="AB67" s="360">
        <v>475.03618297207078</v>
      </c>
      <c r="AC67" s="366">
        <f t="shared" si="6"/>
        <v>1538.9631324929594</v>
      </c>
    </row>
    <row r="68" spans="1:29" ht="18.75">
      <c r="A68" s="345">
        <v>181</v>
      </c>
      <c r="B68" s="346" t="s">
        <v>91</v>
      </c>
      <c r="C68" s="342">
        <v>1685</v>
      </c>
      <c r="D68" s="336">
        <v>509.62789317507418</v>
      </c>
      <c r="E68" s="349">
        <v>205.99050445103859</v>
      </c>
      <c r="F68" s="352">
        <v>176.95133531157271</v>
      </c>
      <c r="G68" s="351">
        <v>126.68605341246291</v>
      </c>
      <c r="H68" s="337">
        <v>566.39525222551924</v>
      </c>
      <c r="I68" s="338">
        <v>1076.0231454005934</v>
      </c>
      <c r="J68" s="341">
        <v>-226.16201780415429</v>
      </c>
      <c r="K68" s="342">
        <v>256.25955565904275</v>
      </c>
      <c r="L68" s="339">
        <f t="shared" si="0"/>
        <v>1106.1206832554819</v>
      </c>
      <c r="M68" s="364">
        <v>4</v>
      </c>
      <c r="N68" s="134">
        <f t="shared" si="7"/>
        <v>-2236.5972835774</v>
      </c>
      <c r="O68" s="135">
        <f t="shared" si="8"/>
        <v>-0.66909542048397941</v>
      </c>
      <c r="P68" s="31"/>
      <c r="Q68" s="39">
        <f t="shared" si="9"/>
        <v>-0.60799107755472226</v>
      </c>
      <c r="R68" s="39">
        <f t="shared" si="10"/>
        <v>-0.68507322266432391</v>
      </c>
      <c r="S68" s="23"/>
      <c r="T68" s="33"/>
      <c r="U68" s="357">
        <v>181</v>
      </c>
      <c r="V68" s="346" t="s">
        <v>91</v>
      </c>
      <c r="W68" s="342">
        <v>1707</v>
      </c>
      <c r="X68" s="361">
        <v>1716.0087306559108</v>
      </c>
      <c r="Y68" s="337">
        <v>1028.8857954394746</v>
      </c>
      <c r="Z68" s="358">
        <v>2744.8945260953856</v>
      </c>
      <c r="AA68" s="362">
        <v>-215.88810779144697</v>
      </c>
      <c r="AB68" s="360">
        <v>813.71154852894358</v>
      </c>
      <c r="AC68" s="366">
        <f t="shared" si="6"/>
        <v>3342.7179668328822</v>
      </c>
    </row>
    <row r="69" spans="1:29" ht="18.75">
      <c r="A69" s="345">
        <v>182</v>
      </c>
      <c r="B69" s="346" t="s">
        <v>92</v>
      </c>
      <c r="C69" s="342">
        <v>19767</v>
      </c>
      <c r="D69" s="336">
        <v>198.92477361258665</v>
      </c>
      <c r="E69" s="349">
        <v>12.104618809126322</v>
      </c>
      <c r="F69" s="352">
        <v>84.32119188546568</v>
      </c>
      <c r="G69" s="351">
        <v>102.49896291799463</v>
      </c>
      <c r="H69" s="337">
        <v>-3.509283148682147</v>
      </c>
      <c r="I69" s="338">
        <v>195.41549046390449</v>
      </c>
      <c r="J69" s="341">
        <v>-73.588253149188034</v>
      </c>
      <c r="K69" s="342">
        <v>168.65334318281933</v>
      </c>
      <c r="L69" s="339">
        <f t="shared" si="0"/>
        <v>290.48058049753581</v>
      </c>
      <c r="M69" s="364">
        <v>13</v>
      </c>
      <c r="N69" s="134">
        <f t="shared" si="7"/>
        <v>-2086.5515972056965</v>
      </c>
      <c r="O69" s="135">
        <f t="shared" si="8"/>
        <v>-0.87779695065877994</v>
      </c>
      <c r="P69" s="31"/>
      <c r="Q69" s="39">
        <f t="shared" si="9"/>
        <v>-0.89921826488290535</v>
      </c>
      <c r="R69" s="39">
        <f t="shared" si="10"/>
        <v>-0.6927801270637215</v>
      </c>
      <c r="S69" s="23"/>
      <c r="T69" s="33"/>
      <c r="U69" s="357">
        <v>182</v>
      </c>
      <c r="V69" s="346" t="s">
        <v>92</v>
      </c>
      <c r="W69" s="342">
        <v>19887</v>
      </c>
      <c r="X69" s="361">
        <v>1872.7708397831616</v>
      </c>
      <c r="Y69" s="337">
        <v>66.226243734585012</v>
      </c>
      <c r="Z69" s="358">
        <v>1938.9970835177464</v>
      </c>
      <c r="AA69" s="363">
        <v>-110.93116105998894</v>
      </c>
      <c r="AB69" s="360">
        <v>548.96625524547449</v>
      </c>
      <c r="AC69" s="366">
        <f t="shared" si="6"/>
        <v>2377.0321777032323</v>
      </c>
    </row>
    <row r="70" spans="1:29" ht="18.75">
      <c r="A70" s="345">
        <v>186</v>
      </c>
      <c r="B70" s="346" t="s">
        <v>93</v>
      </c>
      <c r="C70" s="342">
        <v>45226</v>
      </c>
      <c r="D70" s="336">
        <v>225.37518241719366</v>
      </c>
      <c r="E70" s="349">
        <v>320.89636492283199</v>
      </c>
      <c r="F70" s="352">
        <v>-75.391036129659923</v>
      </c>
      <c r="G70" s="351">
        <v>-20.13014637597842</v>
      </c>
      <c r="H70" s="337">
        <v>75.676999955777646</v>
      </c>
      <c r="I70" s="338">
        <v>301.05218237297129</v>
      </c>
      <c r="J70" s="341">
        <v>-10.60425419006766</v>
      </c>
      <c r="K70" s="342">
        <v>121.10145513939139</v>
      </c>
      <c r="L70" s="339">
        <f t="shared" si="0"/>
        <v>411.54938332229506</v>
      </c>
      <c r="M70" s="364">
        <v>1</v>
      </c>
      <c r="N70" s="134">
        <f t="shared" si="7"/>
        <v>-599.02233640421912</v>
      </c>
      <c r="O70" s="135">
        <f t="shared" si="8"/>
        <v>-0.59275588729746909</v>
      </c>
      <c r="P70" s="31"/>
      <c r="Q70" s="39">
        <f t="shared" si="9"/>
        <v>-0.52062134248489067</v>
      </c>
      <c r="R70" s="39">
        <f t="shared" si="10"/>
        <v>-0.68906867933263238</v>
      </c>
      <c r="S70" s="23"/>
      <c r="T70" s="33"/>
      <c r="U70" s="357">
        <v>186</v>
      </c>
      <c r="V70" s="346" t="s">
        <v>93</v>
      </c>
      <c r="W70" s="342">
        <v>44455</v>
      </c>
      <c r="X70" s="361">
        <v>729.25007020640464</v>
      </c>
      <c r="Y70" s="337">
        <v>-101.24509407022242</v>
      </c>
      <c r="Z70" s="358">
        <v>628.00497613618222</v>
      </c>
      <c r="AA70" s="362">
        <v>-6.9130131593746489</v>
      </c>
      <c r="AB70" s="360">
        <v>389.47975674970661</v>
      </c>
      <c r="AC70" s="366">
        <f t="shared" si="6"/>
        <v>1010.5717197265142</v>
      </c>
    </row>
    <row r="71" spans="1:29" ht="18.75">
      <c r="A71" s="345">
        <v>202</v>
      </c>
      <c r="B71" s="346" t="s">
        <v>94</v>
      </c>
      <c r="C71" s="342">
        <v>35497</v>
      </c>
      <c r="D71" s="336">
        <v>636.46265881623799</v>
      </c>
      <c r="E71" s="349">
        <v>509.81657604868019</v>
      </c>
      <c r="F71" s="352">
        <v>85.637603177733325</v>
      </c>
      <c r="G71" s="351">
        <v>41.008479589824489</v>
      </c>
      <c r="H71" s="337">
        <v>42.130771614502635</v>
      </c>
      <c r="I71" s="338">
        <v>678.59343043074068</v>
      </c>
      <c r="J71" s="341">
        <v>-110.76820576386737</v>
      </c>
      <c r="K71" s="342">
        <v>107.71653451634398</v>
      </c>
      <c r="L71" s="339">
        <f t="shared" si="0"/>
        <v>675.54175918321721</v>
      </c>
      <c r="M71" s="364">
        <v>2</v>
      </c>
      <c r="N71" s="134">
        <f t="shared" si="7"/>
        <v>-515.09826759343809</v>
      </c>
      <c r="O71" s="135">
        <f t="shared" si="8"/>
        <v>-0.43262300612212001</v>
      </c>
      <c r="P71" s="31"/>
      <c r="Q71" s="39">
        <f t="shared" si="9"/>
        <v>-0.26461059174354062</v>
      </c>
      <c r="R71" s="39">
        <f t="shared" si="10"/>
        <v>-0.69958120560211035</v>
      </c>
      <c r="S71" s="23"/>
      <c r="T71" s="33"/>
      <c r="U71" s="357">
        <v>202</v>
      </c>
      <c r="V71" s="346" t="s">
        <v>94</v>
      </c>
      <c r="W71" s="342">
        <v>34667</v>
      </c>
      <c r="X71" s="361">
        <v>1007.7833560735205</v>
      </c>
      <c r="Y71" s="337">
        <v>-85.015876950285261</v>
      </c>
      <c r="Z71" s="358">
        <v>922.76747912323526</v>
      </c>
      <c r="AA71" s="363">
        <v>-90.682031903539382</v>
      </c>
      <c r="AB71" s="360">
        <v>358.55457955695948</v>
      </c>
      <c r="AC71" s="366">
        <f t="shared" si="6"/>
        <v>1190.6400267766553</v>
      </c>
    </row>
    <row r="72" spans="1:29" ht="18.75">
      <c r="A72" s="345">
        <v>204</v>
      </c>
      <c r="B72" s="346" t="s">
        <v>95</v>
      </c>
      <c r="C72" s="342">
        <v>2778</v>
      </c>
      <c r="D72" s="336">
        <v>-359.08063354931608</v>
      </c>
      <c r="E72" s="349">
        <v>72.30489560835133</v>
      </c>
      <c r="F72" s="352">
        <v>-170.10943124550036</v>
      </c>
      <c r="G72" s="351">
        <v>-261.27609791216702</v>
      </c>
      <c r="H72" s="337">
        <v>367.35349172066236</v>
      </c>
      <c r="I72" s="338">
        <v>8.272858171346293</v>
      </c>
      <c r="J72" s="341">
        <v>-217.24046076313894</v>
      </c>
      <c r="K72" s="342">
        <v>225.31367214383366</v>
      </c>
      <c r="L72" s="339">
        <f t="shared" si="0"/>
        <v>16.346069552041001</v>
      </c>
      <c r="M72" s="364">
        <v>11</v>
      </c>
      <c r="N72" s="134">
        <f t="shared" si="7"/>
        <v>-4420.2396713596454</v>
      </c>
      <c r="O72" s="135">
        <f t="shared" si="8"/>
        <v>-0.99631561959880399</v>
      </c>
      <c r="P72" s="31"/>
      <c r="Q72" s="39">
        <f t="shared" si="9"/>
        <v>-0.9978766481400736</v>
      </c>
      <c r="R72" s="39">
        <f t="shared" si="10"/>
        <v>-0.69802818683049672</v>
      </c>
      <c r="S72" s="23"/>
      <c r="T72" s="33"/>
      <c r="U72" s="357">
        <v>204</v>
      </c>
      <c r="V72" s="346" t="s">
        <v>95</v>
      </c>
      <c r="W72" s="342">
        <v>2807</v>
      </c>
      <c r="X72" s="361">
        <v>2933.3450737910225</v>
      </c>
      <c r="Y72" s="337">
        <v>962.78647533106812</v>
      </c>
      <c r="Z72" s="358">
        <v>3896.1315491220907</v>
      </c>
      <c r="AA72" s="362">
        <v>-205.68721054506591</v>
      </c>
      <c r="AB72" s="360">
        <v>746.14140233466173</v>
      </c>
      <c r="AC72" s="366">
        <f t="shared" si="6"/>
        <v>4436.5857409116861</v>
      </c>
    </row>
    <row r="73" spans="1:29" ht="18.75">
      <c r="A73" s="345">
        <v>205</v>
      </c>
      <c r="B73" s="346" t="s">
        <v>96</v>
      </c>
      <c r="C73" s="342">
        <v>36493</v>
      </c>
      <c r="D73" s="336">
        <v>-83.390239223960762</v>
      </c>
      <c r="E73" s="349">
        <v>263.29929027484724</v>
      </c>
      <c r="F73" s="352">
        <v>-212.44808593428877</v>
      </c>
      <c r="G73" s="351">
        <v>-134.24144356451922</v>
      </c>
      <c r="H73" s="337">
        <v>358.55079056257364</v>
      </c>
      <c r="I73" s="338">
        <v>275.16055133861289</v>
      </c>
      <c r="J73" s="341">
        <v>850.95590935247856</v>
      </c>
      <c r="K73" s="342">
        <v>156.88027251267539</v>
      </c>
      <c r="L73" s="339">
        <f t="shared" si="0"/>
        <v>1282.996733203767</v>
      </c>
      <c r="M73" s="364">
        <v>18</v>
      </c>
      <c r="N73" s="134">
        <f t="shared" si="7"/>
        <v>-2126.4187525618636</v>
      </c>
      <c r="O73" s="135">
        <f t="shared" si="8"/>
        <v>-0.62369011974037758</v>
      </c>
      <c r="P73" s="31"/>
      <c r="Q73" s="39">
        <f t="shared" si="9"/>
        <v>-0.86863948478354225</v>
      </c>
      <c r="R73" s="39">
        <f t="shared" si="10"/>
        <v>-0.69470597235674436</v>
      </c>
      <c r="S73" s="23"/>
      <c r="T73" s="33"/>
      <c r="U73" s="357">
        <v>205</v>
      </c>
      <c r="V73" s="346" t="s">
        <v>96</v>
      </c>
      <c r="W73" s="342">
        <v>36567</v>
      </c>
      <c r="X73" s="361">
        <v>1614.0053086100231</v>
      </c>
      <c r="Y73" s="337">
        <v>480.69225621909948</v>
      </c>
      <c r="Z73" s="358">
        <v>2094.6975648291227</v>
      </c>
      <c r="AA73" s="363">
        <v>800.8517515792928</v>
      </c>
      <c r="AB73" s="360">
        <v>513.86616935721474</v>
      </c>
      <c r="AC73" s="366">
        <f t="shared" si="6"/>
        <v>3409.4154857656304</v>
      </c>
    </row>
    <row r="74" spans="1:29" ht="18.75">
      <c r="A74" s="345">
        <v>208</v>
      </c>
      <c r="B74" s="346" t="s">
        <v>97</v>
      </c>
      <c r="C74" s="342">
        <v>12412</v>
      </c>
      <c r="D74" s="336">
        <v>702.6925555913632</v>
      </c>
      <c r="E74" s="349">
        <v>516.91596841766034</v>
      </c>
      <c r="F74" s="352">
        <v>128.19158878504672</v>
      </c>
      <c r="G74" s="351">
        <v>57.584998388656139</v>
      </c>
      <c r="H74" s="337">
        <v>505.10949081534</v>
      </c>
      <c r="I74" s="338">
        <v>1207.8020464067031</v>
      </c>
      <c r="J74" s="341">
        <v>-4.723735095069288</v>
      </c>
      <c r="K74" s="342">
        <v>195.82010937208889</v>
      </c>
      <c r="L74" s="339">
        <f t="shared" ref="L74:L137" si="11">SUM(I74:K74)</f>
        <v>1398.8984206837226</v>
      </c>
      <c r="M74" s="364">
        <v>17</v>
      </c>
      <c r="N74" s="134">
        <f t="shared" si="7"/>
        <v>-1818.8599963305251</v>
      </c>
      <c r="O74" s="135">
        <f t="shared" si="8"/>
        <v>-0.56525685294244121</v>
      </c>
      <c r="P74" s="31"/>
      <c r="Q74" s="39">
        <f t="shared" si="9"/>
        <v>-0.53834714525768534</v>
      </c>
      <c r="R74" s="39">
        <f t="shared" si="10"/>
        <v>-0.68121936315988685</v>
      </c>
      <c r="S74" s="23"/>
      <c r="T74" s="33"/>
      <c r="U74" s="357">
        <v>208</v>
      </c>
      <c r="V74" s="346" t="s">
        <v>97</v>
      </c>
      <c r="W74" s="342">
        <v>12400</v>
      </c>
      <c r="X74" s="361">
        <v>1745.3941156829385</v>
      </c>
      <c r="Y74" s="337">
        <v>870.86187407125408</v>
      </c>
      <c r="Z74" s="358">
        <v>2616.2559897541928</v>
      </c>
      <c r="AA74" s="362">
        <v>-12.776129032258064</v>
      </c>
      <c r="AB74" s="360">
        <v>614.27855629231317</v>
      </c>
      <c r="AC74" s="366">
        <f t="shared" ref="AC74:AC137" si="12">SUM(Z74:AB74)</f>
        <v>3217.7584170142477</v>
      </c>
    </row>
    <row r="75" spans="1:29" ht="18.75">
      <c r="A75" s="345">
        <v>211</v>
      </c>
      <c r="B75" s="346" t="s">
        <v>98</v>
      </c>
      <c r="C75" s="342">
        <v>32622</v>
      </c>
      <c r="D75" s="336">
        <v>519.82928698424371</v>
      </c>
      <c r="E75" s="349">
        <v>490.23560787198824</v>
      </c>
      <c r="F75" s="352">
        <v>20.996014959229967</v>
      </c>
      <c r="G75" s="351">
        <v>8.5976641530255655</v>
      </c>
      <c r="H75" s="337">
        <v>196.50588559867575</v>
      </c>
      <c r="I75" s="338">
        <v>716.33514192875975</v>
      </c>
      <c r="J75" s="341">
        <v>-131.97786769664643</v>
      </c>
      <c r="K75" s="342">
        <v>132.08897158978792</v>
      </c>
      <c r="L75" s="339">
        <f t="shared" si="11"/>
        <v>716.44624582190124</v>
      </c>
      <c r="M75" s="364">
        <v>6</v>
      </c>
      <c r="N75" s="134">
        <f t="shared" ref="N75:N138" si="13">L75-AC75</f>
        <v>-830.17284348127953</v>
      </c>
      <c r="O75" s="135">
        <f t="shared" ref="O75:O138" si="14">N75/AC75</f>
        <v>-0.53676619487174992</v>
      </c>
      <c r="P75" s="31"/>
      <c r="Q75" s="39">
        <f t="shared" ref="Q75:Q138" si="15">I75/Z75-1</f>
        <v>-0.42057607016003318</v>
      </c>
      <c r="R75" s="39">
        <f t="shared" ref="R75:R138" si="16">K75/AB75-1</f>
        <v>-0.69769695564306455</v>
      </c>
      <c r="S75" s="23"/>
      <c r="T75" s="33"/>
      <c r="U75" s="357">
        <v>211</v>
      </c>
      <c r="V75" s="346" t="s">
        <v>98</v>
      </c>
      <c r="W75" s="342">
        <v>32214</v>
      </c>
      <c r="X75" s="361">
        <v>1106.6484859041034</v>
      </c>
      <c r="Y75" s="337">
        <v>129.6400155504484</v>
      </c>
      <c r="Z75" s="358">
        <v>1236.2885014545516</v>
      </c>
      <c r="AA75" s="363">
        <v>-126.61165952691377</v>
      </c>
      <c r="AB75" s="360">
        <v>436.94224737554316</v>
      </c>
      <c r="AC75" s="366">
        <f t="shared" si="12"/>
        <v>1546.6190893031808</v>
      </c>
    </row>
    <row r="76" spans="1:29" ht="18.75">
      <c r="A76" s="345">
        <v>213</v>
      </c>
      <c r="B76" s="346" t="s">
        <v>99</v>
      </c>
      <c r="C76" s="342">
        <v>5230</v>
      </c>
      <c r="D76" s="336">
        <v>51.067877629063098</v>
      </c>
      <c r="E76" s="349">
        <v>64.206883365200767</v>
      </c>
      <c r="F76" s="352">
        <v>-25.934990439770555</v>
      </c>
      <c r="G76" s="351">
        <v>12.795984703632888</v>
      </c>
      <c r="H76" s="337">
        <v>137.08546845124283</v>
      </c>
      <c r="I76" s="338">
        <v>188.15334608030594</v>
      </c>
      <c r="J76" s="341">
        <v>-65.947992351816438</v>
      </c>
      <c r="K76" s="342">
        <v>215.42342806954719</v>
      </c>
      <c r="L76" s="339">
        <f t="shared" si="11"/>
        <v>337.6287817980367</v>
      </c>
      <c r="M76" s="364">
        <v>10</v>
      </c>
      <c r="N76" s="134">
        <f t="shared" si="13"/>
        <v>-3399.6861897039516</v>
      </c>
      <c r="O76" s="135">
        <f t="shared" si="14"/>
        <v>-0.9096600676227331</v>
      </c>
      <c r="P76" s="31"/>
      <c r="Q76" s="39">
        <f t="shared" si="15"/>
        <v>-0.93961549559899071</v>
      </c>
      <c r="R76" s="39">
        <f t="shared" si="16"/>
        <v>-0.69048531424823034</v>
      </c>
      <c r="S76" s="23"/>
      <c r="T76" s="33"/>
      <c r="U76" s="357">
        <v>213</v>
      </c>
      <c r="V76" s="346" t="s">
        <v>99</v>
      </c>
      <c r="W76" s="342">
        <v>5312</v>
      </c>
      <c r="X76" s="361">
        <v>2458.9637694441253</v>
      </c>
      <c r="Y76" s="337">
        <v>656.95724285387428</v>
      </c>
      <c r="Z76" s="358">
        <v>3115.9210122979994</v>
      </c>
      <c r="AA76" s="362">
        <v>-74.609939759036138</v>
      </c>
      <c r="AB76" s="360">
        <v>696.00389896302511</v>
      </c>
      <c r="AC76" s="366">
        <f t="shared" si="12"/>
        <v>3737.3149715019886</v>
      </c>
    </row>
    <row r="77" spans="1:29" ht="18.75">
      <c r="A77" s="345">
        <v>214</v>
      </c>
      <c r="B77" s="346" t="s">
        <v>100</v>
      </c>
      <c r="C77" s="342">
        <v>12662</v>
      </c>
      <c r="D77" s="336">
        <v>274.75714737008371</v>
      </c>
      <c r="E77" s="349">
        <v>192.46754067287949</v>
      </c>
      <c r="F77" s="352">
        <v>17.243958300426474</v>
      </c>
      <c r="G77" s="351">
        <v>65.045648396777764</v>
      </c>
      <c r="H77" s="337">
        <v>408.97441162533568</v>
      </c>
      <c r="I77" s="338">
        <v>683.73148001895436</v>
      </c>
      <c r="J77" s="341">
        <v>-51.157479071236772</v>
      </c>
      <c r="K77" s="342">
        <v>208.6820619034921</v>
      </c>
      <c r="L77" s="339">
        <f t="shared" si="11"/>
        <v>841.25606285120966</v>
      </c>
      <c r="M77" s="364">
        <v>4</v>
      </c>
      <c r="N77" s="134">
        <f t="shared" si="13"/>
        <v>-2114.923741414048</v>
      </c>
      <c r="O77" s="135">
        <f t="shared" si="14"/>
        <v>-0.71542459574433792</v>
      </c>
      <c r="P77" s="31"/>
      <c r="Q77" s="39">
        <f t="shared" si="15"/>
        <v>-0.70726876868571487</v>
      </c>
      <c r="R77" s="39">
        <f t="shared" si="16"/>
        <v>-0.68915214861050034</v>
      </c>
      <c r="S77" s="23"/>
      <c r="T77" s="33"/>
      <c r="U77" s="357">
        <v>214</v>
      </c>
      <c r="V77" s="346" t="s">
        <v>100</v>
      </c>
      <c r="W77" s="342">
        <v>12758</v>
      </c>
      <c r="X77" s="361">
        <v>1572.0696084329634</v>
      </c>
      <c r="Y77" s="337">
        <v>763.62746409729789</v>
      </c>
      <c r="Z77" s="358">
        <v>2335.6970725302613</v>
      </c>
      <c r="AA77" s="363">
        <v>-50.849114281235302</v>
      </c>
      <c r="AB77" s="360">
        <v>671.33184601623168</v>
      </c>
      <c r="AC77" s="366">
        <f t="shared" si="12"/>
        <v>2956.1798042652576</v>
      </c>
    </row>
    <row r="78" spans="1:29" ht="18.75">
      <c r="A78" s="345">
        <v>216</v>
      </c>
      <c r="B78" s="346" t="s">
        <v>101</v>
      </c>
      <c r="C78" s="342">
        <v>1311</v>
      </c>
      <c r="D78" s="336">
        <v>550.02059496567506</v>
      </c>
      <c r="E78" s="349">
        <v>466.24256292906176</v>
      </c>
      <c r="F78" s="352">
        <v>87.22883295194508</v>
      </c>
      <c r="G78" s="351">
        <v>-3.4508009153318078</v>
      </c>
      <c r="H78" s="337">
        <v>283.88100686498854</v>
      </c>
      <c r="I78" s="338">
        <v>833.90160183066359</v>
      </c>
      <c r="J78" s="341">
        <v>-266.35316552250191</v>
      </c>
      <c r="K78" s="342">
        <v>229.96112229984442</v>
      </c>
      <c r="L78" s="339">
        <f t="shared" si="11"/>
        <v>797.50955860800605</v>
      </c>
      <c r="M78" s="364">
        <v>13</v>
      </c>
      <c r="N78" s="134">
        <f t="shared" si="13"/>
        <v>-4076.9941938380116</v>
      </c>
      <c r="O78" s="135">
        <f t="shared" si="14"/>
        <v>-0.83639164126034016</v>
      </c>
      <c r="P78" s="31"/>
      <c r="Q78" s="39">
        <f t="shared" si="15"/>
        <v>-0.8082567088599748</v>
      </c>
      <c r="R78" s="39">
        <f t="shared" si="16"/>
        <v>-0.69649569351910268</v>
      </c>
      <c r="S78" s="23"/>
      <c r="T78" s="33"/>
      <c r="U78" s="357">
        <v>216</v>
      </c>
      <c r="V78" s="346" t="s">
        <v>101</v>
      </c>
      <c r="W78" s="342">
        <v>1323</v>
      </c>
      <c r="X78" s="361">
        <v>3446.5644772316209</v>
      </c>
      <c r="Y78" s="337">
        <v>902.48782531640677</v>
      </c>
      <c r="Z78" s="358">
        <v>4349.0523025480279</v>
      </c>
      <c r="AA78" s="362">
        <v>-232.23507180650037</v>
      </c>
      <c r="AB78" s="360">
        <v>757.68652170448934</v>
      </c>
      <c r="AC78" s="366">
        <f t="shared" si="12"/>
        <v>4874.5037524460176</v>
      </c>
    </row>
    <row r="79" spans="1:29" ht="18.75">
      <c r="A79" s="345">
        <v>217</v>
      </c>
      <c r="B79" s="346" t="s">
        <v>102</v>
      </c>
      <c r="C79" s="342">
        <v>5390</v>
      </c>
      <c r="D79" s="336">
        <v>210.53079777365491</v>
      </c>
      <c r="E79" s="349">
        <v>457.94972170686458</v>
      </c>
      <c r="F79" s="352">
        <v>-104.10148423005566</v>
      </c>
      <c r="G79" s="351">
        <v>-143.31743970315398</v>
      </c>
      <c r="H79" s="337">
        <v>505.80816326530612</v>
      </c>
      <c r="I79" s="338">
        <v>716.33896103896109</v>
      </c>
      <c r="J79" s="341">
        <v>17.67717996289425</v>
      </c>
      <c r="K79" s="342">
        <v>197.43194826662412</v>
      </c>
      <c r="L79" s="339">
        <f t="shared" si="11"/>
        <v>931.44808926847941</v>
      </c>
      <c r="M79" s="364">
        <v>16</v>
      </c>
      <c r="N79" s="134">
        <f t="shared" si="13"/>
        <v>-2249.5368471872043</v>
      </c>
      <c r="O79" s="135">
        <f t="shared" si="14"/>
        <v>-0.70718248973969755</v>
      </c>
      <c r="P79" s="31"/>
      <c r="Q79" s="39">
        <f t="shared" si="15"/>
        <v>-0.71815545152717519</v>
      </c>
      <c r="R79" s="39">
        <f t="shared" si="16"/>
        <v>-0.68734269462208752</v>
      </c>
      <c r="S79" s="23"/>
      <c r="T79" s="33"/>
      <c r="U79" s="357">
        <v>217</v>
      </c>
      <c r="V79" s="346" t="s">
        <v>102</v>
      </c>
      <c r="W79" s="342">
        <v>5426</v>
      </c>
      <c r="X79" s="361">
        <v>1693.5594217506555</v>
      </c>
      <c r="Y79" s="337">
        <v>848.05071376711533</v>
      </c>
      <c r="Z79" s="358">
        <v>2541.6101355177707</v>
      </c>
      <c r="AA79" s="363">
        <v>7.9104312569111688</v>
      </c>
      <c r="AB79" s="360">
        <v>631.46436968100204</v>
      </c>
      <c r="AC79" s="366">
        <f t="shared" si="12"/>
        <v>3180.984936455684</v>
      </c>
    </row>
    <row r="80" spans="1:29" ht="18.75">
      <c r="A80" s="345">
        <v>218</v>
      </c>
      <c r="B80" s="346" t="s">
        <v>103</v>
      </c>
      <c r="C80" s="342">
        <v>1192</v>
      </c>
      <c r="D80" s="336">
        <v>440.26426174496646</v>
      </c>
      <c r="E80" s="349">
        <v>-117.12835570469798</v>
      </c>
      <c r="F80" s="352">
        <v>354.84144295302013</v>
      </c>
      <c r="G80" s="351">
        <v>202.55117449664431</v>
      </c>
      <c r="H80" s="337">
        <v>520.75</v>
      </c>
      <c r="I80" s="338">
        <v>961.01510067114089</v>
      </c>
      <c r="J80" s="341">
        <v>-256.37416107382552</v>
      </c>
      <c r="K80" s="342">
        <v>286.01336469098078</v>
      </c>
      <c r="L80" s="339">
        <f t="shared" si="11"/>
        <v>990.65430428829609</v>
      </c>
      <c r="M80" s="364">
        <v>14</v>
      </c>
      <c r="N80" s="134">
        <f t="shared" si="13"/>
        <v>-3689.1534125921298</v>
      </c>
      <c r="O80" s="135">
        <f t="shared" si="14"/>
        <v>-0.78831303245325024</v>
      </c>
      <c r="P80" s="31"/>
      <c r="Q80" s="39">
        <f t="shared" si="15"/>
        <v>-0.76102478694451126</v>
      </c>
      <c r="R80" s="39">
        <f t="shared" si="16"/>
        <v>-0.68077779625597945</v>
      </c>
      <c r="S80" s="23"/>
      <c r="T80" s="33"/>
      <c r="U80" s="357">
        <v>218</v>
      </c>
      <c r="V80" s="346" t="s">
        <v>103</v>
      </c>
      <c r="W80" s="342">
        <v>1207</v>
      </c>
      <c r="X80" s="361">
        <v>2970.8139709661586</v>
      </c>
      <c r="Y80" s="337">
        <v>1050.5867776043574</v>
      </c>
      <c r="Z80" s="358">
        <v>4021.400748570516</v>
      </c>
      <c r="AA80" s="362">
        <v>-237.56255178127589</v>
      </c>
      <c r="AB80" s="360">
        <v>895.9695200911857</v>
      </c>
      <c r="AC80" s="366">
        <f t="shared" si="12"/>
        <v>4679.8077168804257</v>
      </c>
    </row>
    <row r="81" spans="1:29" ht="18.75">
      <c r="A81" s="345">
        <v>224</v>
      </c>
      <c r="B81" s="346" t="s">
        <v>104</v>
      </c>
      <c r="C81" s="342">
        <v>8717</v>
      </c>
      <c r="D81" s="336">
        <v>82.898244808993923</v>
      </c>
      <c r="E81" s="349">
        <v>239.68647470460022</v>
      </c>
      <c r="F81" s="352">
        <v>-84.85694619708616</v>
      </c>
      <c r="G81" s="351">
        <v>-71.931283698520133</v>
      </c>
      <c r="H81" s="337">
        <v>425.18194332912697</v>
      </c>
      <c r="I81" s="338">
        <v>508.08030285648732</v>
      </c>
      <c r="J81" s="341">
        <v>48.687277733165082</v>
      </c>
      <c r="K81" s="342">
        <v>170.25248073533243</v>
      </c>
      <c r="L81" s="339">
        <f t="shared" si="11"/>
        <v>727.02006132498491</v>
      </c>
      <c r="M81" s="364">
        <v>1</v>
      </c>
      <c r="N81" s="134">
        <f t="shared" si="13"/>
        <v>-1825.6658006489356</v>
      </c>
      <c r="O81" s="135">
        <f t="shared" si="14"/>
        <v>-0.71519407375774757</v>
      </c>
      <c r="P81" s="31"/>
      <c r="Q81" s="39">
        <f t="shared" si="15"/>
        <v>-0.75078641888920483</v>
      </c>
      <c r="R81" s="39">
        <f t="shared" si="16"/>
        <v>-0.69394513449945872</v>
      </c>
      <c r="S81" s="23"/>
      <c r="T81" s="33"/>
      <c r="U81" s="357">
        <v>224</v>
      </c>
      <c r="V81" s="346" t="s">
        <v>104</v>
      </c>
      <c r="W81" s="342">
        <v>8696</v>
      </c>
      <c r="X81" s="361">
        <v>1456.6719985588736</v>
      </c>
      <c r="Y81" s="337">
        <v>582.06240986249304</v>
      </c>
      <c r="Z81" s="358">
        <v>2038.7344084213664</v>
      </c>
      <c r="AA81" s="363">
        <v>-42.32946182152714</v>
      </c>
      <c r="AB81" s="360">
        <v>556.28091537408125</v>
      </c>
      <c r="AC81" s="366">
        <f t="shared" si="12"/>
        <v>2552.6858619739205</v>
      </c>
    </row>
    <row r="82" spans="1:29" ht="18.75">
      <c r="A82" s="345">
        <v>226</v>
      </c>
      <c r="B82" s="346" t="s">
        <v>105</v>
      </c>
      <c r="C82" s="342">
        <v>3774</v>
      </c>
      <c r="D82" s="336">
        <v>577.52411234764179</v>
      </c>
      <c r="E82" s="349">
        <v>227.76497085320614</v>
      </c>
      <c r="F82" s="352">
        <v>207.90540540540542</v>
      </c>
      <c r="G82" s="351">
        <v>141.85373608903021</v>
      </c>
      <c r="H82" s="337">
        <v>392.76603073661897</v>
      </c>
      <c r="I82" s="338">
        <v>970.28987811340755</v>
      </c>
      <c r="J82" s="341">
        <v>22.467408585055644</v>
      </c>
      <c r="K82" s="342">
        <v>213.66194706452094</v>
      </c>
      <c r="L82" s="339">
        <f t="shared" si="11"/>
        <v>1206.419233762984</v>
      </c>
      <c r="M82" s="364">
        <v>13</v>
      </c>
      <c r="N82" s="134">
        <f t="shared" si="13"/>
        <v>-3176.9724078254303</v>
      </c>
      <c r="O82" s="135">
        <f t="shared" si="14"/>
        <v>-0.72477493858481412</v>
      </c>
      <c r="P82" s="31"/>
      <c r="Q82" s="39">
        <f t="shared" si="15"/>
        <v>-0.73667374035209643</v>
      </c>
      <c r="R82" s="39">
        <f t="shared" si="16"/>
        <v>-0.69354027380089556</v>
      </c>
      <c r="S82" s="23"/>
      <c r="T82" s="33"/>
      <c r="U82" s="357">
        <v>226</v>
      </c>
      <c r="V82" s="346" t="s">
        <v>105</v>
      </c>
      <c r="W82" s="342">
        <v>3858</v>
      </c>
      <c r="X82" s="361">
        <v>2733.2345470477439</v>
      </c>
      <c r="Y82" s="337">
        <v>951.50953966352006</v>
      </c>
      <c r="Z82" s="358">
        <v>3684.7440867112641</v>
      </c>
      <c r="AA82" s="362">
        <v>1.453343701399689</v>
      </c>
      <c r="AB82" s="360">
        <v>697.19421117575007</v>
      </c>
      <c r="AC82" s="366">
        <f t="shared" si="12"/>
        <v>4383.3916415884141</v>
      </c>
    </row>
    <row r="83" spans="1:29" ht="18.75">
      <c r="A83" s="345">
        <v>230</v>
      </c>
      <c r="B83" s="346" t="s">
        <v>106</v>
      </c>
      <c r="C83" s="342">
        <v>2290</v>
      </c>
      <c r="D83" s="336">
        <v>127.11135371179039</v>
      </c>
      <c r="E83" s="349">
        <v>225.42052401746724</v>
      </c>
      <c r="F83" s="352">
        <v>-47.972925764192141</v>
      </c>
      <c r="G83" s="351">
        <v>-50.336244541484717</v>
      </c>
      <c r="H83" s="337">
        <v>565.61528384279472</v>
      </c>
      <c r="I83" s="338">
        <v>692.72663755458518</v>
      </c>
      <c r="J83" s="341">
        <v>-208.80829694323145</v>
      </c>
      <c r="K83" s="342">
        <v>258.37491143669871</v>
      </c>
      <c r="L83" s="339">
        <f t="shared" si="11"/>
        <v>742.29325204805241</v>
      </c>
      <c r="M83" s="364">
        <v>4</v>
      </c>
      <c r="N83" s="134">
        <f t="shared" si="13"/>
        <v>-3064.7489398722428</v>
      </c>
      <c r="O83" s="135">
        <f t="shared" si="14"/>
        <v>-0.80502100722092729</v>
      </c>
      <c r="P83" s="31"/>
      <c r="Q83" s="39">
        <f t="shared" si="15"/>
        <v>-0.7809805700866651</v>
      </c>
      <c r="R83" s="39">
        <f t="shared" si="16"/>
        <v>-0.68380219323783342</v>
      </c>
      <c r="S83" s="23"/>
      <c r="T83" s="33"/>
      <c r="U83" s="357">
        <v>230</v>
      </c>
      <c r="V83" s="346" t="s">
        <v>106</v>
      </c>
      <c r="W83" s="342">
        <v>2322</v>
      </c>
      <c r="X83" s="361">
        <v>2055.7454617367166</v>
      </c>
      <c r="Y83" s="337">
        <v>1107.1092577221657</v>
      </c>
      <c r="Z83" s="358">
        <v>3162.8547194588828</v>
      </c>
      <c r="AA83" s="363">
        <v>-172.94315245478037</v>
      </c>
      <c r="AB83" s="360">
        <v>817.13062491619269</v>
      </c>
      <c r="AC83" s="366">
        <f t="shared" si="12"/>
        <v>3807.042191920295</v>
      </c>
    </row>
    <row r="84" spans="1:29" ht="18.75">
      <c r="A84" s="345">
        <v>231</v>
      </c>
      <c r="B84" s="346" t="s">
        <v>107</v>
      </c>
      <c r="C84" s="342">
        <v>1289</v>
      </c>
      <c r="D84" s="336">
        <v>-865.25678820791313</v>
      </c>
      <c r="E84" s="349">
        <v>219.5810705973623</v>
      </c>
      <c r="F84" s="352">
        <v>-670.03025601241268</v>
      </c>
      <c r="G84" s="351">
        <v>-414.80760279286267</v>
      </c>
      <c r="H84" s="337">
        <v>-29.543832428238947</v>
      </c>
      <c r="I84" s="338">
        <v>-894.80139643134214</v>
      </c>
      <c r="J84" s="341">
        <v>-94.581070597362299</v>
      </c>
      <c r="K84" s="342">
        <v>173.98835970939692</v>
      </c>
      <c r="L84" s="339">
        <f t="shared" si="11"/>
        <v>-815.39410731930752</v>
      </c>
      <c r="M84" s="364">
        <v>15</v>
      </c>
      <c r="N84" s="134">
        <f t="shared" si="13"/>
        <v>-3016.2082581369878</v>
      </c>
      <c r="O84" s="135">
        <f t="shared" si="14"/>
        <v>-1.3704965760131811</v>
      </c>
      <c r="P84" s="31"/>
      <c r="Q84" s="39">
        <f t="shared" si="15"/>
        <v>-1.50044743902644</v>
      </c>
      <c r="R84" s="39">
        <f t="shared" si="16"/>
        <v>-0.69483265785263293</v>
      </c>
      <c r="S84" s="23"/>
      <c r="T84" s="33"/>
      <c r="U84" s="357">
        <v>231</v>
      </c>
      <c r="V84" s="346" t="s">
        <v>107</v>
      </c>
      <c r="W84" s="342">
        <v>1278</v>
      </c>
      <c r="X84" s="361">
        <v>1894.6401530116777</v>
      </c>
      <c r="Y84" s="337">
        <v>-106.63740456706577</v>
      </c>
      <c r="Z84" s="358">
        <v>1788.0027484446118</v>
      </c>
      <c r="AA84" s="362">
        <v>-157.32942097026603</v>
      </c>
      <c r="AB84" s="360">
        <v>570.14082334333443</v>
      </c>
      <c r="AC84" s="366">
        <f t="shared" si="12"/>
        <v>2200.8141508176805</v>
      </c>
    </row>
    <row r="85" spans="1:29" ht="18.75">
      <c r="A85" s="345">
        <v>232</v>
      </c>
      <c r="B85" s="346" t="s">
        <v>108</v>
      </c>
      <c r="C85" s="342">
        <v>12890</v>
      </c>
      <c r="D85" s="336">
        <v>195.92994569433671</v>
      </c>
      <c r="E85" s="349">
        <v>216.28269976726145</v>
      </c>
      <c r="F85" s="352">
        <v>1.3851823118696664</v>
      </c>
      <c r="G85" s="351">
        <v>-21.737936384794413</v>
      </c>
      <c r="H85" s="337">
        <v>402.58432893716059</v>
      </c>
      <c r="I85" s="338">
        <v>598.51435221101633</v>
      </c>
      <c r="J85" s="341">
        <v>-43.094026377036464</v>
      </c>
      <c r="K85" s="342">
        <v>219.69568983301474</v>
      </c>
      <c r="L85" s="339">
        <f t="shared" si="11"/>
        <v>775.1160156669946</v>
      </c>
      <c r="M85" s="364">
        <v>14</v>
      </c>
      <c r="N85" s="134">
        <f t="shared" si="13"/>
        <v>-2690.4645757332719</v>
      </c>
      <c r="O85" s="135">
        <f t="shared" si="14"/>
        <v>-0.77633877059722067</v>
      </c>
      <c r="P85" s="31"/>
      <c r="Q85" s="39">
        <f t="shared" si="15"/>
        <v>-0.78729783535500375</v>
      </c>
      <c r="R85" s="39">
        <f t="shared" si="16"/>
        <v>-0.68833643770060016</v>
      </c>
      <c r="S85" s="23"/>
      <c r="T85" s="33"/>
      <c r="U85" s="357">
        <v>232</v>
      </c>
      <c r="V85" s="346" t="s">
        <v>108</v>
      </c>
      <c r="W85" s="342">
        <v>13007</v>
      </c>
      <c r="X85" s="361">
        <v>1978.176840697276</v>
      </c>
      <c r="Y85" s="337">
        <v>835.6842838942282</v>
      </c>
      <c r="Z85" s="358">
        <v>2813.8611245915044</v>
      </c>
      <c r="AA85" s="363">
        <v>-53.193511186284312</v>
      </c>
      <c r="AB85" s="360">
        <v>704.91297799504684</v>
      </c>
      <c r="AC85" s="366">
        <f t="shared" si="12"/>
        <v>3465.5805914002667</v>
      </c>
    </row>
    <row r="86" spans="1:29" ht="18.75">
      <c r="A86" s="345">
        <v>233</v>
      </c>
      <c r="B86" s="346" t="s">
        <v>109</v>
      </c>
      <c r="C86" s="342">
        <v>15312</v>
      </c>
      <c r="D86" s="336">
        <v>449.70970480668757</v>
      </c>
      <c r="E86" s="349">
        <v>235.4791013584117</v>
      </c>
      <c r="F86" s="352">
        <v>162.88989028213166</v>
      </c>
      <c r="G86" s="351">
        <v>51.340713166144198</v>
      </c>
      <c r="H86" s="337">
        <v>476.19455329153607</v>
      </c>
      <c r="I86" s="338">
        <v>925.90425809822364</v>
      </c>
      <c r="J86" s="341">
        <v>-22.781021421107628</v>
      </c>
      <c r="K86" s="342">
        <v>222.24894275325505</v>
      </c>
      <c r="L86" s="339">
        <f t="shared" si="11"/>
        <v>1125.372179430371</v>
      </c>
      <c r="M86" s="364">
        <v>14</v>
      </c>
      <c r="N86" s="134">
        <f t="shared" si="13"/>
        <v>-2531.8593581657974</v>
      </c>
      <c r="O86" s="135">
        <f t="shared" si="14"/>
        <v>-0.6922885062480737</v>
      </c>
      <c r="P86" s="31"/>
      <c r="Q86" s="39">
        <f t="shared" si="15"/>
        <v>-0.69147257115421001</v>
      </c>
      <c r="R86" s="39">
        <f t="shared" si="16"/>
        <v>-0.68434215644958829</v>
      </c>
      <c r="S86" s="23"/>
      <c r="T86" s="33"/>
      <c r="U86" s="357">
        <v>233</v>
      </c>
      <c r="V86" s="346" t="s">
        <v>109</v>
      </c>
      <c r="W86" s="342">
        <v>15514</v>
      </c>
      <c r="X86" s="361">
        <v>2145.9667138182031</v>
      </c>
      <c r="Y86" s="337">
        <v>855.07686134157586</v>
      </c>
      <c r="Z86" s="358">
        <v>3001.0435751597788</v>
      </c>
      <c r="AA86" s="362">
        <v>-47.893837823900995</v>
      </c>
      <c r="AB86" s="360">
        <v>704.08180026029061</v>
      </c>
      <c r="AC86" s="366">
        <f t="shared" si="12"/>
        <v>3657.2315375961684</v>
      </c>
    </row>
    <row r="87" spans="1:29" ht="18.75">
      <c r="A87" s="345">
        <v>235</v>
      </c>
      <c r="B87" s="346" t="s">
        <v>110</v>
      </c>
      <c r="C87" s="342">
        <v>10396</v>
      </c>
      <c r="D87" s="336">
        <v>1541.0000961908427</v>
      </c>
      <c r="E87" s="349">
        <v>689.58955367449016</v>
      </c>
      <c r="F87" s="352">
        <v>708.27173913043475</v>
      </c>
      <c r="G87" s="351">
        <v>143.13880338591767</v>
      </c>
      <c r="H87" s="337">
        <v>-155.18055021161985</v>
      </c>
      <c r="I87" s="338">
        <v>1385.8195459792228</v>
      </c>
      <c r="J87" s="341">
        <v>287.27981916121587</v>
      </c>
      <c r="K87" s="342">
        <v>63.698137836558523</v>
      </c>
      <c r="L87" s="339">
        <f t="shared" si="11"/>
        <v>1736.7975029769973</v>
      </c>
      <c r="M87" s="364">
        <v>1</v>
      </c>
      <c r="N87" s="134">
        <f t="shared" si="13"/>
        <v>1351.0226733694417</v>
      </c>
      <c r="O87" s="135">
        <f t="shared" si="14"/>
        <v>3.5021016657406658</v>
      </c>
      <c r="P87" s="31"/>
      <c r="Q87" s="39">
        <f t="shared" si="15"/>
        <v>-17.746929501319372</v>
      </c>
      <c r="R87" s="39">
        <f t="shared" si="16"/>
        <v>-0.67779282931511597</v>
      </c>
      <c r="S87" s="23"/>
      <c r="T87" s="33"/>
      <c r="U87" s="357">
        <v>235</v>
      </c>
      <c r="V87" s="346" t="s">
        <v>110</v>
      </c>
      <c r="W87" s="342">
        <v>10178</v>
      </c>
      <c r="X87" s="361">
        <v>1292.6894051603881</v>
      </c>
      <c r="Y87" s="337">
        <v>-1375.440069744606</v>
      </c>
      <c r="Z87" s="358">
        <v>-82.750664584217887</v>
      </c>
      <c r="AA87" s="363">
        <v>270.83238357241106</v>
      </c>
      <c r="AB87" s="360">
        <v>197.6931106193623</v>
      </c>
      <c r="AC87" s="366">
        <f t="shared" si="12"/>
        <v>385.77482960755549</v>
      </c>
    </row>
    <row r="88" spans="1:29" ht="18.75">
      <c r="A88" s="345">
        <v>236</v>
      </c>
      <c r="B88" s="346" t="s">
        <v>111</v>
      </c>
      <c r="C88" s="342">
        <v>4196</v>
      </c>
      <c r="D88" s="336">
        <v>367.07816968541471</v>
      </c>
      <c r="E88" s="349">
        <v>493.10081029551952</v>
      </c>
      <c r="F88" s="352">
        <v>-25.006911344137272</v>
      </c>
      <c r="G88" s="351">
        <v>-101.01572926596759</v>
      </c>
      <c r="H88" s="337">
        <v>544.16587225929459</v>
      </c>
      <c r="I88" s="338">
        <v>911.24404194470924</v>
      </c>
      <c r="J88" s="341">
        <v>182.02573879885605</v>
      </c>
      <c r="K88" s="342">
        <v>213.65340342772814</v>
      </c>
      <c r="L88" s="339">
        <f t="shared" si="11"/>
        <v>1306.9231841712933</v>
      </c>
      <c r="M88" s="364">
        <v>16</v>
      </c>
      <c r="N88" s="134">
        <f t="shared" si="13"/>
        <v>-2055.2906550708594</v>
      </c>
      <c r="O88" s="135">
        <f t="shared" si="14"/>
        <v>-0.6112908795634856</v>
      </c>
      <c r="P88" s="31"/>
      <c r="Q88" s="39">
        <f t="shared" si="15"/>
        <v>-0.63614557454474085</v>
      </c>
      <c r="R88" s="39">
        <f t="shared" si="16"/>
        <v>-0.67897705096275296</v>
      </c>
      <c r="S88" s="23"/>
      <c r="T88" s="33"/>
      <c r="U88" s="357">
        <v>236</v>
      </c>
      <c r="V88" s="346" t="s">
        <v>111</v>
      </c>
      <c r="W88" s="342">
        <v>4228</v>
      </c>
      <c r="X88" s="361">
        <v>1595.8815785962406</v>
      </c>
      <c r="Y88" s="337">
        <v>908.53771163102385</v>
      </c>
      <c r="Z88" s="358">
        <v>2504.4192902272644</v>
      </c>
      <c r="AA88" s="362">
        <v>192.25520340586567</v>
      </c>
      <c r="AB88" s="360">
        <v>665.53934560902303</v>
      </c>
      <c r="AC88" s="366">
        <f t="shared" si="12"/>
        <v>3362.213839242153</v>
      </c>
    </row>
    <row r="89" spans="1:29" ht="18.75">
      <c r="A89" s="345">
        <v>239</v>
      </c>
      <c r="B89" s="346" t="s">
        <v>112</v>
      </c>
      <c r="C89" s="342">
        <v>2095</v>
      </c>
      <c r="D89" s="336">
        <v>137.54463007159904</v>
      </c>
      <c r="E89" s="349">
        <v>181.45346062052505</v>
      </c>
      <c r="F89" s="352">
        <v>93.316945107398567</v>
      </c>
      <c r="G89" s="351">
        <v>-137.22577565632457</v>
      </c>
      <c r="H89" s="337">
        <v>189.81050119331744</v>
      </c>
      <c r="I89" s="338">
        <v>327.35560859188541</v>
      </c>
      <c r="J89" s="341">
        <v>-252.95608591885443</v>
      </c>
      <c r="K89" s="342">
        <v>221.73922313546271</v>
      </c>
      <c r="L89" s="339">
        <f t="shared" si="11"/>
        <v>296.1387458084937</v>
      </c>
      <c r="M89" s="364">
        <v>11</v>
      </c>
      <c r="N89" s="134">
        <f t="shared" si="13"/>
        <v>-3681.1147698830687</v>
      </c>
      <c r="O89" s="135">
        <f t="shared" si="14"/>
        <v>-0.92554189853874547</v>
      </c>
      <c r="P89" s="31"/>
      <c r="Q89" s="39">
        <f t="shared" si="15"/>
        <v>-0.90622998391804477</v>
      </c>
      <c r="R89" s="39">
        <f t="shared" si="16"/>
        <v>-0.68472450959987008</v>
      </c>
      <c r="S89" s="23"/>
      <c r="T89" s="33"/>
      <c r="U89" s="357">
        <v>239</v>
      </c>
      <c r="V89" s="346" t="s">
        <v>112</v>
      </c>
      <c r="W89" s="342">
        <v>2155</v>
      </c>
      <c r="X89" s="361">
        <v>2801.9054742565613</v>
      </c>
      <c r="Y89" s="337">
        <v>689.14232833500398</v>
      </c>
      <c r="Z89" s="358">
        <v>3491.047802591565</v>
      </c>
      <c r="AA89" s="363">
        <v>-217.11322505800464</v>
      </c>
      <c r="AB89" s="360">
        <v>703.31893815800197</v>
      </c>
      <c r="AC89" s="366">
        <f t="shared" si="12"/>
        <v>3977.2535156915624</v>
      </c>
    </row>
    <row r="90" spans="1:29" ht="18.75">
      <c r="A90" s="345">
        <v>240</v>
      </c>
      <c r="B90" s="346" t="s">
        <v>113</v>
      </c>
      <c r="C90" s="342">
        <v>19982</v>
      </c>
      <c r="D90" s="336">
        <v>-374.55554999499549</v>
      </c>
      <c r="E90" s="349">
        <v>118.12501251126014</v>
      </c>
      <c r="F90" s="352">
        <v>-305.69302372134922</v>
      </c>
      <c r="G90" s="351">
        <v>-186.98753878490641</v>
      </c>
      <c r="H90" s="337">
        <v>209.18411570413372</v>
      </c>
      <c r="I90" s="338">
        <v>-165.37143429086177</v>
      </c>
      <c r="J90" s="341">
        <v>28.750375337804023</v>
      </c>
      <c r="K90" s="342">
        <v>159.90319853825699</v>
      </c>
      <c r="L90" s="339">
        <f t="shared" si="11"/>
        <v>23.282139585199246</v>
      </c>
      <c r="M90" s="364">
        <v>19</v>
      </c>
      <c r="N90" s="134">
        <f t="shared" si="13"/>
        <v>-2698.8023279023096</v>
      </c>
      <c r="O90" s="135">
        <f t="shared" si="14"/>
        <v>-0.99144694447829218</v>
      </c>
      <c r="P90" s="31"/>
      <c r="Q90" s="39">
        <f t="shared" si="15"/>
        <v>-1.0768961263090182</v>
      </c>
      <c r="R90" s="39">
        <f t="shared" si="16"/>
        <v>-0.68882446417872412</v>
      </c>
      <c r="S90" s="23"/>
      <c r="T90" s="33"/>
      <c r="U90" s="357">
        <v>240</v>
      </c>
      <c r="V90" s="346" t="s">
        <v>113</v>
      </c>
      <c r="W90" s="342">
        <v>20437</v>
      </c>
      <c r="X90" s="361">
        <v>1875.4677803492311</v>
      </c>
      <c r="Y90" s="337">
        <v>275.11433904509164</v>
      </c>
      <c r="Z90" s="358">
        <v>2150.5821193943229</v>
      </c>
      <c r="AA90" s="362">
        <v>57.634192885452855</v>
      </c>
      <c r="AB90" s="360">
        <v>513.86815520773337</v>
      </c>
      <c r="AC90" s="366">
        <f t="shared" si="12"/>
        <v>2722.0844674875088</v>
      </c>
    </row>
    <row r="91" spans="1:29" ht="18.75">
      <c r="A91" s="345">
        <v>241</v>
      </c>
      <c r="B91" s="346" t="s">
        <v>114</v>
      </c>
      <c r="C91" s="342">
        <v>7904</v>
      </c>
      <c r="D91" s="336">
        <v>75.063006072874501</v>
      </c>
      <c r="E91" s="349">
        <v>334.01872469635629</v>
      </c>
      <c r="F91" s="352">
        <v>-152.02378542510121</v>
      </c>
      <c r="G91" s="351">
        <v>-106.93193319838056</v>
      </c>
      <c r="H91" s="337">
        <v>212.24886133603238</v>
      </c>
      <c r="I91" s="338">
        <v>287.31186740890689</v>
      </c>
      <c r="J91" s="341">
        <v>-50.800733805668017</v>
      </c>
      <c r="K91" s="342">
        <v>145.45398142879353</v>
      </c>
      <c r="L91" s="339">
        <f t="shared" si="11"/>
        <v>381.96511503203237</v>
      </c>
      <c r="M91" s="364">
        <v>19</v>
      </c>
      <c r="N91" s="134">
        <f t="shared" si="13"/>
        <v>-1640.5730833266521</v>
      </c>
      <c r="O91" s="135">
        <f t="shared" si="14"/>
        <v>-0.81114566076329142</v>
      </c>
      <c r="P91" s="31"/>
      <c r="Q91" s="39">
        <f t="shared" si="15"/>
        <v>-0.8190671021271918</v>
      </c>
      <c r="R91" s="39">
        <f t="shared" si="16"/>
        <v>-0.69929529046240591</v>
      </c>
      <c r="S91" s="23"/>
      <c r="T91" s="33"/>
      <c r="U91" s="357">
        <v>241</v>
      </c>
      <c r="V91" s="346" t="s">
        <v>114</v>
      </c>
      <c r="W91" s="342">
        <v>7984</v>
      </c>
      <c r="X91" s="361">
        <v>1455.1375837420842</v>
      </c>
      <c r="Y91" s="337">
        <v>132.80949933001008</v>
      </c>
      <c r="Z91" s="358">
        <v>1587.9470830720941</v>
      </c>
      <c r="AA91" s="363">
        <v>-49.11923847695391</v>
      </c>
      <c r="AB91" s="360">
        <v>483.71035376354445</v>
      </c>
      <c r="AC91" s="366">
        <f t="shared" si="12"/>
        <v>2022.5381983586844</v>
      </c>
    </row>
    <row r="92" spans="1:29" ht="18.75">
      <c r="A92" s="345">
        <v>244</v>
      </c>
      <c r="B92" s="346" t="s">
        <v>115</v>
      </c>
      <c r="C92" s="342">
        <v>19116</v>
      </c>
      <c r="D92" s="336">
        <v>780.12314291692826</v>
      </c>
      <c r="E92" s="349">
        <v>906.55853735091023</v>
      </c>
      <c r="F92" s="352">
        <v>-44.150345260514754</v>
      </c>
      <c r="G92" s="351">
        <v>-82.285049173467257</v>
      </c>
      <c r="H92" s="337">
        <v>222.07088302992258</v>
      </c>
      <c r="I92" s="338">
        <v>1002.1940259468508</v>
      </c>
      <c r="J92" s="341">
        <v>7.9486817325800381</v>
      </c>
      <c r="K92" s="342">
        <v>109.75024384750418</v>
      </c>
      <c r="L92" s="339">
        <f t="shared" si="11"/>
        <v>1119.8929515269351</v>
      </c>
      <c r="M92" s="364">
        <v>17</v>
      </c>
      <c r="N92" s="134">
        <f t="shared" si="13"/>
        <v>-675.27176313216933</v>
      </c>
      <c r="O92" s="135">
        <f t="shared" si="14"/>
        <v>-0.37616145060003647</v>
      </c>
      <c r="P92" s="31"/>
      <c r="Q92" s="39">
        <f t="shared" si="15"/>
        <v>-0.29605621493435419</v>
      </c>
      <c r="R92" s="39">
        <f t="shared" si="16"/>
        <v>-0.70265170193369475</v>
      </c>
      <c r="S92" s="23"/>
      <c r="T92" s="33"/>
      <c r="U92" s="357">
        <v>244</v>
      </c>
      <c r="V92" s="346" t="s">
        <v>115</v>
      </c>
      <c r="W92" s="342">
        <v>18796</v>
      </c>
      <c r="X92" s="361">
        <v>1257.000671430824</v>
      </c>
      <c r="Y92" s="337">
        <v>166.68407046002449</v>
      </c>
      <c r="Z92" s="358">
        <v>1423.6847418908485</v>
      </c>
      <c r="AA92" s="362">
        <v>2.3833794424345607</v>
      </c>
      <c r="AB92" s="360">
        <v>369.09659332582135</v>
      </c>
      <c r="AC92" s="366">
        <f t="shared" si="12"/>
        <v>1795.1647146591044</v>
      </c>
    </row>
    <row r="93" spans="1:29" ht="18.75">
      <c r="A93" s="345">
        <v>245</v>
      </c>
      <c r="B93" s="346" t="s">
        <v>116</v>
      </c>
      <c r="C93" s="342">
        <v>37232</v>
      </c>
      <c r="D93" s="336">
        <v>401.11909110442627</v>
      </c>
      <c r="E93" s="349">
        <v>419.97263107004727</v>
      </c>
      <c r="F93" s="352">
        <v>-30.205548990116029</v>
      </c>
      <c r="G93" s="351">
        <v>11.352009024495057</v>
      </c>
      <c r="H93" s="337">
        <v>49.699237215298666</v>
      </c>
      <c r="I93" s="338">
        <v>450.81835517834122</v>
      </c>
      <c r="J93" s="341">
        <v>-99.743634507950148</v>
      </c>
      <c r="K93" s="342">
        <v>129.85887189979977</v>
      </c>
      <c r="L93" s="339">
        <f t="shared" si="11"/>
        <v>480.93359257019085</v>
      </c>
      <c r="M93" s="364">
        <v>1</v>
      </c>
      <c r="N93" s="134">
        <f t="shared" si="13"/>
        <v>-624.45997543505212</v>
      </c>
      <c r="O93" s="135">
        <f t="shared" si="14"/>
        <v>-0.56492094174379193</v>
      </c>
      <c r="P93" s="31"/>
      <c r="Q93" s="39">
        <f t="shared" si="15"/>
        <v>-0.4357769027438434</v>
      </c>
      <c r="R93" s="39">
        <f t="shared" si="16"/>
        <v>-0.68389723602506347</v>
      </c>
      <c r="S93" s="23"/>
      <c r="T93" s="33"/>
      <c r="U93" s="357">
        <v>245</v>
      </c>
      <c r="V93" s="346" t="s">
        <v>116</v>
      </c>
      <c r="W93" s="342">
        <v>37105</v>
      </c>
      <c r="X93" s="361">
        <v>880.12303828380846</v>
      </c>
      <c r="Y93" s="337">
        <v>-81.115770820473543</v>
      </c>
      <c r="Z93" s="358">
        <v>799.00726746333498</v>
      </c>
      <c r="AA93" s="363">
        <v>-104.42589947446436</v>
      </c>
      <c r="AB93" s="360">
        <v>410.81220001637229</v>
      </c>
      <c r="AC93" s="366">
        <f t="shared" si="12"/>
        <v>1105.393568005243</v>
      </c>
    </row>
    <row r="94" spans="1:29" ht="18.75">
      <c r="A94" s="345">
        <v>249</v>
      </c>
      <c r="B94" s="346" t="s">
        <v>117</v>
      </c>
      <c r="C94" s="342">
        <v>9443</v>
      </c>
      <c r="D94" s="336">
        <v>234.27946627131209</v>
      </c>
      <c r="E94" s="349">
        <v>103.88891242189982</v>
      </c>
      <c r="F94" s="352">
        <v>37.800169437678704</v>
      </c>
      <c r="G94" s="351">
        <v>92.590384411733552</v>
      </c>
      <c r="H94" s="337">
        <v>304.04998411521763</v>
      </c>
      <c r="I94" s="338">
        <v>538.32934448798051</v>
      </c>
      <c r="J94" s="341">
        <v>-3.9088213491475168</v>
      </c>
      <c r="K94" s="342">
        <v>178.94795250040619</v>
      </c>
      <c r="L94" s="339">
        <f t="shared" si="11"/>
        <v>713.36847563923925</v>
      </c>
      <c r="M94" s="364">
        <v>13</v>
      </c>
      <c r="N94" s="134">
        <f t="shared" si="13"/>
        <v>-2549.7481343965001</v>
      </c>
      <c r="O94" s="135">
        <f t="shared" si="14"/>
        <v>-0.78138431417214171</v>
      </c>
      <c r="P94" s="31"/>
      <c r="Q94" s="39">
        <f t="shared" si="15"/>
        <v>-0.79963850930649705</v>
      </c>
      <c r="R94" s="39">
        <f t="shared" si="16"/>
        <v>-0.69536683839726865</v>
      </c>
      <c r="S94" s="23"/>
      <c r="T94" s="33"/>
      <c r="U94" s="357">
        <v>249</v>
      </c>
      <c r="V94" s="346" t="s">
        <v>117</v>
      </c>
      <c r="W94" s="342">
        <v>9486</v>
      </c>
      <c r="X94" s="361">
        <v>2065.0661169972163</v>
      </c>
      <c r="Y94" s="337">
        <v>621.72435668454375</v>
      </c>
      <c r="Z94" s="358">
        <v>2686.79047368176</v>
      </c>
      <c r="AA94" s="362">
        <v>-11.094982078853047</v>
      </c>
      <c r="AB94" s="360">
        <v>587.42111843283237</v>
      </c>
      <c r="AC94" s="366">
        <f t="shared" si="12"/>
        <v>3263.1166100357391</v>
      </c>
    </row>
    <row r="95" spans="1:29" ht="18.75">
      <c r="A95" s="345">
        <v>250</v>
      </c>
      <c r="B95" s="346" t="s">
        <v>118</v>
      </c>
      <c r="C95" s="342">
        <v>1808</v>
      </c>
      <c r="D95" s="336">
        <v>263.25829646017701</v>
      </c>
      <c r="E95" s="349">
        <v>113.97621681415929</v>
      </c>
      <c r="F95" s="352">
        <v>109.46957964601769</v>
      </c>
      <c r="G95" s="351">
        <v>39.8125</v>
      </c>
      <c r="H95" s="337">
        <v>384.7228982300885</v>
      </c>
      <c r="I95" s="338">
        <v>647.98119469026551</v>
      </c>
      <c r="J95" s="341">
        <v>-205.37776548672565</v>
      </c>
      <c r="K95" s="342">
        <v>245.32952774938946</v>
      </c>
      <c r="L95" s="339">
        <f t="shared" si="11"/>
        <v>687.93295695292932</v>
      </c>
      <c r="M95" s="364">
        <v>6</v>
      </c>
      <c r="N95" s="134">
        <f t="shared" si="13"/>
        <v>-3296.2234533504352</v>
      </c>
      <c r="O95" s="135">
        <f t="shared" si="14"/>
        <v>-0.82733284386780692</v>
      </c>
      <c r="P95" s="31"/>
      <c r="Q95" s="39">
        <f t="shared" si="15"/>
        <v>-0.80868469098568363</v>
      </c>
      <c r="R95" s="39">
        <f t="shared" si="16"/>
        <v>-0.69441521775345627</v>
      </c>
      <c r="S95" s="23"/>
      <c r="T95" s="33"/>
      <c r="U95" s="357">
        <v>250</v>
      </c>
      <c r="V95" s="346" t="s">
        <v>118</v>
      </c>
      <c r="W95" s="342">
        <v>1822</v>
      </c>
      <c r="X95" s="361">
        <v>2389.396900360669</v>
      </c>
      <c r="Y95" s="337">
        <v>997.58346220810131</v>
      </c>
      <c r="Z95" s="358">
        <v>3386.9803625687705</v>
      </c>
      <c r="AA95" s="363">
        <v>-205.64379802414928</v>
      </c>
      <c r="AB95" s="360">
        <v>802.81984575874344</v>
      </c>
      <c r="AC95" s="366">
        <f t="shared" si="12"/>
        <v>3984.1564103033643</v>
      </c>
    </row>
    <row r="96" spans="1:29" ht="18.75">
      <c r="A96" s="345">
        <v>256</v>
      </c>
      <c r="B96" s="346" t="s">
        <v>119</v>
      </c>
      <c r="C96" s="342">
        <v>1581</v>
      </c>
      <c r="D96" s="336">
        <v>499.81151170145478</v>
      </c>
      <c r="E96" s="349">
        <v>914.77735610373179</v>
      </c>
      <c r="F96" s="352">
        <v>-169.31752055660974</v>
      </c>
      <c r="G96" s="351">
        <v>-245.64832384566731</v>
      </c>
      <c r="H96" s="337">
        <v>447.18975332068311</v>
      </c>
      <c r="I96" s="338">
        <v>947.00126502213789</v>
      </c>
      <c r="J96" s="341">
        <v>116.68374446552815</v>
      </c>
      <c r="K96" s="342">
        <v>216.36870040123119</v>
      </c>
      <c r="L96" s="339">
        <f t="shared" si="11"/>
        <v>1280.0537098888972</v>
      </c>
      <c r="M96" s="364">
        <v>13</v>
      </c>
      <c r="N96" s="134">
        <f t="shared" si="13"/>
        <v>-3611.920920187541</v>
      </c>
      <c r="O96" s="135">
        <f t="shared" si="14"/>
        <v>-0.73833598767684205</v>
      </c>
      <c r="P96" s="31"/>
      <c r="Q96" s="39">
        <f t="shared" si="15"/>
        <v>-0.76613529216750353</v>
      </c>
      <c r="R96" s="39">
        <f t="shared" si="16"/>
        <v>-0.68275615297712056</v>
      </c>
      <c r="S96" s="23"/>
      <c r="T96" s="33"/>
      <c r="U96" s="357">
        <v>256</v>
      </c>
      <c r="V96" s="346" t="s">
        <v>119</v>
      </c>
      <c r="W96" s="342">
        <v>1597</v>
      </c>
      <c r="X96" s="361">
        <v>3007.1534563049886</v>
      </c>
      <c r="Y96" s="337">
        <v>1042.2017191685984</v>
      </c>
      <c r="Z96" s="358">
        <v>4049.3551754735868</v>
      </c>
      <c r="AA96" s="362">
        <v>160.5929868503444</v>
      </c>
      <c r="AB96" s="360">
        <v>682.02646775250719</v>
      </c>
      <c r="AC96" s="366">
        <f t="shared" si="12"/>
        <v>4891.9746300764382</v>
      </c>
    </row>
    <row r="97" spans="1:29" ht="18.75">
      <c r="A97" s="345">
        <v>257</v>
      </c>
      <c r="B97" s="346" t="s">
        <v>120</v>
      </c>
      <c r="C97" s="342">
        <v>40433</v>
      </c>
      <c r="D97" s="336">
        <v>874.5058986471447</v>
      </c>
      <c r="E97" s="349">
        <v>671.5869957707813</v>
      </c>
      <c r="F97" s="352">
        <v>116.68439146241931</v>
      </c>
      <c r="G97" s="351">
        <v>86.234511413944062</v>
      </c>
      <c r="H97" s="337">
        <v>-16.362772982464818</v>
      </c>
      <c r="I97" s="338">
        <v>858.14312566467981</v>
      </c>
      <c r="J97" s="341">
        <v>-42.448742363910668</v>
      </c>
      <c r="K97" s="342">
        <v>112.67518388997108</v>
      </c>
      <c r="L97" s="339">
        <f t="shared" si="11"/>
        <v>928.36956719074021</v>
      </c>
      <c r="M97" s="364">
        <v>1</v>
      </c>
      <c r="N97" s="134">
        <f t="shared" si="13"/>
        <v>38.428078739395573</v>
      </c>
      <c r="O97" s="135">
        <f t="shared" si="14"/>
        <v>4.3180455387316775E-2</v>
      </c>
      <c r="P97" s="31"/>
      <c r="Q97" s="39">
        <f t="shared" si="15"/>
        <v>0.44614029747072093</v>
      </c>
      <c r="R97" s="39">
        <f t="shared" si="16"/>
        <v>-0.68579024219743823</v>
      </c>
      <c r="S97" s="23"/>
      <c r="T97" s="33"/>
      <c r="U97" s="357">
        <v>257</v>
      </c>
      <c r="V97" s="346" t="s">
        <v>120</v>
      </c>
      <c r="W97" s="342">
        <v>40082</v>
      </c>
      <c r="X97" s="361">
        <v>871.91804851565769</v>
      </c>
      <c r="Y97" s="337">
        <v>-278.51564684995481</v>
      </c>
      <c r="Z97" s="358">
        <v>593.40240166570288</v>
      </c>
      <c r="AA97" s="363">
        <v>-62.059527967666284</v>
      </c>
      <c r="AB97" s="360">
        <v>358.59861475330814</v>
      </c>
      <c r="AC97" s="366">
        <f t="shared" si="12"/>
        <v>889.94148845134464</v>
      </c>
    </row>
    <row r="98" spans="1:29" ht="18.75">
      <c r="A98" s="345">
        <v>260</v>
      </c>
      <c r="B98" s="346" t="s">
        <v>121</v>
      </c>
      <c r="C98" s="342">
        <v>9877</v>
      </c>
      <c r="D98" s="336">
        <v>855.04333299584891</v>
      </c>
      <c r="E98" s="349">
        <v>132.08939961526778</v>
      </c>
      <c r="F98" s="352">
        <v>436.34514528703045</v>
      </c>
      <c r="G98" s="351">
        <v>286.60878809355069</v>
      </c>
      <c r="H98" s="337">
        <v>510.49346967702746</v>
      </c>
      <c r="I98" s="338">
        <v>1365.5367014275589</v>
      </c>
      <c r="J98" s="341">
        <v>-93.573655968411458</v>
      </c>
      <c r="K98" s="342">
        <v>214.05905165833695</v>
      </c>
      <c r="L98" s="339">
        <f t="shared" si="11"/>
        <v>1486.0220971174845</v>
      </c>
      <c r="M98" s="364">
        <v>12</v>
      </c>
      <c r="N98" s="134">
        <f t="shared" si="13"/>
        <v>-2938.3200205679291</v>
      </c>
      <c r="O98" s="135">
        <f t="shared" si="14"/>
        <v>-0.66412586152019948</v>
      </c>
      <c r="P98" s="31"/>
      <c r="Q98" s="39">
        <f t="shared" si="15"/>
        <v>-0.64327895536239021</v>
      </c>
      <c r="R98" s="39">
        <f t="shared" si="16"/>
        <v>-0.69435996991284465</v>
      </c>
      <c r="S98" s="23"/>
      <c r="T98" s="33"/>
      <c r="U98" s="357">
        <v>260</v>
      </c>
      <c r="V98" s="346" t="s">
        <v>121</v>
      </c>
      <c r="W98" s="342">
        <v>9933</v>
      </c>
      <c r="X98" s="361">
        <v>2836.6093868840885</v>
      </c>
      <c r="Y98" s="337">
        <v>991.41456055303922</v>
      </c>
      <c r="Z98" s="358">
        <v>3828.0239474371278</v>
      </c>
      <c r="AA98" s="362">
        <v>-104.04510218463707</v>
      </c>
      <c r="AB98" s="360">
        <v>700.36327243292249</v>
      </c>
      <c r="AC98" s="366">
        <f t="shared" si="12"/>
        <v>4424.3421176854135</v>
      </c>
    </row>
    <row r="99" spans="1:29" ht="18.75">
      <c r="A99" s="345">
        <v>261</v>
      </c>
      <c r="B99" s="346" t="s">
        <v>122</v>
      </c>
      <c r="C99" s="342">
        <v>6523</v>
      </c>
      <c r="D99" s="336">
        <v>1421.208033113598</v>
      </c>
      <c r="E99" s="349">
        <v>1303.2379273340487</v>
      </c>
      <c r="F99" s="352">
        <v>-73.058715315039095</v>
      </c>
      <c r="G99" s="351">
        <v>191.02882109458838</v>
      </c>
      <c r="H99" s="337">
        <v>-21.302774796872605</v>
      </c>
      <c r="I99" s="338">
        <v>1399.9052583167254</v>
      </c>
      <c r="J99" s="341">
        <v>45.919515560325003</v>
      </c>
      <c r="K99" s="342">
        <v>188.17194999718257</v>
      </c>
      <c r="L99" s="339">
        <f t="shared" si="11"/>
        <v>1633.9967238742329</v>
      </c>
      <c r="M99" s="364">
        <v>19</v>
      </c>
      <c r="N99" s="134">
        <f t="shared" si="13"/>
        <v>-2364.3243318968621</v>
      </c>
      <c r="O99" s="135">
        <f t="shared" si="14"/>
        <v>-0.59132928519690653</v>
      </c>
      <c r="P99" s="31"/>
      <c r="Q99" s="39">
        <f t="shared" si="15"/>
        <v>-0.5783243495994902</v>
      </c>
      <c r="R99" s="39">
        <f t="shared" si="16"/>
        <v>-0.70477435169779079</v>
      </c>
      <c r="S99" s="23"/>
      <c r="T99" s="33"/>
      <c r="U99" s="357">
        <v>261</v>
      </c>
      <c r="V99" s="346" t="s">
        <v>122</v>
      </c>
      <c r="W99" s="342">
        <v>6436</v>
      </c>
      <c r="X99" s="361">
        <v>3037.591331445502</v>
      </c>
      <c r="Y99" s="337">
        <v>282.2713568247072</v>
      </c>
      <c r="Z99" s="358">
        <v>3319.8626882702092</v>
      </c>
      <c r="AA99" s="363">
        <v>41.074891236793036</v>
      </c>
      <c r="AB99" s="360">
        <v>637.38347626409279</v>
      </c>
      <c r="AC99" s="366">
        <f t="shared" si="12"/>
        <v>3998.321055771095</v>
      </c>
    </row>
    <row r="100" spans="1:29" ht="18.75">
      <c r="A100" s="345">
        <v>263</v>
      </c>
      <c r="B100" s="346" t="s">
        <v>123</v>
      </c>
      <c r="C100" s="342">
        <v>7759</v>
      </c>
      <c r="D100" s="336">
        <v>521.48189199639125</v>
      </c>
      <c r="E100" s="349">
        <v>271.21407397860548</v>
      </c>
      <c r="F100" s="352">
        <v>157.79301456373244</v>
      </c>
      <c r="G100" s="351">
        <v>92.474803454053358</v>
      </c>
      <c r="H100" s="337">
        <v>551.10246165743013</v>
      </c>
      <c r="I100" s="338">
        <v>1072.5844825364093</v>
      </c>
      <c r="J100" s="341">
        <v>-49.42544142286377</v>
      </c>
      <c r="K100" s="342">
        <v>233.64182002351271</v>
      </c>
      <c r="L100" s="339">
        <f t="shared" si="11"/>
        <v>1256.8008611370583</v>
      </c>
      <c r="M100" s="364">
        <v>11</v>
      </c>
      <c r="N100" s="134">
        <f t="shared" si="13"/>
        <v>-3113.8875898266192</v>
      </c>
      <c r="O100" s="135">
        <f t="shared" si="14"/>
        <v>-0.71244784998117383</v>
      </c>
      <c r="P100" s="31"/>
      <c r="Q100" s="39">
        <f t="shared" si="15"/>
        <v>-0.70930771773461354</v>
      </c>
      <c r="R100" s="39">
        <f t="shared" si="16"/>
        <v>-0.67756721112558349</v>
      </c>
      <c r="S100" s="23"/>
      <c r="T100" s="33"/>
      <c r="U100" s="357">
        <v>263</v>
      </c>
      <c r="V100" s="346" t="s">
        <v>123</v>
      </c>
      <c r="W100" s="342">
        <v>7854</v>
      </c>
      <c r="X100" s="361">
        <v>2629.0803230668685</v>
      </c>
      <c r="Y100" s="337">
        <v>1060.678738225296</v>
      </c>
      <c r="Z100" s="358">
        <v>3689.7590612921645</v>
      </c>
      <c r="AA100" s="362">
        <v>-43.692386045327218</v>
      </c>
      <c r="AB100" s="360">
        <v>724.62177571684003</v>
      </c>
      <c r="AC100" s="366">
        <f t="shared" si="12"/>
        <v>4370.6884509636775</v>
      </c>
    </row>
    <row r="101" spans="1:29" ht="18.75">
      <c r="A101" s="345">
        <v>265</v>
      </c>
      <c r="B101" s="346" t="s">
        <v>124</v>
      </c>
      <c r="C101" s="342">
        <v>1088</v>
      </c>
      <c r="D101" s="336">
        <v>1340.9650735294117</v>
      </c>
      <c r="E101" s="349">
        <v>766.49264705882354</v>
      </c>
      <c r="F101" s="352">
        <v>388.78125</v>
      </c>
      <c r="G101" s="351">
        <v>185.69117647058823</v>
      </c>
      <c r="H101" s="337">
        <v>135.7922794117647</v>
      </c>
      <c r="I101" s="338">
        <v>1476.7573529411766</v>
      </c>
      <c r="J101" s="341">
        <v>-272.6516544117647</v>
      </c>
      <c r="K101" s="342">
        <v>226.50057285846762</v>
      </c>
      <c r="L101" s="339">
        <f t="shared" si="11"/>
        <v>1430.6062713878796</v>
      </c>
      <c r="M101" s="364">
        <v>13</v>
      </c>
      <c r="N101" s="134">
        <f t="shared" si="13"/>
        <v>-3472.7916822907023</v>
      </c>
      <c r="O101" s="135">
        <f t="shared" si="14"/>
        <v>-0.70824185903275028</v>
      </c>
      <c r="P101" s="31"/>
      <c r="Q101" s="39">
        <f t="shared" si="15"/>
        <v>-0.66637233980743282</v>
      </c>
      <c r="R101" s="39">
        <f t="shared" si="16"/>
        <v>-0.69416192400029808</v>
      </c>
      <c r="S101" s="23"/>
      <c r="T101" s="33"/>
      <c r="U101" s="357">
        <v>265</v>
      </c>
      <c r="V101" s="346" t="s">
        <v>124</v>
      </c>
      <c r="W101" s="342">
        <v>1107</v>
      </c>
      <c r="X101" s="361">
        <v>3653.5637977023871</v>
      </c>
      <c r="Y101" s="337">
        <v>772.79986797450624</v>
      </c>
      <c r="Z101" s="358">
        <v>4426.363665676894</v>
      </c>
      <c r="AA101" s="363">
        <v>-263.55555555555554</v>
      </c>
      <c r="AB101" s="360">
        <v>740.58984355724374</v>
      </c>
      <c r="AC101" s="366">
        <f t="shared" si="12"/>
        <v>4903.3979536785819</v>
      </c>
    </row>
    <row r="102" spans="1:29" ht="18.75">
      <c r="A102" s="345">
        <v>271</v>
      </c>
      <c r="B102" s="346" t="s">
        <v>125</v>
      </c>
      <c r="C102" s="342">
        <v>6951</v>
      </c>
      <c r="D102" s="336">
        <v>-28.675730110775429</v>
      </c>
      <c r="E102" s="349">
        <v>45.468853402388149</v>
      </c>
      <c r="F102" s="352">
        <v>-45.668249172780897</v>
      </c>
      <c r="G102" s="351">
        <v>-28.476334340382678</v>
      </c>
      <c r="H102" s="337">
        <v>456.37821896130055</v>
      </c>
      <c r="I102" s="338">
        <v>427.70263271471731</v>
      </c>
      <c r="J102" s="341">
        <v>-41.418500935117251</v>
      </c>
      <c r="K102" s="342">
        <v>205.52281643318571</v>
      </c>
      <c r="L102" s="339">
        <f t="shared" si="11"/>
        <v>591.80694821278576</v>
      </c>
      <c r="M102" s="364">
        <v>4</v>
      </c>
      <c r="N102" s="134">
        <f t="shared" si="13"/>
        <v>-2407.8739016292157</v>
      </c>
      <c r="O102" s="135">
        <f t="shared" si="14"/>
        <v>-0.80271002888725407</v>
      </c>
      <c r="P102" s="31"/>
      <c r="Q102" s="39">
        <f t="shared" si="15"/>
        <v>-0.82170892967924036</v>
      </c>
      <c r="R102" s="39">
        <f t="shared" si="16"/>
        <v>-0.68720159826952742</v>
      </c>
      <c r="S102" s="23"/>
      <c r="T102" s="33"/>
      <c r="U102" s="357">
        <v>271</v>
      </c>
      <c r="V102" s="346" t="s">
        <v>125</v>
      </c>
      <c r="W102" s="342">
        <v>7013</v>
      </c>
      <c r="X102" s="361">
        <v>1655.4836978675216</v>
      </c>
      <c r="Y102" s="337">
        <v>743.41733483841665</v>
      </c>
      <c r="Z102" s="358">
        <v>2398.9010327059382</v>
      </c>
      <c r="AA102" s="362">
        <v>-56.265792100384999</v>
      </c>
      <c r="AB102" s="360">
        <v>657.04560923644863</v>
      </c>
      <c r="AC102" s="366">
        <f t="shared" si="12"/>
        <v>2999.6808498420014</v>
      </c>
    </row>
    <row r="103" spans="1:29" ht="18.75">
      <c r="A103" s="345">
        <v>272</v>
      </c>
      <c r="B103" s="346" t="s">
        <v>126</v>
      </c>
      <c r="C103" s="342">
        <v>47909</v>
      </c>
      <c r="D103" s="336">
        <v>365.50979982884218</v>
      </c>
      <c r="E103" s="349">
        <v>544.93011751445454</v>
      </c>
      <c r="F103" s="352">
        <v>-126.07046692688222</v>
      </c>
      <c r="G103" s="351">
        <v>-53.349850758730092</v>
      </c>
      <c r="H103" s="337">
        <v>180.76956313010081</v>
      </c>
      <c r="I103" s="338">
        <v>546.27936295894301</v>
      </c>
      <c r="J103" s="341">
        <v>-20.226700619925275</v>
      </c>
      <c r="K103" s="342">
        <v>157.68694500822781</v>
      </c>
      <c r="L103" s="339">
        <f t="shared" si="11"/>
        <v>683.73960734724551</v>
      </c>
      <c r="M103" s="364">
        <v>16</v>
      </c>
      <c r="N103" s="134">
        <f t="shared" si="13"/>
        <v>-1602.3783642074391</v>
      </c>
      <c r="O103" s="135">
        <f t="shared" si="14"/>
        <v>-0.70091674364369505</v>
      </c>
      <c r="P103" s="31"/>
      <c r="Q103" s="39">
        <f t="shared" si="15"/>
        <v>-0.69586445292828603</v>
      </c>
      <c r="R103" s="39">
        <f t="shared" si="16"/>
        <v>-0.69057374167766228</v>
      </c>
      <c r="S103" s="23"/>
      <c r="T103" s="33"/>
      <c r="U103" s="357">
        <v>272</v>
      </c>
      <c r="V103" s="346" t="s">
        <v>126</v>
      </c>
      <c r="W103" s="342">
        <v>47772</v>
      </c>
      <c r="X103" s="361">
        <v>1526.845024683689</v>
      </c>
      <c r="Y103" s="337">
        <v>269.32569004743914</v>
      </c>
      <c r="Z103" s="358">
        <v>1796.1707147311281</v>
      </c>
      <c r="AA103" s="363">
        <v>-19.663484886544421</v>
      </c>
      <c r="AB103" s="360">
        <v>509.61074171010097</v>
      </c>
      <c r="AC103" s="366">
        <f t="shared" si="12"/>
        <v>2286.1179715546846</v>
      </c>
    </row>
    <row r="104" spans="1:29" ht="18.75">
      <c r="A104" s="345">
        <v>273</v>
      </c>
      <c r="B104" s="346" t="s">
        <v>127</v>
      </c>
      <c r="C104" s="342">
        <v>3989</v>
      </c>
      <c r="D104" s="336">
        <v>1094.5251942842817</v>
      </c>
      <c r="E104" s="349">
        <v>1058.0183003258962</v>
      </c>
      <c r="F104" s="352">
        <v>-204.09350714464779</v>
      </c>
      <c r="G104" s="351">
        <v>240.60040110303333</v>
      </c>
      <c r="H104" s="337">
        <v>83.451992980696915</v>
      </c>
      <c r="I104" s="338">
        <v>1177.9771872649787</v>
      </c>
      <c r="J104" s="341">
        <v>-68.627726247179751</v>
      </c>
      <c r="K104" s="342">
        <v>189.4191627465506</v>
      </c>
      <c r="L104" s="339">
        <f t="shared" si="11"/>
        <v>1298.7686237643497</v>
      </c>
      <c r="M104" s="364">
        <v>19</v>
      </c>
      <c r="N104" s="134">
        <f t="shared" si="13"/>
        <v>-3159.8379098532082</v>
      </c>
      <c r="O104" s="135">
        <f t="shared" si="14"/>
        <v>-0.70870526161666614</v>
      </c>
      <c r="P104" s="31"/>
      <c r="Q104" s="39">
        <f t="shared" si="15"/>
        <v>-0.69458942205705954</v>
      </c>
      <c r="R104" s="39">
        <f t="shared" si="16"/>
        <v>-0.70706260299902546</v>
      </c>
      <c r="S104" s="23"/>
      <c r="T104" s="33"/>
      <c r="U104" s="357">
        <v>273</v>
      </c>
      <c r="V104" s="346" t="s">
        <v>127</v>
      </c>
      <c r="W104" s="342">
        <v>3925</v>
      </c>
      <c r="X104" s="361">
        <v>3107.9253732657639</v>
      </c>
      <c r="Y104" s="337">
        <v>749.10274671329853</v>
      </c>
      <c r="Z104" s="358">
        <v>3857.0281199790629</v>
      </c>
      <c r="AA104" s="362">
        <v>-45.041528662420383</v>
      </c>
      <c r="AB104" s="360">
        <v>646.61994230091568</v>
      </c>
      <c r="AC104" s="366">
        <f t="shared" si="12"/>
        <v>4458.6065336175579</v>
      </c>
    </row>
    <row r="105" spans="1:29" ht="18.75">
      <c r="A105" s="345">
        <v>275</v>
      </c>
      <c r="B105" s="346" t="s">
        <v>128</v>
      </c>
      <c r="C105" s="342">
        <v>2586</v>
      </c>
      <c r="D105" s="336">
        <v>516.3955916473318</v>
      </c>
      <c r="E105" s="349">
        <v>164.85924207269915</v>
      </c>
      <c r="F105" s="352">
        <v>173.31554524361948</v>
      </c>
      <c r="G105" s="351">
        <v>178.22080433101314</v>
      </c>
      <c r="H105" s="337">
        <v>413.15274555297759</v>
      </c>
      <c r="I105" s="338">
        <v>929.54833720030933</v>
      </c>
      <c r="J105" s="341">
        <v>-38.550270688321731</v>
      </c>
      <c r="K105" s="342">
        <v>206.33348897311882</v>
      </c>
      <c r="L105" s="339">
        <f t="shared" si="11"/>
        <v>1097.3315554851065</v>
      </c>
      <c r="M105" s="364">
        <v>13</v>
      </c>
      <c r="N105" s="134">
        <f t="shared" si="13"/>
        <v>-2899.4209764313314</v>
      </c>
      <c r="O105" s="135">
        <f t="shared" si="14"/>
        <v>-0.72544420833607692</v>
      </c>
      <c r="P105" s="31"/>
      <c r="Q105" s="39">
        <f t="shared" si="15"/>
        <v>-0.71971513312449964</v>
      </c>
      <c r="R105" s="39">
        <f t="shared" si="16"/>
        <v>-0.70649764121433156</v>
      </c>
      <c r="S105" s="23"/>
      <c r="T105" s="33"/>
      <c r="U105" s="357">
        <v>275</v>
      </c>
      <c r="V105" s="346" t="s">
        <v>128</v>
      </c>
      <c r="W105" s="342">
        <v>2593</v>
      </c>
      <c r="X105" s="361">
        <v>2385.1260983345664</v>
      </c>
      <c r="Y105" s="337">
        <v>931.31530487970429</v>
      </c>
      <c r="Z105" s="358">
        <v>3316.4414032142704</v>
      </c>
      <c r="AA105" s="363">
        <v>-22.693405322020826</v>
      </c>
      <c r="AB105" s="360">
        <v>703.00453402418793</v>
      </c>
      <c r="AC105" s="366">
        <f t="shared" si="12"/>
        <v>3996.7525319164379</v>
      </c>
    </row>
    <row r="106" spans="1:29" ht="18.75">
      <c r="A106" s="345">
        <v>276</v>
      </c>
      <c r="B106" s="346" t="s">
        <v>129</v>
      </c>
      <c r="C106" s="342">
        <v>15035</v>
      </c>
      <c r="D106" s="336">
        <v>846.77924842035247</v>
      </c>
      <c r="E106" s="349">
        <v>694.22121715996013</v>
      </c>
      <c r="F106" s="352">
        <v>120.87994679082142</v>
      </c>
      <c r="G106" s="351">
        <v>31.678084469571001</v>
      </c>
      <c r="H106" s="337">
        <v>394.35497173262388</v>
      </c>
      <c r="I106" s="338">
        <v>1241.1342201529765</v>
      </c>
      <c r="J106" s="341">
        <v>-109.6258064516129</v>
      </c>
      <c r="K106" s="342">
        <v>134.87202607673251</v>
      </c>
      <c r="L106" s="339">
        <f t="shared" si="11"/>
        <v>1266.3804397780962</v>
      </c>
      <c r="M106" s="364">
        <v>12</v>
      </c>
      <c r="N106" s="134">
        <f t="shared" si="13"/>
        <v>-622.23388841064298</v>
      </c>
      <c r="O106" s="135">
        <f t="shared" si="14"/>
        <v>-0.32946583064811941</v>
      </c>
      <c r="P106" s="31"/>
      <c r="Q106" s="39">
        <f t="shared" si="15"/>
        <v>-0.19250593037053954</v>
      </c>
      <c r="R106" s="39">
        <f t="shared" si="16"/>
        <v>-0.70642952225663214</v>
      </c>
      <c r="S106" s="23"/>
      <c r="T106" s="33"/>
      <c r="U106" s="357">
        <v>276</v>
      </c>
      <c r="V106" s="346" t="s">
        <v>129</v>
      </c>
      <c r="W106" s="342">
        <v>14857</v>
      </c>
      <c r="X106" s="361">
        <v>1023.077107383236</v>
      </c>
      <c r="Y106" s="337">
        <v>513.94250283198562</v>
      </c>
      <c r="Z106" s="358">
        <v>1537.0196102152217</v>
      </c>
      <c r="AA106" s="362">
        <v>-107.82486370061251</v>
      </c>
      <c r="AB106" s="360">
        <v>459.4195816741298</v>
      </c>
      <c r="AC106" s="366">
        <f t="shared" si="12"/>
        <v>1888.6143281887391</v>
      </c>
    </row>
    <row r="107" spans="1:29" ht="18.75">
      <c r="A107" s="345">
        <v>280</v>
      </c>
      <c r="B107" s="346" t="s">
        <v>130</v>
      </c>
      <c r="C107" s="342">
        <v>2050</v>
      </c>
      <c r="D107" s="336">
        <v>804.48682926829269</v>
      </c>
      <c r="E107" s="349">
        <v>682.93317073170726</v>
      </c>
      <c r="F107" s="352">
        <v>-3.8302439024390242</v>
      </c>
      <c r="G107" s="351">
        <v>125.3839024390244</v>
      </c>
      <c r="H107" s="337">
        <v>432.47658536585368</v>
      </c>
      <c r="I107" s="338">
        <v>1236.9629268292683</v>
      </c>
      <c r="J107" s="341">
        <v>-133.48146341463413</v>
      </c>
      <c r="K107" s="342">
        <v>246.42342761516105</v>
      </c>
      <c r="L107" s="339">
        <f t="shared" si="11"/>
        <v>1349.9048910297952</v>
      </c>
      <c r="M107" s="364">
        <v>15</v>
      </c>
      <c r="N107" s="134">
        <f t="shared" si="13"/>
        <v>-2286.3035954465449</v>
      </c>
      <c r="O107" s="135">
        <f t="shared" si="14"/>
        <v>-0.62876031557312673</v>
      </c>
      <c r="P107" s="31"/>
      <c r="Q107" s="39">
        <f t="shared" si="15"/>
        <v>-0.57833579344445152</v>
      </c>
      <c r="R107" s="39">
        <f t="shared" si="16"/>
        <v>-0.7022898549825296</v>
      </c>
      <c r="S107" s="23"/>
      <c r="T107" s="33"/>
      <c r="U107" s="357">
        <v>280</v>
      </c>
      <c r="V107" s="346" t="s">
        <v>130</v>
      </c>
      <c r="W107" s="342">
        <v>2068</v>
      </c>
      <c r="X107" s="361">
        <v>2021.4503668680579</v>
      </c>
      <c r="Y107" s="337">
        <v>912.07566545433554</v>
      </c>
      <c r="Z107" s="358">
        <v>2933.5260323223933</v>
      </c>
      <c r="AA107" s="363">
        <v>-125.04690522243713</v>
      </c>
      <c r="AB107" s="360">
        <v>827.72935937638385</v>
      </c>
      <c r="AC107" s="366">
        <f t="shared" si="12"/>
        <v>3636.2084864763401</v>
      </c>
    </row>
    <row r="108" spans="1:29" ht="18.75">
      <c r="A108" s="345">
        <v>284</v>
      </c>
      <c r="B108" s="346" t="s">
        <v>131</v>
      </c>
      <c r="C108" s="342">
        <v>2271</v>
      </c>
      <c r="D108" s="336">
        <v>960.54205195948919</v>
      </c>
      <c r="E108" s="349">
        <v>139.74944958168209</v>
      </c>
      <c r="F108" s="352">
        <v>453.02421840598856</v>
      </c>
      <c r="G108" s="351">
        <v>367.76838397181859</v>
      </c>
      <c r="H108" s="337">
        <v>425.28841919859093</v>
      </c>
      <c r="I108" s="338">
        <v>1385.8309114927345</v>
      </c>
      <c r="J108" s="341">
        <v>285.49097313958606</v>
      </c>
      <c r="K108" s="342">
        <v>224.9745039657534</v>
      </c>
      <c r="L108" s="339">
        <f t="shared" si="11"/>
        <v>1896.2963885980739</v>
      </c>
      <c r="M108" s="364">
        <v>2</v>
      </c>
      <c r="N108" s="134">
        <f t="shared" si="13"/>
        <v>-2149.5077597070626</v>
      </c>
      <c r="O108" s="135">
        <f t="shared" si="14"/>
        <v>-0.53129308313343138</v>
      </c>
      <c r="P108" s="31"/>
      <c r="Q108" s="39">
        <f t="shared" si="15"/>
        <v>-0.54265325902405837</v>
      </c>
      <c r="R108" s="39">
        <f t="shared" si="16"/>
        <v>-0.6753266895035428</v>
      </c>
      <c r="S108" s="23"/>
      <c r="T108" s="33"/>
      <c r="U108" s="357">
        <v>284</v>
      </c>
      <c r="V108" s="346" t="s">
        <v>131</v>
      </c>
      <c r="W108" s="342">
        <v>2292</v>
      </c>
      <c r="X108" s="361">
        <v>2262.1491823258793</v>
      </c>
      <c r="Y108" s="337">
        <v>768.00450049141023</v>
      </c>
      <c r="Z108" s="358">
        <v>3030.1536828172893</v>
      </c>
      <c r="AA108" s="362">
        <v>322.72469458987786</v>
      </c>
      <c r="AB108" s="360">
        <v>692.92577089796953</v>
      </c>
      <c r="AC108" s="366">
        <f t="shared" si="12"/>
        <v>4045.8041483051366</v>
      </c>
    </row>
    <row r="109" spans="1:29" ht="18.75">
      <c r="A109" s="345">
        <v>285</v>
      </c>
      <c r="B109" s="346" t="s">
        <v>132</v>
      </c>
      <c r="C109" s="342">
        <v>51241</v>
      </c>
      <c r="D109" s="336">
        <v>111.22519076520754</v>
      </c>
      <c r="E109" s="349">
        <v>72.764953845553364</v>
      </c>
      <c r="F109" s="352">
        <v>-15.822954274897056</v>
      </c>
      <c r="G109" s="351">
        <v>54.283191194551236</v>
      </c>
      <c r="H109" s="337">
        <v>214.97443453484513</v>
      </c>
      <c r="I109" s="338">
        <v>326.19960578443045</v>
      </c>
      <c r="J109" s="341">
        <v>-37.064479615932555</v>
      </c>
      <c r="K109" s="342">
        <v>152.12690849137451</v>
      </c>
      <c r="L109" s="339">
        <f t="shared" si="11"/>
        <v>441.26203465987237</v>
      </c>
      <c r="M109" s="364">
        <v>8</v>
      </c>
      <c r="N109" s="134">
        <f t="shared" si="13"/>
        <v>-2111.5370273328131</v>
      </c>
      <c r="O109" s="135">
        <f t="shared" si="14"/>
        <v>-0.82714580194360132</v>
      </c>
      <c r="P109" s="31"/>
      <c r="Q109" s="39">
        <f t="shared" si="15"/>
        <v>-0.84444292089462358</v>
      </c>
      <c r="R109" s="39">
        <f t="shared" si="16"/>
        <v>-0.68870367356521889</v>
      </c>
      <c r="S109" s="23"/>
      <c r="T109" s="33"/>
      <c r="U109" s="357">
        <v>285</v>
      </c>
      <c r="V109" s="346" t="s">
        <v>132</v>
      </c>
      <c r="W109" s="342">
        <v>51668</v>
      </c>
      <c r="X109" s="361">
        <v>1884.031653231857</v>
      </c>
      <c r="Y109" s="337">
        <v>212.94527421133901</v>
      </c>
      <c r="Z109" s="358">
        <v>2096.976927443196</v>
      </c>
      <c r="AA109" s="363">
        <v>-32.866280870171096</v>
      </c>
      <c r="AB109" s="360">
        <v>488.68841541966032</v>
      </c>
      <c r="AC109" s="366">
        <f t="shared" si="12"/>
        <v>2552.7990619926854</v>
      </c>
    </row>
    <row r="110" spans="1:29" ht="18.75">
      <c r="A110" s="345">
        <v>286</v>
      </c>
      <c r="B110" s="346" t="s">
        <v>133</v>
      </c>
      <c r="C110" s="342">
        <v>80454</v>
      </c>
      <c r="D110" s="336">
        <v>-27.521067939443657</v>
      </c>
      <c r="E110" s="349">
        <v>30.996954781614338</v>
      </c>
      <c r="F110" s="352">
        <v>-53.459305938797328</v>
      </c>
      <c r="G110" s="351">
        <v>-5.0587167822606709</v>
      </c>
      <c r="H110" s="337">
        <v>166.49460561314541</v>
      </c>
      <c r="I110" s="338">
        <v>138.97353767370174</v>
      </c>
      <c r="J110" s="341">
        <v>-92.178524374176547</v>
      </c>
      <c r="K110" s="342">
        <v>162.51833088922567</v>
      </c>
      <c r="L110" s="339">
        <f t="shared" si="11"/>
        <v>209.31334418875088</v>
      </c>
      <c r="M110" s="364">
        <v>8</v>
      </c>
      <c r="N110" s="134">
        <f t="shared" si="13"/>
        <v>-1981.05372448254</v>
      </c>
      <c r="O110" s="135">
        <f t="shared" si="14"/>
        <v>-0.90443914758281896</v>
      </c>
      <c r="P110" s="31"/>
      <c r="Q110" s="39">
        <f t="shared" si="15"/>
        <v>-0.9206700388797634</v>
      </c>
      <c r="R110" s="39">
        <f t="shared" si="16"/>
        <v>-0.69204817124368367</v>
      </c>
      <c r="S110" s="23"/>
      <c r="T110" s="33"/>
      <c r="U110" s="357">
        <v>286</v>
      </c>
      <c r="V110" s="346" t="s">
        <v>133</v>
      </c>
      <c r="W110" s="342">
        <v>81187</v>
      </c>
      <c r="X110" s="361">
        <v>1564.8314248981328</v>
      </c>
      <c r="Y110" s="337">
        <v>187.01032204368423</v>
      </c>
      <c r="Z110" s="358">
        <v>1751.8417469418168</v>
      </c>
      <c r="AA110" s="362">
        <v>-89.214135267961623</v>
      </c>
      <c r="AB110" s="360">
        <v>527.7394569974357</v>
      </c>
      <c r="AC110" s="366">
        <f t="shared" si="12"/>
        <v>2190.3670686712908</v>
      </c>
    </row>
    <row r="111" spans="1:29" ht="18.75">
      <c r="A111" s="345">
        <v>287</v>
      </c>
      <c r="B111" s="346" t="s">
        <v>134</v>
      </c>
      <c r="C111" s="342">
        <v>6380</v>
      </c>
      <c r="D111" s="336">
        <v>631.31363636363642</v>
      </c>
      <c r="E111" s="349">
        <v>211.32539184952978</v>
      </c>
      <c r="F111" s="352">
        <v>251.86990595611286</v>
      </c>
      <c r="G111" s="351">
        <v>168.11833855799372</v>
      </c>
      <c r="H111" s="337">
        <v>343.63479623824452</v>
      </c>
      <c r="I111" s="338">
        <v>974.94843260188088</v>
      </c>
      <c r="J111" s="341">
        <v>176.27758620689656</v>
      </c>
      <c r="K111" s="342">
        <v>226.1120106567258</v>
      </c>
      <c r="L111" s="339">
        <f t="shared" si="11"/>
        <v>1377.3380294655033</v>
      </c>
      <c r="M111" s="364">
        <v>15</v>
      </c>
      <c r="N111" s="134">
        <f t="shared" si="13"/>
        <v>-2301.7060295961855</v>
      </c>
      <c r="O111" s="135">
        <f t="shared" si="14"/>
        <v>-0.62562611174143357</v>
      </c>
      <c r="P111" s="31"/>
      <c r="Q111" s="39">
        <f t="shared" si="15"/>
        <v>-0.66872113386173782</v>
      </c>
      <c r="R111" s="39">
        <f t="shared" si="16"/>
        <v>-0.68673217696459521</v>
      </c>
      <c r="S111" s="23"/>
      <c r="T111" s="33"/>
      <c r="U111" s="357">
        <v>287</v>
      </c>
      <c r="V111" s="346" t="s">
        <v>134</v>
      </c>
      <c r="W111" s="342">
        <v>6404</v>
      </c>
      <c r="X111" s="361">
        <v>2325.591312217502</v>
      </c>
      <c r="Y111" s="337">
        <v>617.39277839749548</v>
      </c>
      <c r="Z111" s="358">
        <v>2942.9840906149975</v>
      </c>
      <c r="AA111" s="363">
        <v>14.274984384759525</v>
      </c>
      <c r="AB111" s="360">
        <v>721.78498406193205</v>
      </c>
      <c r="AC111" s="366">
        <f t="shared" si="12"/>
        <v>3679.044059061689</v>
      </c>
    </row>
    <row r="112" spans="1:29" ht="18.75">
      <c r="A112" s="345">
        <v>288</v>
      </c>
      <c r="B112" s="346" t="s">
        <v>135</v>
      </c>
      <c r="C112" s="342">
        <v>6442</v>
      </c>
      <c r="D112" s="336">
        <v>485.91307047500777</v>
      </c>
      <c r="E112" s="349">
        <v>657.46972989754738</v>
      </c>
      <c r="F112" s="352">
        <v>-75.060850667494563</v>
      </c>
      <c r="G112" s="351">
        <v>-96.495808755045019</v>
      </c>
      <c r="H112" s="337">
        <v>295.87022663769017</v>
      </c>
      <c r="I112" s="338">
        <v>781.78329711269794</v>
      </c>
      <c r="J112" s="341">
        <v>58.199472213598263</v>
      </c>
      <c r="K112" s="342">
        <v>207.36787412539582</v>
      </c>
      <c r="L112" s="339">
        <f t="shared" si="11"/>
        <v>1047.3506434516921</v>
      </c>
      <c r="M112" s="364">
        <v>15</v>
      </c>
      <c r="N112" s="134">
        <f t="shared" si="13"/>
        <v>-1998.0527464489364</v>
      </c>
      <c r="O112" s="135">
        <f t="shared" si="14"/>
        <v>-0.65608804175992363</v>
      </c>
      <c r="P112" s="31"/>
      <c r="Q112" s="39">
        <f t="shared" si="15"/>
        <v>-0.66894244960680038</v>
      </c>
      <c r="R112" s="39">
        <f t="shared" si="16"/>
        <v>-0.68977126695185786</v>
      </c>
      <c r="S112" s="23"/>
      <c r="T112" s="33"/>
      <c r="U112" s="357">
        <v>288</v>
      </c>
      <c r="V112" s="346" t="s">
        <v>135</v>
      </c>
      <c r="W112" s="342">
        <v>6416</v>
      </c>
      <c r="X112" s="361">
        <v>1782.5148304762088</v>
      </c>
      <c r="Y112" s="337">
        <v>578.95765726547779</v>
      </c>
      <c r="Z112" s="358">
        <v>2361.4724877416866</v>
      </c>
      <c r="AA112" s="362">
        <v>15.495480049875312</v>
      </c>
      <c r="AB112" s="360">
        <v>668.43542210906674</v>
      </c>
      <c r="AC112" s="366">
        <f t="shared" si="12"/>
        <v>3045.4033899006286</v>
      </c>
    </row>
    <row r="113" spans="1:29" ht="18.75">
      <c r="A113" s="345">
        <v>290</v>
      </c>
      <c r="B113" s="346" t="s">
        <v>136</v>
      </c>
      <c r="C113" s="342">
        <v>7928</v>
      </c>
      <c r="D113" s="336">
        <v>461.14581231079717</v>
      </c>
      <c r="E113" s="349">
        <v>399.62083753784054</v>
      </c>
      <c r="F113" s="352">
        <v>-8.2092583249243187</v>
      </c>
      <c r="G113" s="351">
        <v>69.734233097880931</v>
      </c>
      <c r="H113" s="337">
        <v>302.1989152371342</v>
      </c>
      <c r="I113" s="338">
        <v>763.34472754793137</v>
      </c>
      <c r="J113" s="341">
        <v>-69.194248234106965</v>
      </c>
      <c r="K113" s="342">
        <v>213.96392633208012</v>
      </c>
      <c r="L113" s="339">
        <f t="shared" si="11"/>
        <v>908.11440564590453</v>
      </c>
      <c r="M113" s="364">
        <v>18</v>
      </c>
      <c r="N113" s="134">
        <f t="shared" si="13"/>
        <v>-3590.4409679904884</v>
      </c>
      <c r="O113" s="135">
        <f t="shared" si="14"/>
        <v>-0.79813199344663555</v>
      </c>
      <c r="P113" s="31"/>
      <c r="Q113" s="39">
        <f t="shared" si="15"/>
        <v>-0.80372088353928339</v>
      </c>
      <c r="R113" s="39">
        <f t="shared" si="16"/>
        <v>-0.68609526930135822</v>
      </c>
      <c r="S113" s="23"/>
      <c r="T113" s="33"/>
      <c r="U113" s="357">
        <v>290</v>
      </c>
      <c r="V113" s="346" t="s">
        <v>136</v>
      </c>
      <c r="W113" s="342">
        <v>8042</v>
      </c>
      <c r="X113" s="361">
        <v>3146.388655857761</v>
      </c>
      <c r="Y113" s="337">
        <v>742.6890071788348</v>
      </c>
      <c r="Z113" s="358">
        <v>3889.0776630365954</v>
      </c>
      <c r="AA113" s="363">
        <v>-72.142874906739621</v>
      </c>
      <c r="AB113" s="360">
        <v>681.62058550653728</v>
      </c>
      <c r="AC113" s="366">
        <f t="shared" si="12"/>
        <v>4498.5553736363927</v>
      </c>
    </row>
    <row r="114" spans="1:29" ht="18.75">
      <c r="A114" s="345">
        <v>291</v>
      </c>
      <c r="B114" s="346" t="s">
        <v>137</v>
      </c>
      <c r="C114" s="342">
        <v>2158</v>
      </c>
      <c r="D114" s="336">
        <v>823.92029657089893</v>
      </c>
      <c r="E114" s="349">
        <v>-40.751158480074146</v>
      </c>
      <c r="F114" s="352">
        <v>445.88322520852643</v>
      </c>
      <c r="G114" s="351">
        <v>418.7882298424467</v>
      </c>
      <c r="H114" s="337">
        <v>8.8721037998146439</v>
      </c>
      <c r="I114" s="338">
        <v>832.79240037071361</v>
      </c>
      <c r="J114" s="341">
        <v>-42.68952734012975</v>
      </c>
      <c r="K114" s="342">
        <v>208.09268296525406</v>
      </c>
      <c r="L114" s="339">
        <f t="shared" si="11"/>
        <v>998.19555599583794</v>
      </c>
      <c r="M114" s="364">
        <v>6</v>
      </c>
      <c r="N114" s="134">
        <f t="shared" si="13"/>
        <v>-3311.3047367658919</v>
      </c>
      <c r="O114" s="135">
        <f t="shared" si="14"/>
        <v>-0.7683732478978097</v>
      </c>
      <c r="P114" s="31"/>
      <c r="Q114" s="39">
        <f t="shared" si="15"/>
        <v>-0.77308883768664927</v>
      </c>
      <c r="R114" s="39">
        <f t="shared" si="16"/>
        <v>-0.69570800572359803</v>
      </c>
      <c r="S114" s="23"/>
      <c r="T114" s="33"/>
      <c r="U114" s="357">
        <v>291</v>
      </c>
      <c r="V114" s="346" t="s">
        <v>137</v>
      </c>
      <c r="W114" s="342">
        <v>2161</v>
      </c>
      <c r="X114" s="361">
        <v>3010.7476253876625</v>
      </c>
      <c r="Y114" s="337">
        <v>659.37768656449805</v>
      </c>
      <c r="Z114" s="358">
        <v>3670.1253119521607</v>
      </c>
      <c r="AA114" s="362">
        <v>-44.483572420175847</v>
      </c>
      <c r="AB114" s="360">
        <v>683.85855322974487</v>
      </c>
      <c r="AC114" s="366">
        <f t="shared" si="12"/>
        <v>4309.5002927617297</v>
      </c>
    </row>
    <row r="115" spans="1:29" ht="18.75">
      <c r="A115" s="345">
        <v>297</v>
      </c>
      <c r="B115" s="346" t="s">
        <v>138</v>
      </c>
      <c r="C115" s="342">
        <v>121543</v>
      </c>
      <c r="D115" s="336">
        <v>-33.327958006631398</v>
      </c>
      <c r="E115" s="349">
        <v>104.40630887833936</v>
      </c>
      <c r="F115" s="352">
        <v>-97.128283817249866</v>
      </c>
      <c r="G115" s="351">
        <v>-40.605983067720892</v>
      </c>
      <c r="H115" s="337">
        <v>211.88189365080672</v>
      </c>
      <c r="I115" s="338">
        <v>178.55393564417531</v>
      </c>
      <c r="J115" s="341">
        <v>-14.553195165496984</v>
      </c>
      <c r="K115" s="342">
        <v>157.95313065902127</v>
      </c>
      <c r="L115" s="339">
        <f t="shared" si="11"/>
        <v>321.95387113769959</v>
      </c>
      <c r="M115" s="364">
        <v>11</v>
      </c>
      <c r="N115" s="134">
        <f t="shared" si="13"/>
        <v>-1714.2211153876842</v>
      </c>
      <c r="O115" s="135">
        <f t="shared" si="14"/>
        <v>-0.84188300452158316</v>
      </c>
      <c r="P115" s="31"/>
      <c r="Q115" s="39">
        <f t="shared" si="15"/>
        <v>-0.88345925299728822</v>
      </c>
      <c r="R115" s="39">
        <f t="shared" si="16"/>
        <v>-0.69463259255173693</v>
      </c>
      <c r="S115" s="23"/>
      <c r="T115" s="33"/>
      <c r="U115" s="357">
        <v>297</v>
      </c>
      <c r="V115" s="346" t="s">
        <v>138</v>
      </c>
      <c r="W115" s="342">
        <v>120210</v>
      </c>
      <c r="X115" s="361">
        <v>1227.381503749906</v>
      </c>
      <c r="Y115" s="337">
        <v>304.73443197530844</v>
      </c>
      <c r="Z115" s="358">
        <v>1532.1159357252145</v>
      </c>
      <c r="AA115" s="363">
        <v>-13.196971965726645</v>
      </c>
      <c r="AB115" s="360">
        <v>517.25602276589564</v>
      </c>
      <c r="AC115" s="366">
        <f t="shared" si="12"/>
        <v>2036.1749865253837</v>
      </c>
    </row>
    <row r="116" spans="1:29" ht="18.75">
      <c r="A116" s="345">
        <v>300</v>
      </c>
      <c r="B116" s="346" t="s">
        <v>139</v>
      </c>
      <c r="C116" s="342">
        <v>3528</v>
      </c>
      <c r="D116" s="336">
        <v>776.37981859410434</v>
      </c>
      <c r="E116" s="349">
        <v>193.99914965986395</v>
      </c>
      <c r="F116" s="352">
        <v>375.72562358276645</v>
      </c>
      <c r="G116" s="350">
        <v>206.65504535147392</v>
      </c>
      <c r="H116" s="337">
        <v>515.64427437641723</v>
      </c>
      <c r="I116" s="338">
        <v>1292.0240929705215</v>
      </c>
      <c r="J116" s="341">
        <v>334.21258503401361</v>
      </c>
      <c r="K116" s="342">
        <v>220.50757950906166</v>
      </c>
      <c r="L116" s="339">
        <f t="shared" si="11"/>
        <v>1846.7442575135965</v>
      </c>
      <c r="M116" s="364">
        <v>14</v>
      </c>
      <c r="N116" s="134">
        <f t="shared" si="13"/>
        <v>-2668.020610134382</v>
      </c>
      <c r="O116" s="135">
        <f t="shared" si="14"/>
        <v>-0.59095449892705476</v>
      </c>
      <c r="P116" s="31"/>
      <c r="Q116" s="39">
        <f t="shared" si="15"/>
        <v>-0.63467394467309779</v>
      </c>
      <c r="R116" s="39">
        <f t="shared" si="16"/>
        <v>-0.68779819224004723</v>
      </c>
      <c r="S116" s="23"/>
      <c r="T116" s="33"/>
      <c r="U116" s="357">
        <v>300</v>
      </c>
      <c r="V116" s="346" t="s">
        <v>139</v>
      </c>
      <c r="W116" s="342">
        <v>3534</v>
      </c>
      <c r="X116" s="361">
        <v>2584.0923372494931</v>
      </c>
      <c r="Y116" s="337">
        <v>952.54041623530361</v>
      </c>
      <c r="Z116" s="358">
        <v>3536.6327534847965</v>
      </c>
      <c r="AA116" s="362">
        <v>271.83389926428976</v>
      </c>
      <c r="AB116" s="360">
        <v>706.29821489889184</v>
      </c>
      <c r="AC116" s="366">
        <f t="shared" si="12"/>
        <v>4514.7648676479785</v>
      </c>
    </row>
    <row r="117" spans="1:29" ht="18.75">
      <c r="A117" s="345">
        <v>301</v>
      </c>
      <c r="B117" s="346" t="s">
        <v>140</v>
      </c>
      <c r="C117" s="342">
        <v>20197</v>
      </c>
      <c r="D117" s="336">
        <v>139.33004901718076</v>
      </c>
      <c r="E117" s="349">
        <v>156.1749764816557</v>
      </c>
      <c r="F117" s="352">
        <v>22.95152745457246</v>
      </c>
      <c r="G117" s="351">
        <v>-39.796454919047385</v>
      </c>
      <c r="H117" s="337">
        <v>544.31271971084811</v>
      </c>
      <c r="I117" s="338">
        <v>683.64276872802895</v>
      </c>
      <c r="J117" s="341">
        <v>-126.85879090954101</v>
      </c>
      <c r="K117" s="342">
        <v>221.13629742602137</v>
      </c>
      <c r="L117" s="339">
        <f t="shared" si="11"/>
        <v>777.92027524450941</v>
      </c>
      <c r="M117" s="364">
        <v>14</v>
      </c>
      <c r="N117" s="134">
        <f t="shared" si="13"/>
        <v>-2765.4728329232307</v>
      </c>
      <c r="O117" s="135">
        <f t="shared" si="14"/>
        <v>-0.7804589410496523</v>
      </c>
      <c r="P117" s="31"/>
      <c r="Q117" s="39">
        <f t="shared" si="15"/>
        <v>-0.77045994720283417</v>
      </c>
      <c r="R117" s="39">
        <f t="shared" si="16"/>
        <v>-0.67982914326491695</v>
      </c>
      <c r="S117" s="23"/>
      <c r="T117" s="33"/>
      <c r="U117" s="357">
        <v>301</v>
      </c>
      <c r="V117" s="346" t="s">
        <v>140</v>
      </c>
      <c r="W117" s="342">
        <v>20456</v>
      </c>
      <c r="X117" s="361">
        <v>2062.3569816168747</v>
      </c>
      <c r="Y117" s="337">
        <v>915.95883036097257</v>
      </c>
      <c r="Z117" s="358">
        <v>2978.3158119778473</v>
      </c>
      <c r="AA117" s="363">
        <v>-125.60485921001174</v>
      </c>
      <c r="AB117" s="360">
        <v>690.68215539990501</v>
      </c>
      <c r="AC117" s="366">
        <f t="shared" si="12"/>
        <v>3543.3931081677401</v>
      </c>
    </row>
    <row r="118" spans="1:29" ht="18.75">
      <c r="A118" s="345">
        <v>304</v>
      </c>
      <c r="B118" s="346" t="s">
        <v>141</v>
      </c>
      <c r="C118" s="342">
        <v>971</v>
      </c>
      <c r="D118" s="336">
        <v>-254.65808444902163</v>
      </c>
      <c r="E118" s="349">
        <v>221.0195674562307</v>
      </c>
      <c r="F118" s="352">
        <v>-380.61688980432541</v>
      </c>
      <c r="G118" s="350">
        <v>-95.06076210092688</v>
      </c>
      <c r="H118" s="337">
        <v>-70.205973223480953</v>
      </c>
      <c r="I118" s="338">
        <v>-324.86405767250255</v>
      </c>
      <c r="J118" s="341">
        <v>-229.46652935118433</v>
      </c>
      <c r="K118" s="342">
        <v>185.81965591302097</v>
      </c>
      <c r="L118" s="339">
        <f t="shared" si="11"/>
        <v>-368.51093111066598</v>
      </c>
      <c r="M118" s="364">
        <v>2</v>
      </c>
      <c r="N118" s="134">
        <f t="shared" si="13"/>
        <v>-2835.3031074636301</v>
      </c>
      <c r="O118" s="135">
        <f t="shared" si="14"/>
        <v>-1.1493887221806791</v>
      </c>
      <c r="P118" s="31"/>
      <c r="Q118" s="39">
        <f t="shared" si="15"/>
        <v>-1.1589728686737184</v>
      </c>
      <c r="R118" s="39">
        <f t="shared" si="16"/>
        <v>-0.69977741073515431</v>
      </c>
      <c r="S118" s="23"/>
      <c r="T118" s="33"/>
      <c r="U118" s="357">
        <v>304</v>
      </c>
      <c r="V118" s="346" t="s">
        <v>141</v>
      </c>
      <c r="W118" s="342">
        <v>962</v>
      </c>
      <c r="X118" s="361">
        <v>1871.3601098704166</v>
      </c>
      <c r="Y118" s="337">
        <v>172.15876465694183</v>
      </c>
      <c r="Z118" s="358">
        <v>2043.5188745273583</v>
      </c>
      <c r="AA118" s="362">
        <v>-195.66632016632016</v>
      </c>
      <c r="AB118" s="360">
        <v>618.9396219919264</v>
      </c>
      <c r="AC118" s="366">
        <f t="shared" si="12"/>
        <v>2466.7921763529644</v>
      </c>
    </row>
    <row r="119" spans="1:29" ht="18.75">
      <c r="A119" s="345">
        <v>305</v>
      </c>
      <c r="B119" s="346" t="s">
        <v>142</v>
      </c>
      <c r="C119" s="342">
        <v>15165</v>
      </c>
      <c r="D119" s="336">
        <v>714.06455654467527</v>
      </c>
      <c r="E119" s="349">
        <v>429.10121991427627</v>
      </c>
      <c r="F119" s="352">
        <v>127.69851632047478</v>
      </c>
      <c r="G119" s="351">
        <v>157.26482030992418</v>
      </c>
      <c r="H119" s="337">
        <v>282.05657764589517</v>
      </c>
      <c r="I119" s="338">
        <v>996.12113419057039</v>
      </c>
      <c r="J119" s="341">
        <v>-47.307352456313879</v>
      </c>
      <c r="K119" s="342">
        <v>182.06949598575849</v>
      </c>
      <c r="L119" s="339">
        <f t="shared" si="11"/>
        <v>1130.883277720015</v>
      </c>
      <c r="M119" s="364">
        <v>17</v>
      </c>
      <c r="N119" s="134">
        <f t="shared" si="13"/>
        <v>-2441.3918903865138</v>
      </c>
      <c r="O119" s="135">
        <f t="shared" si="14"/>
        <v>-0.68342772476862823</v>
      </c>
      <c r="P119" s="31"/>
      <c r="Q119" s="39">
        <f t="shared" si="15"/>
        <v>-0.67054859841970105</v>
      </c>
      <c r="R119" s="39">
        <f t="shared" si="16"/>
        <v>-0.69537447700312849</v>
      </c>
      <c r="S119" s="23"/>
      <c r="T119" s="33"/>
      <c r="U119" s="357">
        <v>305</v>
      </c>
      <c r="V119" s="346" t="s">
        <v>142</v>
      </c>
      <c r="W119" s="342">
        <v>15213</v>
      </c>
      <c r="X119" s="361">
        <v>2306.4723727488799</v>
      </c>
      <c r="Y119" s="337">
        <v>717.10296920570647</v>
      </c>
      <c r="Z119" s="358">
        <v>3023.5753419545863</v>
      </c>
      <c r="AA119" s="363">
        <v>-48.983172286859926</v>
      </c>
      <c r="AB119" s="360">
        <v>597.6829984388022</v>
      </c>
      <c r="AC119" s="366">
        <f t="shared" si="12"/>
        <v>3572.2751681065288</v>
      </c>
    </row>
    <row r="120" spans="1:29" ht="18.75">
      <c r="A120" s="345">
        <v>309</v>
      </c>
      <c r="B120" s="346" t="s">
        <v>143</v>
      </c>
      <c r="C120" s="342">
        <v>6506</v>
      </c>
      <c r="D120" s="336">
        <v>-34.978327697509989</v>
      </c>
      <c r="E120" s="349">
        <v>127.05979096218874</v>
      </c>
      <c r="F120" s="352">
        <v>-81.913157085766983</v>
      </c>
      <c r="G120" s="351">
        <v>-80.124961573931756</v>
      </c>
      <c r="H120" s="337">
        <v>582.09483553642792</v>
      </c>
      <c r="I120" s="338">
        <v>547.11650783891787</v>
      </c>
      <c r="J120" s="341">
        <v>-60.879495849984629</v>
      </c>
      <c r="K120" s="342">
        <v>192.24507651890352</v>
      </c>
      <c r="L120" s="339">
        <f t="shared" si="11"/>
        <v>678.48208850783681</v>
      </c>
      <c r="M120" s="364">
        <v>12</v>
      </c>
      <c r="N120" s="134">
        <f t="shared" si="13"/>
        <v>-3027.7954175675686</v>
      </c>
      <c r="O120" s="135">
        <f t="shared" si="14"/>
        <v>-0.81693705142271311</v>
      </c>
      <c r="P120" s="31"/>
      <c r="Q120" s="39">
        <f t="shared" si="15"/>
        <v>-0.82699609620372327</v>
      </c>
      <c r="R120" s="39">
        <f t="shared" si="16"/>
        <v>-0.69396547694711597</v>
      </c>
      <c r="S120" s="23"/>
      <c r="T120" s="33"/>
      <c r="U120" s="357">
        <v>309</v>
      </c>
      <c r="V120" s="346" t="s">
        <v>143</v>
      </c>
      <c r="W120" s="342">
        <v>6552</v>
      </c>
      <c r="X120" s="361">
        <v>2167.1116405746925</v>
      </c>
      <c r="Y120" s="337">
        <v>995.34016446193255</v>
      </c>
      <c r="Z120" s="358">
        <v>3162.4518050366255</v>
      </c>
      <c r="AA120" s="362">
        <v>-84.355311355311358</v>
      </c>
      <c r="AB120" s="360">
        <v>628.18101239409111</v>
      </c>
      <c r="AC120" s="366">
        <f t="shared" si="12"/>
        <v>3706.2775060754057</v>
      </c>
    </row>
    <row r="121" spans="1:29" ht="18.75">
      <c r="A121" s="345">
        <v>312</v>
      </c>
      <c r="B121" s="346" t="s">
        <v>144</v>
      </c>
      <c r="C121" s="342">
        <v>1232</v>
      </c>
      <c r="D121" s="336">
        <v>548.93506493506493</v>
      </c>
      <c r="E121" s="349">
        <v>529.59659090909088</v>
      </c>
      <c r="F121" s="352">
        <v>49.745129870129873</v>
      </c>
      <c r="G121" s="351">
        <v>-30.406655844155843</v>
      </c>
      <c r="H121" s="337">
        <v>51.18181818181818</v>
      </c>
      <c r="I121" s="338">
        <v>600.11688311688317</v>
      </c>
      <c r="J121" s="341">
        <v>-257.03003246753246</v>
      </c>
      <c r="K121" s="342">
        <v>237.46261636058128</v>
      </c>
      <c r="L121" s="339">
        <f t="shared" si="11"/>
        <v>580.54946700993196</v>
      </c>
      <c r="M121" s="364">
        <v>13</v>
      </c>
      <c r="N121" s="134">
        <f t="shared" si="13"/>
        <v>-3340.7402281042478</v>
      </c>
      <c r="O121" s="135">
        <f t="shared" si="14"/>
        <v>-0.85194935540384054</v>
      </c>
      <c r="P121" s="31"/>
      <c r="Q121" s="39">
        <f t="shared" si="15"/>
        <v>-0.82405914864461605</v>
      </c>
      <c r="R121" s="39">
        <f t="shared" si="16"/>
        <v>-0.67504371674384622</v>
      </c>
      <c r="S121" s="23"/>
      <c r="T121" s="33"/>
      <c r="U121" s="357">
        <v>312</v>
      </c>
      <c r="V121" s="346" t="s">
        <v>144</v>
      </c>
      <c r="W121" s="342">
        <v>1288</v>
      </c>
      <c r="X121" s="361">
        <v>2606.91508500381</v>
      </c>
      <c r="Y121" s="337">
        <v>803.98624060534871</v>
      </c>
      <c r="Z121" s="358">
        <v>3410.9013256091589</v>
      </c>
      <c r="AA121" s="363">
        <v>-220.3641304347826</v>
      </c>
      <c r="AB121" s="360">
        <v>730.75249993980344</v>
      </c>
      <c r="AC121" s="366">
        <f t="shared" si="12"/>
        <v>3921.2896951141797</v>
      </c>
    </row>
    <row r="122" spans="1:29" ht="18.75">
      <c r="A122" s="345">
        <v>316</v>
      </c>
      <c r="B122" s="346" t="s">
        <v>145</v>
      </c>
      <c r="C122" s="342">
        <v>4245</v>
      </c>
      <c r="D122" s="336">
        <v>-36.278445229681978</v>
      </c>
      <c r="E122" s="349">
        <v>25.846171967020023</v>
      </c>
      <c r="F122" s="352">
        <v>-26.098704358068314</v>
      </c>
      <c r="G122" s="351">
        <v>-36.025912838633687</v>
      </c>
      <c r="H122" s="337">
        <v>432.60306242638399</v>
      </c>
      <c r="I122" s="338">
        <v>396.32461719670198</v>
      </c>
      <c r="J122" s="341">
        <v>-257.82073027090695</v>
      </c>
      <c r="K122" s="342">
        <v>194.75501448889324</v>
      </c>
      <c r="L122" s="339">
        <f t="shared" si="11"/>
        <v>333.25890141468824</v>
      </c>
      <c r="M122" s="364">
        <v>7</v>
      </c>
      <c r="N122" s="134">
        <f t="shared" si="13"/>
        <v>-1822.8885781180397</v>
      </c>
      <c r="O122" s="135">
        <f t="shared" si="14"/>
        <v>-0.84543779839822886</v>
      </c>
      <c r="P122" s="31"/>
      <c r="Q122" s="39">
        <f t="shared" si="15"/>
        <v>-0.77700300742980222</v>
      </c>
      <c r="R122" s="39">
        <f t="shared" si="16"/>
        <v>-0.69257233166306376</v>
      </c>
      <c r="S122" s="23"/>
      <c r="T122" s="33"/>
      <c r="U122" s="357">
        <v>316</v>
      </c>
      <c r="V122" s="346" t="s">
        <v>145</v>
      </c>
      <c r="W122" s="342">
        <v>4326</v>
      </c>
      <c r="X122" s="361">
        <v>1153.3297237297361</v>
      </c>
      <c r="Y122" s="337">
        <v>623.93468073052577</v>
      </c>
      <c r="Z122" s="358">
        <v>1777.2644044602619</v>
      </c>
      <c r="AA122" s="362">
        <v>-254.6155802126676</v>
      </c>
      <c r="AB122" s="360">
        <v>633.49865528513385</v>
      </c>
      <c r="AC122" s="366">
        <f t="shared" si="12"/>
        <v>2156.1474795327281</v>
      </c>
    </row>
    <row r="123" spans="1:29" ht="18.75">
      <c r="A123" s="345">
        <v>317</v>
      </c>
      <c r="B123" s="346" t="s">
        <v>146</v>
      </c>
      <c r="C123" s="342">
        <v>2533</v>
      </c>
      <c r="D123" s="336">
        <v>1229.1271219897355</v>
      </c>
      <c r="E123" s="349">
        <v>721.83339913146472</v>
      </c>
      <c r="F123" s="352">
        <v>334.79194630872485</v>
      </c>
      <c r="G123" s="351">
        <v>172.50177654954598</v>
      </c>
      <c r="H123" s="337">
        <v>569.65021713383339</v>
      </c>
      <c r="I123" s="338">
        <v>1798.7773391235689</v>
      </c>
      <c r="J123" s="341">
        <v>32.08251085669167</v>
      </c>
      <c r="K123" s="342">
        <v>234.78039418642808</v>
      </c>
      <c r="L123" s="339">
        <f t="shared" si="11"/>
        <v>2065.6402441666887</v>
      </c>
      <c r="M123" s="364">
        <v>17</v>
      </c>
      <c r="N123" s="134">
        <f t="shared" si="13"/>
        <v>-2845.7451720065555</v>
      </c>
      <c r="O123" s="135">
        <f t="shared" si="14"/>
        <v>-0.57941801159312123</v>
      </c>
      <c r="P123" s="31"/>
      <c r="Q123" s="39">
        <f t="shared" si="15"/>
        <v>-0.56625219703277385</v>
      </c>
      <c r="R123" s="39">
        <f t="shared" si="16"/>
        <v>-0.68466619862813971</v>
      </c>
      <c r="S123" s="23"/>
      <c r="T123" s="33"/>
      <c r="U123" s="357">
        <v>317</v>
      </c>
      <c r="V123" s="346" t="s">
        <v>146</v>
      </c>
      <c r="W123" s="342">
        <v>2538</v>
      </c>
      <c r="X123" s="361">
        <v>2908.3852680002597</v>
      </c>
      <c r="Y123" s="337">
        <v>1238.6728307804358</v>
      </c>
      <c r="Z123" s="358">
        <v>4147.0580987806961</v>
      </c>
      <c r="AA123" s="363">
        <v>19.781717888100868</v>
      </c>
      <c r="AB123" s="360">
        <v>744.54559950444764</v>
      </c>
      <c r="AC123" s="366">
        <f t="shared" si="12"/>
        <v>4911.3854161732443</v>
      </c>
    </row>
    <row r="124" spans="1:29" ht="18.75">
      <c r="A124" s="345">
        <v>320</v>
      </c>
      <c r="B124" s="346" t="s">
        <v>147</v>
      </c>
      <c r="C124" s="342">
        <v>7105</v>
      </c>
      <c r="D124" s="336">
        <v>566.70274454609432</v>
      </c>
      <c r="E124" s="349">
        <v>200.54637579169599</v>
      </c>
      <c r="F124" s="352">
        <v>171.19901477832514</v>
      </c>
      <c r="G124" s="351">
        <v>194.95735397607319</v>
      </c>
      <c r="H124" s="337">
        <v>367.65193525686135</v>
      </c>
      <c r="I124" s="338">
        <v>934.35467980295562</v>
      </c>
      <c r="J124" s="341">
        <v>-48.235186488388457</v>
      </c>
      <c r="K124" s="342">
        <v>187.64811030375134</v>
      </c>
      <c r="L124" s="339">
        <f t="shared" si="11"/>
        <v>1073.7676036183186</v>
      </c>
      <c r="M124" s="364">
        <v>19</v>
      </c>
      <c r="N124" s="134">
        <f t="shared" si="13"/>
        <v>-3133.4812490653721</v>
      </c>
      <c r="O124" s="135">
        <f t="shared" si="14"/>
        <v>-0.74478153272692893</v>
      </c>
      <c r="P124" s="31"/>
      <c r="Q124" s="39">
        <f t="shared" si="15"/>
        <v>-0.74351309001597654</v>
      </c>
      <c r="R124" s="39">
        <f t="shared" si="16"/>
        <v>-0.69079838487046641</v>
      </c>
      <c r="S124" s="23"/>
      <c r="T124" s="33"/>
      <c r="U124" s="357">
        <v>320</v>
      </c>
      <c r="V124" s="346" t="s">
        <v>147</v>
      </c>
      <c r="W124" s="342">
        <v>7191</v>
      </c>
      <c r="X124" s="361">
        <v>3012.7618445914709</v>
      </c>
      <c r="Y124" s="337">
        <v>630.13236728529318</v>
      </c>
      <c r="Z124" s="358">
        <v>3642.8942118767641</v>
      </c>
      <c r="AA124" s="362">
        <v>-42.524822695035461</v>
      </c>
      <c r="AB124" s="360">
        <v>606.8794635019616</v>
      </c>
      <c r="AC124" s="366">
        <f t="shared" si="12"/>
        <v>4207.2488526836905</v>
      </c>
    </row>
    <row r="125" spans="1:29" ht="18.75">
      <c r="A125" s="345">
        <v>322</v>
      </c>
      <c r="B125" s="346" t="s">
        <v>148</v>
      </c>
      <c r="C125" s="342">
        <v>6614</v>
      </c>
      <c r="D125" s="336">
        <v>1087.6953432113698</v>
      </c>
      <c r="E125" s="349">
        <v>712.65255518596916</v>
      </c>
      <c r="F125" s="352">
        <v>188.63032960387056</v>
      </c>
      <c r="G125" s="351">
        <v>186.41245842153009</v>
      </c>
      <c r="H125" s="337">
        <v>302.14544904747504</v>
      </c>
      <c r="I125" s="338">
        <v>1389.8407922588449</v>
      </c>
      <c r="J125" s="341">
        <v>-78.016480193528878</v>
      </c>
      <c r="K125" s="342">
        <v>192.98510419181133</v>
      </c>
      <c r="L125" s="339">
        <f t="shared" si="11"/>
        <v>1504.8094162571274</v>
      </c>
      <c r="M125" s="364">
        <v>2</v>
      </c>
      <c r="N125" s="134">
        <f t="shared" si="13"/>
        <v>-2296.1964062601742</v>
      </c>
      <c r="O125" s="135">
        <f t="shared" si="14"/>
        <v>-0.60410231225046285</v>
      </c>
      <c r="P125" s="31"/>
      <c r="Q125" s="39">
        <f t="shared" si="15"/>
        <v>-0.57304924746205987</v>
      </c>
      <c r="R125" s="39">
        <f t="shared" si="16"/>
        <v>-0.6890320607939624</v>
      </c>
      <c r="S125" s="23"/>
      <c r="T125" s="33"/>
      <c r="U125" s="357">
        <v>322</v>
      </c>
      <c r="V125" s="346" t="s">
        <v>148</v>
      </c>
      <c r="W125" s="342">
        <v>6609</v>
      </c>
      <c r="X125" s="361">
        <v>2468.2285477650189</v>
      </c>
      <c r="Y125" s="337">
        <v>787.04336356704744</v>
      </c>
      <c r="Z125" s="358">
        <v>3255.2719113320668</v>
      </c>
      <c r="AA125" s="363">
        <v>-74.860947193221364</v>
      </c>
      <c r="AB125" s="360">
        <v>620.59485837845637</v>
      </c>
      <c r="AC125" s="366">
        <f t="shared" si="12"/>
        <v>3801.0058225173016</v>
      </c>
    </row>
    <row r="126" spans="1:29" ht="18.75">
      <c r="A126" s="345">
        <v>398</v>
      </c>
      <c r="B126" s="346" t="s">
        <v>149</v>
      </c>
      <c r="C126" s="342">
        <v>120027</v>
      </c>
      <c r="D126" s="336">
        <v>427.42432119439792</v>
      </c>
      <c r="E126" s="349">
        <v>163.97690519633082</v>
      </c>
      <c r="F126" s="352">
        <v>107.09637831487915</v>
      </c>
      <c r="G126" s="351">
        <v>156.35103768318794</v>
      </c>
      <c r="H126" s="337">
        <v>205.05650395327717</v>
      </c>
      <c r="I126" s="338">
        <v>632.48082514767509</v>
      </c>
      <c r="J126" s="341">
        <v>-33.97107317520225</v>
      </c>
      <c r="K126" s="342">
        <v>151.36855530921949</v>
      </c>
      <c r="L126" s="339">
        <f t="shared" si="11"/>
        <v>749.87830728169229</v>
      </c>
      <c r="M126" s="364">
        <v>7</v>
      </c>
      <c r="N126" s="134">
        <f t="shared" si="13"/>
        <v>-1298.170208345749</v>
      </c>
      <c r="O126" s="135">
        <f t="shared" si="14"/>
        <v>-0.63385715642973472</v>
      </c>
      <c r="P126" s="31"/>
      <c r="Q126" s="39">
        <f t="shared" si="15"/>
        <v>-0.60157164234544014</v>
      </c>
      <c r="R126" s="39">
        <f t="shared" si="16"/>
        <v>-0.69283166431352639</v>
      </c>
      <c r="S126" s="23"/>
      <c r="T126" s="33"/>
      <c r="U126" s="357">
        <v>398</v>
      </c>
      <c r="V126" s="346" t="s">
        <v>149</v>
      </c>
      <c r="W126" s="342">
        <v>119984</v>
      </c>
      <c r="X126" s="361">
        <v>1314.3240190544627</v>
      </c>
      <c r="Y126" s="337">
        <v>273.11526079730015</v>
      </c>
      <c r="Z126" s="358">
        <v>1587.4392798517629</v>
      </c>
      <c r="AA126" s="362">
        <v>-32.17774036538205</v>
      </c>
      <c r="AB126" s="360">
        <v>492.78697614106045</v>
      </c>
      <c r="AC126" s="366">
        <f t="shared" si="12"/>
        <v>2048.0485156274412</v>
      </c>
    </row>
    <row r="127" spans="1:29" ht="18.75">
      <c r="A127" s="345">
        <v>399</v>
      </c>
      <c r="B127" s="346" t="s">
        <v>150</v>
      </c>
      <c r="C127" s="342">
        <v>7916</v>
      </c>
      <c r="D127" s="336">
        <v>190.18961596766044</v>
      </c>
      <c r="E127" s="349">
        <v>532.20123799898943</v>
      </c>
      <c r="F127" s="352">
        <v>-148.32971197574531</v>
      </c>
      <c r="G127" s="350">
        <v>-193.68191005558361</v>
      </c>
      <c r="H127" s="337">
        <v>406.98168266801417</v>
      </c>
      <c r="I127" s="338">
        <v>597.17129863567459</v>
      </c>
      <c r="J127" s="341">
        <v>-48.030697321879735</v>
      </c>
      <c r="K127" s="342">
        <v>164.79457243785541</v>
      </c>
      <c r="L127" s="339">
        <f t="shared" si="11"/>
        <v>713.93517375165027</v>
      </c>
      <c r="M127" s="364">
        <v>15</v>
      </c>
      <c r="N127" s="134">
        <f t="shared" si="13"/>
        <v>-1722.5972345581331</v>
      </c>
      <c r="O127" s="135">
        <f t="shared" si="14"/>
        <v>-0.70698720389813918</v>
      </c>
      <c r="P127" s="31"/>
      <c r="Q127" s="39">
        <f t="shared" si="15"/>
        <v>-0.68951982964761582</v>
      </c>
      <c r="R127" s="39">
        <f t="shared" si="16"/>
        <v>-0.70111158336363033</v>
      </c>
      <c r="S127" s="23"/>
      <c r="T127" s="33"/>
      <c r="U127" s="357">
        <v>399</v>
      </c>
      <c r="V127" s="346" t="s">
        <v>150</v>
      </c>
      <c r="W127" s="342">
        <v>7996</v>
      </c>
      <c r="X127" s="361">
        <v>1457.8932107934997</v>
      </c>
      <c r="Y127" s="337">
        <v>465.48662360270674</v>
      </c>
      <c r="Z127" s="358">
        <v>1923.3798343962064</v>
      </c>
      <c r="AA127" s="363">
        <v>-38.205602801400701</v>
      </c>
      <c r="AB127" s="360">
        <v>551.35817671497773</v>
      </c>
      <c r="AC127" s="366">
        <f t="shared" si="12"/>
        <v>2436.5324083097835</v>
      </c>
    </row>
    <row r="128" spans="1:29" ht="18.75">
      <c r="A128" s="345">
        <v>400</v>
      </c>
      <c r="B128" s="346" t="s">
        <v>151</v>
      </c>
      <c r="C128" s="342">
        <v>8456</v>
      </c>
      <c r="D128" s="336">
        <v>839.43625827814571</v>
      </c>
      <c r="E128" s="349">
        <v>399.42537842951748</v>
      </c>
      <c r="F128" s="352">
        <v>248.06977294228949</v>
      </c>
      <c r="G128" s="351">
        <v>191.94110690633869</v>
      </c>
      <c r="H128" s="337">
        <v>358.13895458845792</v>
      </c>
      <c r="I128" s="338">
        <v>1197.5752128666036</v>
      </c>
      <c r="J128" s="341">
        <v>115.69642857142857</v>
      </c>
      <c r="K128" s="342">
        <v>203.34052953472766</v>
      </c>
      <c r="L128" s="339">
        <f t="shared" si="11"/>
        <v>1516.6121709727599</v>
      </c>
      <c r="M128" s="364">
        <v>2</v>
      </c>
      <c r="N128" s="134">
        <f t="shared" si="13"/>
        <v>-1528.3297203281822</v>
      </c>
      <c r="O128" s="135">
        <f t="shared" si="14"/>
        <v>-0.50192410065178883</v>
      </c>
      <c r="P128" s="31"/>
      <c r="Q128" s="39">
        <f t="shared" si="15"/>
        <v>-0.47762372512815288</v>
      </c>
      <c r="R128" s="39">
        <f t="shared" si="16"/>
        <v>-0.68225125282773846</v>
      </c>
      <c r="S128" s="23"/>
      <c r="T128" s="33"/>
      <c r="U128" s="357">
        <v>400</v>
      </c>
      <c r="V128" s="346" t="s">
        <v>151</v>
      </c>
      <c r="W128" s="342">
        <v>8468</v>
      </c>
      <c r="X128" s="361">
        <v>1652.9279726524169</v>
      </c>
      <c r="Y128" s="337">
        <v>639.62486803775573</v>
      </c>
      <c r="Z128" s="358">
        <v>2292.5528406901726</v>
      </c>
      <c r="AA128" s="362">
        <v>112.44780349551252</v>
      </c>
      <c r="AB128" s="360">
        <v>639.94124711525751</v>
      </c>
      <c r="AC128" s="366">
        <f t="shared" si="12"/>
        <v>3044.9418913009422</v>
      </c>
    </row>
    <row r="129" spans="1:29" ht="18.75">
      <c r="A129" s="345">
        <v>402</v>
      </c>
      <c r="B129" s="346" t="s">
        <v>152</v>
      </c>
      <c r="C129" s="342">
        <v>9247</v>
      </c>
      <c r="D129" s="336">
        <v>68.083378392992316</v>
      </c>
      <c r="E129" s="349">
        <v>256.11495620201146</v>
      </c>
      <c r="F129" s="352">
        <v>-84.723694171082514</v>
      </c>
      <c r="G129" s="351">
        <v>-103.30788363793663</v>
      </c>
      <c r="H129" s="337">
        <v>542.29274359251644</v>
      </c>
      <c r="I129" s="338">
        <v>610.3761219855088</v>
      </c>
      <c r="J129" s="341">
        <v>-10.402725208175625</v>
      </c>
      <c r="K129" s="342">
        <v>207.3000155838713</v>
      </c>
      <c r="L129" s="339">
        <f t="shared" si="11"/>
        <v>807.27341236120446</v>
      </c>
      <c r="M129" s="364">
        <v>11</v>
      </c>
      <c r="N129" s="134">
        <f t="shared" si="13"/>
        <v>-2779.1038537656023</v>
      </c>
      <c r="O129" s="135">
        <f t="shared" si="14"/>
        <v>-0.77490560739778536</v>
      </c>
      <c r="P129" s="31"/>
      <c r="Q129" s="39">
        <f t="shared" si="15"/>
        <v>-0.79423840130536294</v>
      </c>
      <c r="R129" s="39">
        <f t="shared" si="16"/>
        <v>-0.6851284851677345</v>
      </c>
      <c r="S129" s="23"/>
      <c r="T129" s="33"/>
      <c r="U129" s="357">
        <v>402</v>
      </c>
      <c r="V129" s="346" t="s">
        <v>152</v>
      </c>
      <c r="W129" s="342">
        <v>9358</v>
      </c>
      <c r="X129" s="361">
        <v>2036.1849715098083</v>
      </c>
      <c r="Y129" s="337">
        <v>930.23891835967368</v>
      </c>
      <c r="Z129" s="358">
        <v>2966.4238898694821</v>
      </c>
      <c r="AA129" s="363">
        <v>-38.410450951057918</v>
      </c>
      <c r="AB129" s="360">
        <v>658.36382720838253</v>
      </c>
      <c r="AC129" s="366">
        <f t="shared" si="12"/>
        <v>3586.3772661268067</v>
      </c>
    </row>
    <row r="130" spans="1:29" ht="18.75">
      <c r="A130" s="345">
        <v>403</v>
      </c>
      <c r="B130" s="346" t="s">
        <v>153</v>
      </c>
      <c r="C130" s="342">
        <v>2866</v>
      </c>
      <c r="D130" s="336">
        <v>509.19818562456385</v>
      </c>
      <c r="E130" s="349">
        <v>265.03977669225401</v>
      </c>
      <c r="F130" s="352">
        <v>192.38485694347523</v>
      </c>
      <c r="G130" s="351">
        <v>51.773551988834612</v>
      </c>
      <c r="H130" s="337">
        <v>532.70237264480113</v>
      </c>
      <c r="I130" s="338">
        <v>1041.9005582693649</v>
      </c>
      <c r="J130" s="341">
        <v>19.460921144452197</v>
      </c>
      <c r="K130" s="342">
        <v>232.42003849105316</v>
      </c>
      <c r="L130" s="339">
        <f t="shared" si="11"/>
        <v>1293.7815179048703</v>
      </c>
      <c r="M130" s="364">
        <v>14</v>
      </c>
      <c r="N130" s="134">
        <f t="shared" si="13"/>
        <v>-2976.153728996981</v>
      </c>
      <c r="O130" s="135">
        <f t="shared" si="14"/>
        <v>-0.69700207541938652</v>
      </c>
      <c r="P130" s="31"/>
      <c r="Q130" s="39">
        <f t="shared" si="15"/>
        <v>-0.7079441838685816</v>
      </c>
      <c r="R130" s="39">
        <f t="shared" si="16"/>
        <v>-0.68999213468808196</v>
      </c>
      <c r="S130" s="23"/>
      <c r="T130" s="33"/>
      <c r="U130" s="357">
        <v>403</v>
      </c>
      <c r="V130" s="346" t="s">
        <v>153</v>
      </c>
      <c r="W130" s="342">
        <v>2925</v>
      </c>
      <c r="X130" s="361">
        <v>2538.8767719867419</v>
      </c>
      <c r="Y130" s="337">
        <v>1028.5938987583781</v>
      </c>
      <c r="Z130" s="358">
        <v>3567.4706707451205</v>
      </c>
      <c r="AA130" s="362">
        <v>-47.258461538461539</v>
      </c>
      <c r="AB130" s="360">
        <v>749.72303769519215</v>
      </c>
      <c r="AC130" s="366">
        <f t="shared" si="12"/>
        <v>4269.9352469018513</v>
      </c>
    </row>
    <row r="131" spans="1:29" ht="18.75">
      <c r="A131" s="345">
        <v>405</v>
      </c>
      <c r="B131" s="346" t="s">
        <v>154</v>
      </c>
      <c r="C131" s="342">
        <v>72634</v>
      </c>
      <c r="D131" s="336">
        <v>160.54259713082027</v>
      </c>
      <c r="E131" s="349">
        <v>112.44565905774155</v>
      </c>
      <c r="F131" s="352">
        <v>-7.4672192086350746</v>
      </c>
      <c r="G131" s="351">
        <v>55.564157281713797</v>
      </c>
      <c r="H131" s="337">
        <v>126.70480766583142</v>
      </c>
      <c r="I131" s="338">
        <v>287.24739102899468</v>
      </c>
      <c r="J131" s="341">
        <v>-79.436393424567001</v>
      </c>
      <c r="K131" s="342">
        <v>158.92825800045057</v>
      </c>
      <c r="L131" s="339">
        <f t="shared" si="11"/>
        <v>366.73925560487828</v>
      </c>
      <c r="M131" s="364">
        <v>9</v>
      </c>
      <c r="N131" s="134">
        <f t="shared" si="13"/>
        <v>-1448.6427151171094</v>
      </c>
      <c r="O131" s="135">
        <f t="shared" si="14"/>
        <v>-0.79798231913748485</v>
      </c>
      <c r="P131" s="31"/>
      <c r="Q131" s="39">
        <f t="shared" si="15"/>
        <v>-0.79171558706011513</v>
      </c>
      <c r="R131" s="39">
        <f t="shared" si="16"/>
        <v>-0.69130966290769913</v>
      </c>
      <c r="S131" s="23"/>
      <c r="T131" s="33"/>
      <c r="U131" s="357">
        <v>405</v>
      </c>
      <c r="V131" s="346" t="s">
        <v>154</v>
      </c>
      <c r="W131" s="342">
        <v>72662</v>
      </c>
      <c r="X131" s="361">
        <v>1171.5391280535102</v>
      </c>
      <c r="Y131" s="337">
        <v>207.57218889318921</v>
      </c>
      <c r="Z131" s="358">
        <v>1379.1113169466994</v>
      </c>
      <c r="AA131" s="363">
        <v>-78.576229666125343</v>
      </c>
      <c r="AB131" s="360">
        <v>514.84688344141375</v>
      </c>
      <c r="AC131" s="366">
        <f t="shared" si="12"/>
        <v>1815.3819707219877</v>
      </c>
    </row>
    <row r="132" spans="1:29" ht="18.75">
      <c r="A132" s="345">
        <v>407</v>
      </c>
      <c r="B132" s="346" t="s">
        <v>155</v>
      </c>
      <c r="C132" s="342">
        <v>2580</v>
      </c>
      <c r="D132" s="336">
        <v>573.90930232558139</v>
      </c>
      <c r="E132" s="349">
        <v>440.6108527131783</v>
      </c>
      <c r="F132" s="352">
        <v>89.836046511627913</v>
      </c>
      <c r="G132" s="351">
        <v>43.462403100775191</v>
      </c>
      <c r="H132" s="337">
        <v>467.86007751937984</v>
      </c>
      <c r="I132" s="338">
        <v>1041.768992248062</v>
      </c>
      <c r="J132" s="341">
        <v>-238.25271317829458</v>
      </c>
      <c r="K132" s="342">
        <v>250.61670977761008</v>
      </c>
      <c r="L132" s="339">
        <f t="shared" si="11"/>
        <v>1054.1329888473774</v>
      </c>
      <c r="M132" s="364">
        <v>1</v>
      </c>
      <c r="N132" s="134">
        <f t="shared" si="13"/>
        <v>-2190.072119038904</v>
      </c>
      <c r="O132" s="135">
        <f t="shared" si="14"/>
        <v>-0.67507202726334903</v>
      </c>
      <c r="P132" s="31"/>
      <c r="Q132" s="39">
        <f t="shared" si="15"/>
        <v>-0.62060437055621798</v>
      </c>
      <c r="R132" s="39">
        <f t="shared" si="16"/>
        <v>-0.65472601489564264</v>
      </c>
      <c r="S132" s="23"/>
      <c r="T132" s="33"/>
      <c r="U132" s="357">
        <v>407</v>
      </c>
      <c r="V132" s="346" t="s">
        <v>155</v>
      </c>
      <c r="W132" s="342">
        <v>2621</v>
      </c>
      <c r="X132" s="361">
        <v>1958.0761690946038</v>
      </c>
      <c r="Y132" s="337">
        <v>787.78833592186436</v>
      </c>
      <c r="Z132" s="358">
        <v>2745.8645050164682</v>
      </c>
      <c r="AA132" s="362">
        <v>-227.50820297596337</v>
      </c>
      <c r="AB132" s="360">
        <v>725.84880584577627</v>
      </c>
      <c r="AC132" s="366">
        <f t="shared" si="12"/>
        <v>3244.2051078862814</v>
      </c>
    </row>
    <row r="133" spans="1:29" ht="18.75">
      <c r="A133" s="345">
        <v>408</v>
      </c>
      <c r="B133" s="346" t="s">
        <v>156</v>
      </c>
      <c r="C133" s="342">
        <v>14203</v>
      </c>
      <c r="D133" s="336">
        <v>487.00640709709216</v>
      </c>
      <c r="E133" s="349">
        <v>402.40174610997678</v>
      </c>
      <c r="F133" s="352">
        <v>79.39414208265859</v>
      </c>
      <c r="G133" s="351">
        <v>5.210518904456805</v>
      </c>
      <c r="H133" s="337">
        <v>462.58072238259524</v>
      </c>
      <c r="I133" s="338">
        <v>949.58712947968741</v>
      </c>
      <c r="J133" s="341">
        <v>-0.24368091248327817</v>
      </c>
      <c r="K133" s="342">
        <v>180.4941653249677</v>
      </c>
      <c r="L133" s="339">
        <f t="shared" si="11"/>
        <v>1129.8376138921719</v>
      </c>
      <c r="M133" s="364">
        <v>14</v>
      </c>
      <c r="N133" s="134">
        <f t="shared" si="13"/>
        <v>-1945.1640668735301</v>
      </c>
      <c r="O133" s="135">
        <f t="shared" si="14"/>
        <v>-0.63257333452551723</v>
      </c>
      <c r="P133" s="31"/>
      <c r="Q133" s="39">
        <f t="shared" si="15"/>
        <v>-0.61484165517188294</v>
      </c>
      <c r="R133" s="39">
        <f t="shared" si="16"/>
        <v>-0.69558937432595092</v>
      </c>
      <c r="S133" s="23"/>
      <c r="T133" s="33"/>
      <c r="U133" s="357">
        <v>408</v>
      </c>
      <c r="V133" s="346" t="s">
        <v>156</v>
      </c>
      <c r="W133" s="342">
        <v>14221</v>
      </c>
      <c r="X133" s="361">
        <v>1740.3268579706423</v>
      </c>
      <c r="Y133" s="337">
        <v>725.11921695071305</v>
      </c>
      <c r="Z133" s="358">
        <v>2465.4460749213558</v>
      </c>
      <c r="AA133" s="363">
        <v>16.625694395612122</v>
      </c>
      <c r="AB133" s="360">
        <v>592.92991144873406</v>
      </c>
      <c r="AC133" s="366">
        <f t="shared" si="12"/>
        <v>3075.0016807657021</v>
      </c>
    </row>
    <row r="134" spans="1:29" ht="18.75">
      <c r="A134" s="345">
        <v>410</v>
      </c>
      <c r="B134" s="346" t="s">
        <v>157</v>
      </c>
      <c r="C134" s="342">
        <v>18788</v>
      </c>
      <c r="D134" s="336">
        <v>579.20140515222488</v>
      </c>
      <c r="E134" s="349">
        <v>758.20640834575261</v>
      </c>
      <c r="F134" s="352">
        <v>-89.802107728337234</v>
      </c>
      <c r="G134" s="351">
        <v>-89.202895465190551</v>
      </c>
      <c r="H134" s="337">
        <v>430.63503299978709</v>
      </c>
      <c r="I134" s="338">
        <v>1009.836438152012</v>
      </c>
      <c r="J134" s="341">
        <v>-78.316691505216099</v>
      </c>
      <c r="K134" s="342">
        <v>143.06512369676892</v>
      </c>
      <c r="L134" s="339">
        <f t="shared" si="11"/>
        <v>1074.5848703435647</v>
      </c>
      <c r="M134" s="364">
        <v>13</v>
      </c>
      <c r="N134" s="134">
        <f t="shared" si="13"/>
        <v>-1401.3912649883307</v>
      </c>
      <c r="O134" s="135">
        <f t="shared" si="14"/>
        <v>-0.56599546538055767</v>
      </c>
      <c r="P134" s="31"/>
      <c r="Q134" s="39">
        <f t="shared" si="15"/>
        <v>-0.51000179132267121</v>
      </c>
      <c r="R134" s="39">
        <f t="shared" si="16"/>
        <v>-0.70026922448374684</v>
      </c>
      <c r="S134" s="23"/>
      <c r="T134" s="33"/>
      <c r="U134" s="357">
        <v>410</v>
      </c>
      <c r="V134" s="346" t="s">
        <v>157</v>
      </c>
      <c r="W134" s="342">
        <v>18823</v>
      </c>
      <c r="X134" s="361">
        <v>1451.0827875767468</v>
      </c>
      <c r="Y134" s="337">
        <v>609.81543667983328</v>
      </c>
      <c r="Z134" s="358">
        <v>2060.8982242565799</v>
      </c>
      <c r="AA134" s="362">
        <v>-62.234181586357117</v>
      </c>
      <c r="AB134" s="360">
        <v>477.31209266167298</v>
      </c>
      <c r="AC134" s="366">
        <f t="shared" si="12"/>
        <v>2475.9761353318954</v>
      </c>
    </row>
    <row r="135" spans="1:29" ht="18.75">
      <c r="A135" s="345">
        <v>416</v>
      </c>
      <c r="B135" s="346" t="s">
        <v>158</v>
      </c>
      <c r="C135" s="342">
        <v>2917</v>
      </c>
      <c r="D135" s="336">
        <v>138.05930750771341</v>
      </c>
      <c r="E135" s="349">
        <v>344.87384298937263</v>
      </c>
      <c r="F135" s="352">
        <v>-115.89269797737401</v>
      </c>
      <c r="G135" s="351">
        <v>-90.921837504285222</v>
      </c>
      <c r="H135" s="337">
        <v>451.16592389441206</v>
      </c>
      <c r="I135" s="338">
        <v>589.22523140212547</v>
      </c>
      <c r="J135" s="341">
        <v>-211.22454576619816</v>
      </c>
      <c r="K135" s="342">
        <v>178.03907076566523</v>
      </c>
      <c r="L135" s="339">
        <f t="shared" si="11"/>
        <v>556.03975640159251</v>
      </c>
      <c r="M135" s="364">
        <v>9</v>
      </c>
      <c r="N135" s="134">
        <f t="shared" si="13"/>
        <v>-1888.5455447186141</v>
      </c>
      <c r="O135" s="135">
        <f t="shared" si="14"/>
        <v>-0.77254229740038405</v>
      </c>
      <c r="P135" s="31"/>
      <c r="Q135" s="39">
        <f t="shared" si="15"/>
        <v>-0.7153854449474697</v>
      </c>
      <c r="R135" s="39">
        <f t="shared" si="16"/>
        <v>-0.69491606887069446</v>
      </c>
      <c r="S135" s="23"/>
      <c r="T135" s="33"/>
      <c r="U135" s="357">
        <v>416</v>
      </c>
      <c r="V135" s="346" t="s">
        <v>158</v>
      </c>
      <c r="W135" s="342">
        <v>2964</v>
      </c>
      <c r="X135" s="361">
        <v>1406.1507362541079</v>
      </c>
      <c r="Y135" s="337">
        <v>664.10611091723285</v>
      </c>
      <c r="Z135" s="358">
        <v>2070.2568471713407</v>
      </c>
      <c r="AA135" s="363">
        <v>-209.24561403508773</v>
      </c>
      <c r="AB135" s="360">
        <v>583.5740679839538</v>
      </c>
      <c r="AC135" s="366">
        <f t="shared" si="12"/>
        <v>2444.5853011202066</v>
      </c>
    </row>
    <row r="136" spans="1:29" ht="18.75">
      <c r="A136" s="345">
        <v>418</v>
      </c>
      <c r="B136" s="346" t="s">
        <v>159</v>
      </c>
      <c r="C136" s="342">
        <v>24164</v>
      </c>
      <c r="D136" s="336">
        <v>787.5907134580367</v>
      </c>
      <c r="E136" s="349">
        <v>781.30454394967717</v>
      </c>
      <c r="F136" s="352">
        <v>-1.2707747061744745</v>
      </c>
      <c r="G136" s="351">
        <v>7.5569442145340178</v>
      </c>
      <c r="H136" s="337">
        <v>111.06964906472439</v>
      </c>
      <c r="I136" s="338">
        <v>898.66036252276115</v>
      </c>
      <c r="J136" s="341">
        <v>-103.12642774375104</v>
      </c>
      <c r="K136" s="342">
        <v>117.91049154760502</v>
      </c>
      <c r="L136" s="339">
        <f t="shared" si="11"/>
        <v>913.44442632661514</v>
      </c>
      <c r="M136" s="364">
        <v>6</v>
      </c>
      <c r="N136" s="134">
        <f t="shared" si="13"/>
        <v>-403.05706427813345</v>
      </c>
      <c r="O136" s="135">
        <f t="shared" si="14"/>
        <v>-0.30615769686138755</v>
      </c>
      <c r="P136" s="31"/>
      <c r="Q136" s="39">
        <f t="shared" si="15"/>
        <v>-0.11881267289692965</v>
      </c>
      <c r="R136" s="39">
        <f t="shared" si="16"/>
        <v>-0.69906113814930781</v>
      </c>
      <c r="S136" s="23"/>
      <c r="T136" s="33"/>
      <c r="U136" s="357">
        <v>418</v>
      </c>
      <c r="V136" s="346" t="s">
        <v>159</v>
      </c>
      <c r="W136" s="342">
        <v>23828</v>
      </c>
      <c r="X136" s="361">
        <v>1016.1472723496245</v>
      </c>
      <c r="Y136" s="337">
        <v>3.6816957735712759</v>
      </c>
      <c r="Z136" s="358">
        <v>1019.8289681231958</v>
      </c>
      <c r="AA136" s="362">
        <v>-95.136268255833471</v>
      </c>
      <c r="AB136" s="360">
        <v>391.80879073738618</v>
      </c>
      <c r="AC136" s="366">
        <f t="shared" si="12"/>
        <v>1316.5014906047486</v>
      </c>
    </row>
    <row r="137" spans="1:29" ht="18.75">
      <c r="A137" s="345">
        <v>420</v>
      </c>
      <c r="B137" s="346" t="s">
        <v>160</v>
      </c>
      <c r="C137" s="342">
        <v>9280</v>
      </c>
      <c r="D137" s="336">
        <v>-123.61400862068966</v>
      </c>
      <c r="E137" s="349">
        <v>83.412607758620695</v>
      </c>
      <c r="F137" s="352">
        <v>-118.65646551724137</v>
      </c>
      <c r="G137" s="351">
        <v>-88.370150862068968</v>
      </c>
      <c r="H137" s="337">
        <v>248.5478448275862</v>
      </c>
      <c r="I137" s="338">
        <v>124.93383620689656</v>
      </c>
      <c r="J137" s="341">
        <v>-123.59838362068966</v>
      </c>
      <c r="K137" s="342">
        <v>183.38507602450284</v>
      </c>
      <c r="L137" s="339">
        <f t="shared" si="11"/>
        <v>184.72052861070972</v>
      </c>
      <c r="M137" s="364">
        <v>11</v>
      </c>
      <c r="N137" s="134">
        <f t="shared" si="13"/>
        <v>-2857.5714691443859</v>
      </c>
      <c r="O137" s="135">
        <f t="shared" si="14"/>
        <v>-0.93928244601536781</v>
      </c>
      <c r="P137" s="31"/>
      <c r="Q137" s="39">
        <f t="shared" si="15"/>
        <v>-0.95123520247885152</v>
      </c>
      <c r="R137" s="39">
        <f t="shared" si="16"/>
        <v>-0.69765865566993002</v>
      </c>
      <c r="S137" s="23"/>
      <c r="T137" s="33"/>
      <c r="U137" s="357">
        <v>420</v>
      </c>
      <c r="V137" s="346" t="s">
        <v>160</v>
      </c>
      <c r="W137" s="342">
        <v>9402</v>
      </c>
      <c r="X137" s="361">
        <v>2081.3406108310369</v>
      </c>
      <c r="Y137" s="337">
        <v>480.62709041317964</v>
      </c>
      <c r="Z137" s="358">
        <v>2561.9677012442166</v>
      </c>
      <c r="AA137" s="363">
        <v>-126.22548393958732</v>
      </c>
      <c r="AB137" s="360">
        <v>606.54978045046641</v>
      </c>
      <c r="AC137" s="366">
        <f t="shared" si="12"/>
        <v>3042.2919977550955</v>
      </c>
    </row>
    <row r="138" spans="1:29" ht="18.75">
      <c r="A138" s="345">
        <v>421</v>
      </c>
      <c r="B138" s="346" t="s">
        <v>161</v>
      </c>
      <c r="C138" s="342">
        <v>719</v>
      </c>
      <c r="D138" s="336">
        <v>933.99304589707924</v>
      </c>
      <c r="E138" s="349">
        <v>922.81641168289286</v>
      </c>
      <c r="F138" s="352">
        <v>82.232267037552162</v>
      </c>
      <c r="G138" s="351">
        <v>-71.055632823365784</v>
      </c>
      <c r="H138" s="337">
        <v>121.97496522948539</v>
      </c>
      <c r="I138" s="338">
        <v>1055.9694019471488</v>
      </c>
      <c r="J138" s="341">
        <v>-259.05146036161335</v>
      </c>
      <c r="K138" s="342">
        <v>239.25132845537652</v>
      </c>
      <c r="L138" s="339">
        <f t="shared" ref="L138:L201" si="17">SUM(I138:K138)</f>
        <v>1036.1692700409119</v>
      </c>
      <c r="M138" s="364">
        <v>16</v>
      </c>
      <c r="N138" s="134">
        <f t="shared" si="13"/>
        <v>-2888.7045881899876</v>
      </c>
      <c r="O138" s="135">
        <f t="shared" si="14"/>
        <v>-0.73599934482787277</v>
      </c>
      <c r="P138" s="31"/>
      <c r="Q138" s="39">
        <f t="shared" si="15"/>
        <v>-0.69053954863116807</v>
      </c>
      <c r="R138" s="39">
        <f t="shared" si="16"/>
        <v>-0.69089371122396381</v>
      </c>
      <c r="S138" s="23"/>
      <c r="T138" s="33"/>
      <c r="U138" s="357">
        <v>421</v>
      </c>
      <c r="V138" s="346" t="s">
        <v>161</v>
      </c>
      <c r="W138" s="342">
        <v>722</v>
      </c>
      <c r="X138" s="361">
        <v>2748.6088075938351</v>
      </c>
      <c r="Y138" s="337">
        <v>663.68312591913752</v>
      </c>
      <c r="Z138" s="358">
        <v>3412.2919335129732</v>
      </c>
      <c r="AA138" s="362">
        <v>-261.4279778393352</v>
      </c>
      <c r="AB138" s="360">
        <v>774.00990255726151</v>
      </c>
      <c r="AC138" s="366">
        <f t="shared" ref="AC138:AC201" si="18">SUM(Z138:AB138)</f>
        <v>3924.8738582308997</v>
      </c>
    </row>
    <row r="139" spans="1:29" ht="18.75">
      <c r="A139" s="345">
        <v>422</v>
      </c>
      <c r="B139" s="346" t="s">
        <v>162</v>
      </c>
      <c r="C139" s="342">
        <v>10543</v>
      </c>
      <c r="D139" s="336">
        <v>427.97230389832117</v>
      </c>
      <c r="E139" s="349">
        <v>122.65730816655601</v>
      </c>
      <c r="F139" s="352">
        <v>164.51095513610926</v>
      </c>
      <c r="G139" s="351">
        <v>140.80404059565589</v>
      </c>
      <c r="H139" s="337">
        <v>252.57839324670397</v>
      </c>
      <c r="I139" s="338">
        <v>680.55060229536184</v>
      </c>
      <c r="J139" s="341">
        <v>-25.671251067058712</v>
      </c>
      <c r="K139" s="342">
        <v>197.29333085651518</v>
      </c>
      <c r="L139" s="339">
        <f t="shared" si="17"/>
        <v>852.17268208481823</v>
      </c>
      <c r="M139" s="364">
        <v>12</v>
      </c>
      <c r="N139" s="134">
        <f t="shared" ref="N139:N202" si="19">L139-AC139</f>
        <v>-3094.8607311239011</v>
      </c>
      <c r="O139" s="135">
        <f t="shared" ref="O139:O202" si="20">N139/AC139</f>
        <v>-0.78409793055386146</v>
      </c>
      <c r="P139" s="31"/>
      <c r="Q139" s="39">
        <f t="shared" ref="Q139:Q202" si="21">I139/Z139-1</f>
        <v>-0.7970499612888492</v>
      </c>
      <c r="R139" s="39">
        <f t="shared" ref="R139:R202" si="22">K139/AB139-1</f>
        <v>-0.68867217253455193</v>
      </c>
      <c r="S139" s="23"/>
      <c r="T139" s="33"/>
      <c r="U139" s="357">
        <v>422</v>
      </c>
      <c r="V139" s="346" t="s">
        <v>162</v>
      </c>
      <c r="W139" s="342">
        <v>10719</v>
      </c>
      <c r="X139" s="361">
        <v>2741.723257561282</v>
      </c>
      <c r="Y139" s="337">
        <v>611.56805796271965</v>
      </c>
      <c r="Z139" s="358">
        <v>3353.2913155240017</v>
      </c>
      <c r="AA139" s="363">
        <v>-39.973598283421964</v>
      </c>
      <c r="AB139" s="360">
        <v>633.71569596813936</v>
      </c>
      <c r="AC139" s="366">
        <f t="shared" si="18"/>
        <v>3947.0334132087191</v>
      </c>
    </row>
    <row r="140" spans="1:29" ht="18.75">
      <c r="A140" s="345">
        <v>423</v>
      </c>
      <c r="B140" s="346" t="s">
        <v>163</v>
      </c>
      <c r="C140" s="342">
        <v>20291</v>
      </c>
      <c r="D140" s="336">
        <v>626.1253264994333</v>
      </c>
      <c r="E140" s="349">
        <v>542.14947513676009</v>
      </c>
      <c r="F140" s="352">
        <v>72.303681435119017</v>
      </c>
      <c r="G140" s="351">
        <v>11.672169927554089</v>
      </c>
      <c r="H140" s="337">
        <v>146.90601744615839</v>
      </c>
      <c r="I140" s="338">
        <v>773.03134394559163</v>
      </c>
      <c r="J140" s="341">
        <v>-88.69897984328027</v>
      </c>
      <c r="K140" s="342">
        <v>125.99153793559104</v>
      </c>
      <c r="L140" s="339">
        <f t="shared" si="17"/>
        <v>810.32390203790237</v>
      </c>
      <c r="M140" s="364">
        <v>2</v>
      </c>
      <c r="N140" s="134">
        <f t="shared" si="19"/>
        <v>-525.75437329929809</v>
      </c>
      <c r="O140" s="135">
        <f t="shared" si="20"/>
        <v>-0.39350566729827846</v>
      </c>
      <c r="P140" s="31"/>
      <c r="Q140" s="39">
        <f t="shared" si="21"/>
        <v>-0.23362569089101637</v>
      </c>
      <c r="R140" s="39">
        <f t="shared" si="22"/>
        <v>-0.69218058811182892</v>
      </c>
      <c r="S140" s="23"/>
      <c r="T140" s="33"/>
      <c r="U140" s="357">
        <v>423</v>
      </c>
      <c r="V140" s="346" t="s">
        <v>163</v>
      </c>
      <c r="W140" s="342">
        <v>20146</v>
      </c>
      <c r="X140" s="361">
        <v>1004.0378475033397</v>
      </c>
      <c r="Y140" s="337">
        <v>4.6485538510424682</v>
      </c>
      <c r="Z140" s="358">
        <v>1008.6864013543822</v>
      </c>
      <c r="AA140" s="362">
        <v>-81.91154571627122</v>
      </c>
      <c r="AB140" s="360">
        <v>409.30341969908966</v>
      </c>
      <c r="AC140" s="366">
        <f t="shared" si="18"/>
        <v>1336.0782753372005</v>
      </c>
    </row>
    <row r="141" spans="1:29" ht="18.75">
      <c r="A141" s="345">
        <v>425</v>
      </c>
      <c r="B141" s="346" t="s">
        <v>164</v>
      </c>
      <c r="C141" s="342">
        <v>10218</v>
      </c>
      <c r="D141" s="336">
        <v>1266.6005089058524</v>
      </c>
      <c r="E141" s="349">
        <v>1591.265707574868</v>
      </c>
      <c r="F141" s="352">
        <v>-128.79868858876492</v>
      </c>
      <c r="G141" s="350">
        <v>-195.86651008025055</v>
      </c>
      <c r="H141" s="337">
        <v>551.65130162458411</v>
      </c>
      <c r="I141" s="338">
        <v>1818.2518105304364</v>
      </c>
      <c r="J141" s="341">
        <v>86.755823057349772</v>
      </c>
      <c r="K141" s="342">
        <v>114.94742880490692</v>
      </c>
      <c r="L141" s="339">
        <f t="shared" si="17"/>
        <v>2019.955062392693</v>
      </c>
      <c r="M141" s="364">
        <v>17</v>
      </c>
      <c r="N141" s="134">
        <f t="shared" si="19"/>
        <v>-832.17313675650576</v>
      </c>
      <c r="O141" s="135">
        <f t="shared" si="20"/>
        <v>-0.2917726969652859</v>
      </c>
      <c r="P141" s="31"/>
      <c r="Q141" s="39">
        <f t="shared" si="21"/>
        <v>-0.24462208674145236</v>
      </c>
      <c r="R141" s="39">
        <f t="shared" si="22"/>
        <v>-0.70326271224697323</v>
      </c>
      <c r="S141" s="23"/>
      <c r="T141" s="33"/>
      <c r="U141" s="357">
        <v>425</v>
      </c>
      <c r="V141" s="346" t="s">
        <v>164</v>
      </c>
      <c r="W141" s="342">
        <v>10238</v>
      </c>
      <c r="X141" s="361">
        <v>1662.4798926006181</v>
      </c>
      <c r="Y141" s="337">
        <v>744.59579576160229</v>
      </c>
      <c r="Z141" s="358">
        <v>2407.0756883622207</v>
      </c>
      <c r="AA141" s="363">
        <v>57.681480757960536</v>
      </c>
      <c r="AB141" s="360">
        <v>387.3710300290175</v>
      </c>
      <c r="AC141" s="366">
        <f t="shared" si="18"/>
        <v>2852.1281991491987</v>
      </c>
    </row>
    <row r="142" spans="1:29" ht="18.75">
      <c r="A142" s="345">
        <v>426</v>
      </c>
      <c r="B142" s="346" t="s">
        <v>165</v>
      </c>
      <c r="C142" s="342">
        <v>11979</v>
      </c>
      <c r="D142" s="336">
        <v>391.32991067701812</v>
      </c>
      <c r="E142" s="349">
        <v>444.58994907755238</v>
      </c>
      <c r="F142" s="352">
        <v>-25.95442023541197</v>
      </c>
      <c r="G142" s="351">
        <v>-27.305618165122297</v>
      </c>
      <c r="H142" s="337">
        <v>534.64454461975129</v>
      </c>
      <c r="I142" s="338">
        <v>925.97445529676929</v>
      </c>
      <c r="J142" s="341">
        <v>-187.41956757659236</v>
      </c>
      <c r="K142" s="342">
        <v>175.503471790406</v>
      </c>
      <c r="L142" s="339">
        <f t="shared" si="17"/>
        <v>914.05835951058293</v>
      </c>
      <c r="M142" s="364">
        <v>12</v>
      </c>
      <c r="N142" s="134">
        <f t="shared" si="19"/>
        <v>-1717.8812055956594</v>
      </c>
      <c r="O142" s="135">
        <f t="shared" si="20"/>
        <v>-0.65270541480929267</v>
      </c>
      <c r="P142" s="31"/>
      <c r="Q142" s="39">
        <f t="shared" si="21"/>
        <v>-0.59367178667669163</v>
      </c>
      <c r="R142" s="39">
        <f t="shared" si="22"/>
        <v>-0.69785484592571922</v>
      </c>
      <c r="S142" s="23"/>
      <c r="T142" s="33"/>
      <c r="U142" s="357">
        <v>426</v>
      </c>
      <c r="V142" s="346" t="s">
        <v>165</v>
      </c>
      <c r="W142" s="342">
        <v>11994</v>
      </c>
      <c r="X142" s="361">
        <v>1475.1576318551874</v>
      </c>
      <c r="Y142" s="337">
        <v>803.72536207560131</v>
      </c>
      <c r="Z142" s="358">
        <v>2278.8829939307889</v>
      </c>
      <c r="AA142" s="362">
        <v>-227.80156745039187</v>
      </c>
      <c r="AB142" s="360">
        <v>580.85813862584541</v>
      </c>
      <c r="AC142" s="366">
        <f t="shared" si="18"/>
        <v>2631.9395651062423</v>
      </c>
    </row>
    <row r="143" spans="1:29" ht="18.75">
      <c r="A143" s="345">
        <v>430</v>
      </c>
      <c r="B143" s="346" t="s">
        <v>166</v>
      </c>
      <c r="C143" s="342">
        <v>15628</v>
      </c>
      <c r="D143" s="336">
        <v>161.51081392372666</v>
      </c>
      <c r="E143" s="349">
        <v>112.17379063219862</v>
      </c>
      <c r="F143" s="352">
        <v>33.68095725620681</v>
      </c>
      <c r="G143" s="351">
        <v>15.656066035321219</v>
      </c>
      <c r="H143" s="337">
        <v>402.29453544919375</v>
      </c>
      <c r="I143" s="338">
        <v>563.80534937292043</v>
      </c>
      <c r="J143" s="341">
        <v>-116.36530586127463</v>
      </c>
      <c r="K143" s="342">
        <v>209.20221173706074</v>
      </c>
      <c r="L143" s="339">
        <f t="shared" si="17"/>
        <v>656.64225524870653</v>
      </c>
      <c r="M143" s="364">
        <v>2</v>
      </c>
      <c r="N143" s="134">
        <f t="shared" si="19"/>
        <v>-2432.1432308231651</v>
      </c>
      <c r="O143" s="135">
        <f t="shared" si="20"/>
        <v>-0.78741085834232405</v>
      </c>
      <c r="P143" s="31"/>
      <c r="Q143" s="39">
        <f t="shared" si="21"/>
        <v>-0.77910908479055441</v>
      </c>
      <c r="R143" s="39">
        <f t="shared" si="22"/>
        <v>-0.67621931999297402</v>
      </c>
      <c r="S143" s="23"/>
      <c r="T143" s="33"/>
      <c r="U143" s="357">
        <v>430</v>
      </c>
      <c r="V143" s="346" t="s">
        <v>166</v>
      </c>
      <c r="W143" s="342">
        <v>15770</v>
      </c>
      <c r="X143" s="361">
        <v>1861.0907531919772</v>
      </c>
      <c r="Y143" s="337">
        <v>691.3245366732865</v>
      </c>
      <c r="Z143" s="358">
        <v>2552.4152898652637</v>
      </c>
      <c r="AA143" s="363">
        <v>-109.75301204819277</v>
      </c>
      <c r="AB143" s="360">
        <v>646.12320825480106</v>
      </c>
      <c r="AC143" s="366">
        <f t="shared" si="18"/>
        <v>3088.7854860718717</v>
      </c>
    </row>
    <row r="144" spans="1:29" ht="18.75">
      <c r="A144" s="345">
        <v>433</v>
      </c>
      <c r="B144" s="346" t="s">
        <v>167</v>
      </c>
      <c r="C144" s="342">
        <v>7799</v>
      </c>
      <c r="D144" s="336">
        <v>432.81869470444929</v>
      </c>
      <c r="E144" s="349">
        <v>292.83202974740351</v>
      </c>
      <c r="F144" s="352">
        <v>73.779715348121556</v>
      </c>
      <c r="G144" s="351">
        <v>66.206949608924219</v>
      </c>
      <c r="H144" s="337">
        <v>299.32811898961404</v>
      </c>
      <c r="I144" s="338">
        <v>732.14681369406333</v>
      </c>
      <c r="J144" s="341">
        <v>-107.65495576355943</v>
      </c>
      <c r="K144" s="342">
        <v>186.06207842584081</v>
      </c>
      <c r="L144" s="339">
        <f t="shared" si="17"/>
        <v>810.55393635634471</v>
      </c>
      <c r="M144" s="364">
        <v>5</v>
      </c>
      <c r="N144" s="134">
        <f t="shared" si="19"/>
        <v>-1568.2872757875839</v>
      </c>
      <c r="O144" s="135">
        <f t="shared" si="20"/>
        <v>-0.65926522030201684</v>
      </c>
      <c r="P144" s="31"/>
      <c r="Q144" s="39">
        <f t="shared" si="21"/>
        <v>-0.60194259245178028</v>
      </c>
      <c r="R144" s="39">
        <f t="shared" si="22"/>
        <v>-0.69998808726815565</v>
      </c>
      <c r="S144" s="23"/>
      <c r="T144" s="33"/>
      <c r="U144" s="357">
        <v>433</v>
      </c>
      <c r="V144" s="346" t="s">
        <v>167</v>
      </c>
      <c r="W144" s="342">
        <v>7853</v>
      </c>
      <c r="X144" s="361">
        <v>1313.5775058077115</v>
      </c>
      <c r="Y144" s="337">
        <v>525.7220520214513</v>
      </c>
      <c r="Z144" s="358">
        <v>1839.2995578291625</v>
      </c>
      <c r="AA144" s="362">
        <v>-80.640646886540182</v>
      </c>
      <c r="AB144" s="360">
        <v>620.18230120130647</v>
      </c>
      <c r="AC144" s="366">
        <f t="shared" si="18"/>
        <v>2378.8412121439287</v>
      </c>
    </row>
    <row r="145" spans="1:29" ht="18.75">
      <c r="A145" s="345">
        <v>434</v>
      </c>
      <c r="B145" s="346" t="s">
        <v>168</v>
      </c>
      <c r="C145" s="342">
        <v>14643</v>
      </c>
      <c r="D145" s="336">
        <v>514.56538960595503</v>
      </c>
      <c r="E145" s="349">
        <v>263.7491634227959</v>
      </c>
      <c r="F145" s="352">
        <v>153.1442327391928</v>
      </c>
      <c r="G145" s="351">
        <v>97.6719934439664</v>
      </c>
      <c r="H145" s="337">
        <v>129.94256641398621</v>
      </c>
      <c r="I145" s="338">
        <v>644.50795601994128</v>
      </c>
      <c r="J145" s="341">
        <v>-69.570921259304782</v>
      </c>
      <c r="K145" s="342">
        <v>180.08328515725412</v>
      </c>
      <c r="L145" s="339">
        <f t="shared" si="17"/>
        <v>755.02031991789067</v>
      </c>
      <c r="M145" s="364">
        <v>1</v>
      </c>
      <c r="N145" s="134">
        <f t="shared" si="19"/>
        <v>-1637.2177597063317</v>
      </c>
      <c r="O145" s="135">
        <f t="shared" si="20"/>
        <v>-0.68438746697130959</v>
      </c>
      <c r="P145" s="31"/>
      <c r="Q145" s="39">
        <f t="shared" si="21"/>
        <v>-0.65493240343930825</v>
      </c>
      <c r="R145" s="39">
        <f t="shared" si="22"/>
        <v>-0.69124379475198072</v>
      </c>
      <c r="S145" s="23"/>
      <c r="T145" s="33"/>
      <c r="U145" s="357">
        <v>434</v>
      </c>
      <c r="V145" s="346" t="s">
        <v>168</v>
      </c>
      <c r="W145" s="342">
        <v>14745</v>
      </c>
      <c r="X145" s="361">
        <v>1615.502565557932</v>
      </c>
      <c r="Y145" s="337">
        <v>252.27048077788277</v>
      </c>
      <c r="Z145" s="358">
        <v>1867.773046335815</v>
      </c>
      <c r="AA145" s="363">
        <v>-58.788945405222108</v>
      </c>
      <c r="AB145" s="360">
        <v>583.25397869362951</v>
      </c>
      <c r="AC145" s="366">
        <f t="shared" si="18"/>
        <v>2392.2380796242223</v>
      </c>
    </row>
    <row r="146" spans="1:29" ht="18.75">
      <c r="A146" s="345">
        <v>435</v>
      </c>
      <c r="B146" s="346" t="s">
        <v>169</v>
      </c>
      <c r="C146" s="342">
        <v>703</v>
      </c>
      <c r="D146" s="336">
        <v>1011.8748221906117</v>
      </c>
      <c r="E146" s="349">
        <v>123.82361308677098</v>
      </c>
      <c r="F146" s="352">
        <v>401.13086770981511</v>
      </c>
      <c r="G146" s="351">
        <v>486.92034139402563</v>
      </c>
      <c r="H146" s="337">
        <v>2.9402560455192033</v>
      </c>
      <c r="I146" s="338">
        <v>1014.8150782361308</v>
      </c>
      <c r="J146" s="341">
        <v>-271.30298719772406</v>
      </c>
      <c r="K146" s="342">
        <v>216.11030225786345</v>
      </c>
      <c r="L146" s="339">
        <f t="shared" si="17"/>
        <v>959.62239329627027</v>
      </c>
      <c r="M146" s="364">
        <v>13</v>
      </c>
      <c r="N146" s="134">
        <f t="shared" si="19"/>
        <v>-2633.5804329732332</v>
      </c>
      <c r="O146" s="135">
        <f t="shared" si="20"/>
        <v>-0.73293397570530161</v>
      </c>
      <c r="P146" s="31"/>
      <c r="Q146" s="39">
        <f t="shared" si="21"/>
        <v>-0.67677286857041674</v>
      </c>
      <c r="R146" s="39">
        <f t="shared" si="22"/>
        <v>-0.69751796836395041</v>
      </c>
      <c r="S146" s="23"/>
      <c r="T146" s="33"/>
      <c r="U146" s="357">
        <v>435</v>
      </c>
      <c r="V146" s="346" t="s">
        <v>169</v>
      </c>
      <c r="W146" s="342">
        <v>699</v>
      </c>
      <c r="X146" s="361">
        <v>2676.1770273787847</v>
      </c>
      <c r="Y146" s="337">
        <v>463.45755016352086</v>
      </c>
      <c r="Z146" s="358">
        <v>3139.6345775423056</v>
      </c>
      <c r="AA146" s="362">
        <v>-260.88841201716735</v>
      </c>
      <c r="AB146" s="360">
        <v>714.45666074436531</v>
      </c>
      <c r="AC146" s="366">
        <f t="shared" si="18"/>
        <v>3593.2028262695035</v>
      </c>
    </row>
    <row r="147" spans="1:29" ht="18.75">
      <c r="A147" s="345">
        <v>436</v>
      </c>
      <c r="B147" s="346" t="s">
        <v>170</v>
      </c>
      <c r="C147" s="342">
        <v>2018</v>
      </c>
      <c r="D147" s="336">
        <v>1427.872646184341</v>
      </c>
      <c r="E147" s="349">
        <v>1217.7358771060456</v>
      </c>
      <c r="F147" s="352">
        <v>172.70812685827553</v>
      </c>
      <c r="G147" s="351">
        <v>37.428642220019825</v>
      </c>
      <c r="H147" s="337">
        <v>739.17046580773047</v>
      </c>
      <c r="I147" s="338">
        <v>2167.0431119920713</v>
      </c>
      <c r="J147" s="341">
        <v>-192.51139742319128</v>
      </c>
      <c r="K147" s="342">
        <v>160.32289298201221</v>
      </c>
      <c r="L147" s="339">
        <f t="shared" si="17"/>
        <v>2134.8546075508921</v>
      </c>
      <c r="M147" s="364">
        <v>17</v>
      </c>
      <c r="N147" s="134">
        <f t="shared" si="19"/>
        <v>-1331.253799232436</v>
      </c>
      <c r="O147" s="135">
        <f t="shared" si="20"/>
        <v>-0.38407736948651494</v>
      </c>
      <c r="P147" s="31"/>
      <c r="Q147" s="39">
        <f t="shared" si="21"/>
        <v>-0.30193366202956728</v>
      </c>
      <c r="R147" s="39">
        <f t="shared" si="22"/>
        <v>-0.69571181489638723</v>
      </c>
      <c r="S147" s="23"/>
      <c r="T147" s="33"/>
      <c r="U147" s="357">
        <v>436</v>
      </c>
      <c r="V147" s="346" t="s">
        <v>170</v>
      </c>
      <c r="W147" s="342">
        <v>2036</v>
      </c>
      <c r="X147" s="361">
        <v>2016.7081699908679</v>
      </c>
      <c r="Y147" s="337">
        <v>1087.6430844938579</v>
      </c>
      <c r="Z147" s="358">
        <v>3104.3512544847258</v>
      </c>
      <c r="AA147" s="363">
        <v>-165.12131630648329</v>
      </c>
      <c r="AB147" s="360">
        <v>526.87846860508523</v>
      </c>
      <c r="AC147" s="366">
        <f t="shared" si="18"/>
        <v>3466.1084067833281</v>
      </c>
    </row>
    <row r="148" spans="1:29" ht="18.75">
      <c r="A148" s="345">
        <v>440</v>
      </c>
      <c r="B148" s="346" t="s">
        <v>171</v>
      </c>
      <c r="C148" s="342">
        <v>5622</v>
      </c>
      <c r="D148" s="336">
        <v>1298.8452508004268</v>
      </c>
      <c r="E148" s="349">
        <v>1780.6606189967983</v>
      </c>
      <c r="F148" s="352">
        <v>-235.94628246175739</v>
      </c>
      <c r="G148" s="351">
        <v>-245.869085734614</v>
      </c>
      <c r="H148" s="337">
        <v>574.14852365706156</v>
      </c>
      <c r="I148" s="338">
        <v>1872.9937744574884</v>
      </c>
      <c r="J148" s="341">
        <v>-247.04162219850588</v>
      </c>
      <c r="K148" s="342">
        <v>134.29898935590461</v>
      </c>
      <c r="L148" s="339">
        <f t="shared" si="17"/>
        <v>1760.2511416148873</v>
      </c>
      <c r="M148" s="364">
        <v>15</v>
      </c>
      <c r="N148" s="134">
        <f t="shared" si="19"/>
        <v>-1221.9953625739686</v>
      </c>
      <c r="O148" s="135">
        <f t="shared" si="20"/>
        <v>-0.40975665856513099</v>
      </c>
      <c r="P148" s="31"/>
      <c r="Q148" s="39">
        <f t="shared" si="21"/>
        <v>-0.32050587108149631</v>
      </c>
      <c r="R148" s="39">
        <f t="shared" si="22"/>
        <v>-0.70183714000734376</v>
      </c>
      <c r="S148" s="23"/>
      <c r="T148" s="33"/>
      <c r="U148" s="357">
        <v>440</v>
      </c>
      <c r="V148" s="346" t="s">
        <v>171</v>
      </c>
      <c r="W148" s="342">
        <v>5534</v>
      </c>
      <c r="X148" s="361">
        <v>1922.0860413664586</v>
      </c>
      <c r="Y148" s="337">
        <v>834.36717102344437</v>
      </c>
      <c r="Z148" s="358">
        <v>2756.453212389903</v>
      </c>
      <c r="AA148" s="362">
        <v>-224.62829779544634</v>
      </c>
      <c r="AB148" s="360">
        <v>450.42158959439939</v>
      </c>
      <c r="AC148" s="366">
        <f t="shared" si="18"/>
        <v>2982.2465041888559</v>
      </c>
    </row>
    <row r="149" spans="1:29" ht="18.75">
      <c r="A149" s="345">
        <v>441</v>
      </c>
      <c r="B149" s="346" t="s">
        <v>172</v>
      </c>
      <c r="C149" s="342">
        <v>4473</v>
      </c>
      <c r="D149" s="336">
        <v>-131.87793427230048</v>
      </c>
      <c r="E149" s="349">
        <v>63.194500335345403</v>
      </c>
      <c r="F149" s="352">
        <v>-151.70400178850883</v>
      </c>
      <c r="G149" s="351">
        <v>-43.368432819137041</v>
      </c>
      <c r="H149" s="337">
        <v>184.07243460764587</v>
      </c>
      <c r="I149" s="338">
        <v>52.194500335345403</v>
      </c>
      <c r="J149" s="341">
        <v>-89.200089425441533</v>
      </c>
      <c r="K149" s="342">
        <v>199.96236959153097</v>
      </c>
      <c r="L149" s="339">
        <f t="shared" si="17"/>
        <v>162.95678050143485</v>
      </c>
      <c r="M149" s="364">
        <v>9</v>
      </c>
      <c r="N149" s="134">
        <f t="shared" si="19"/>
        <v>-2890.6162761426444</v>
      </c>
      <c r="O149" s="135">
        <f t="shared" si="20"/>
        <v>-0.94663406524796667</v>
      </c>
      <c r="P149" s="31"/>
      <c r="Q149" s="39">
        <f t="shared" si="21"/>
        <v>-0.97901473946192585</v>
      </c>
      <c r="R149" s="39">
        <f t="shared" si="22"/>
        <v>-0.69673424557781649</v>
      </c>
      <c r="S149" s="23"/>
      <c r="T149" s="33"/>
      <c r="U149" s="357">
        <v>441</v>
      </c>
      <c r="V149" s="346" t="s">
        <v>172</v>
      </c>
      <c r="W149" s="342">
        <v>4543</v>
      </c>
      <c r="X149" s="361">
        <v>2025.089524058478</v>
      </c>
      <c r="Y149" s="337">
        <v>462.10858533108552</v>
      </c>
      <c r="Z149" s="358">
        <v>2487.1981093895633</v>
      </c>
      <c r="AA149" s="363">
        <v>-92.98855381906229</v>
      </c>
      <c r="AB149" s="360">
        <v>659.3635010735785</v>
      </c>
      <c r="AC149" s="366">
        <f t="shared" si="18"/>
        <v>3053.5730566440793</v>
      </c>
    </row>
    <row r="150" spans="1:29" ht="18.75">
      <c r="A150" s="345">
        <v>444</v>
      </c>
      <c r="B150" s="346" t="s">
        <v>173</v>
      </c>
      <c r="C150" s="342">
        <v>45988</v>
      </c>
      <c r="D150" s="336">
        <v>428.26617813342614</v>
      </c>
      <c r="E150" s="349">
        <v>304.31736539966948</v>
      </c>
      <c r="F150" s="352">
        <v>37.867813342611115</v>
      </c>
      <c r="G150" s="351">
        <v>86.080999391145511</v>
      </c>
      <c r="H150" s="337">
        <v>148.83380447073151</v>
      </c>
      <c r="I150" s="338">
        <v>577.09998260415762</v>
      </c>
      <c r="J150" s="341">
        <v>-21.618748369139777</v>
      </c>
      <c r="K150" s="342">
        <v>157.08828207710789</v>
      </c>
      <c r="L150" s="339">
        <f t="shared" si="17"/>
        <v>712.56951631212576</v>
      </c>
      <c r="M150" s="364">
        <v>1</v>
      </c>
      <c r="N150" s="134">
        <f t="shared" si="19"/>
        <v>-1242.1762602860799</v>
      </c>
      <c r="O150" s="135">
        <f t="shared" si="20"/>
        <v>-0.63546691091861962</v>
      </c>
      <c r="P150" s="31"/>
      <c r="Q150" s="39">
        <f t="shared" si="21"/>
        <v>-0.60332507107332611</v>
      </c>
      <c r="R150" s="39">
        <f t="shared" si="22"/>
        <v>-0.69345177626061827</v>
      </c>
      <c r="S150" s="23"/>
      <c r="T150" s="33"/>
      <c r="U150" s="357">
        <v>444</v>
      </c>
      <c r="V150" s="346" t="s">
        <v>173</v>
      </c>
      <c r="W150" s="342">
        <v>45886</v>
      </c>
      <c r="X150" s="361">
        <v>1346.4181768519495</v>
      </c>
      <c r="Y150" s="337">
        <v>108.42542560530498</v>
      </c>
      <c r="Z150" s="358">
        <v>1454.8436024572545</v>
      </c>
      <c r="AA150" s="362">
        <v>-12.540142962995249</v>
      </c>
      <c r="AB150" s="360">
        <v>512.44231710394672</v>
      </c>
      <c r="AC150" s="366">
        <f t="shared" si="18"/>
        <v>1954.7457765982058</v>
      </c>
    </row>
    <row r="151" spans="1:29" ht="18.75">
      <c r="A151" s="345">
        <v>445</v>
      </c>
      <c r="B151" s="346" t="s">
        <v>174</v>
      </c>
      <c r="C151" s="342">
        <v>15086</v>
      </c>
      <c r="D151" s="336">
        <v>516.24486278668962</v>
      </c>
      <c r="E151" s="349">
        <v>756.32613018692825</v>
      </c>
      <c r="F151" s="352">
        <v>-225.33408458173142</v>
      </c>
      <c r="G151" s="351">
        <v>-14.747182818507225</v>
      </c>
      <c r="H151" s="337">
        <v>57.745923372663398</v>
      </c>
      <c r="I151" s="338">
        <v>573.99078615935309</v>
      </c>
      <c r="J151" s="341">
        <v>-21.443391223651066</v>
      </c>
      <c r="K151" s="342">
        <v>158.1880220378435</v>
      </c>
      <c r="L151" s="339">
        <f t="shared" si="17"/>
        <v>710.73541697354563</v>
      </c>
      <c r="M151" s="364">
        <v>2</v>
      </c>
      <c r="N151" s="134">
        <f t="shared" si="19"/>
        <v>-1622.981506566023</v>
      </c>
      <c r="O151" s="135">
        <f t="shared" si="20"/>
        <v>-0.69544917388885064</v>
      </c>
      <c r="P151" s="31"/>
      <c r="Q151" s="39">
        <f t="shared" si="21"/>
        <v>-0.69447140796887563</v>
      </c>
      <c r="R151" s="39">
        <f t="shared" si="22"/>
        <v>-0.66652981139749379</v>
      </c>
      <c r="S151" s="23"/>
      <c r="T151" s="33"/>
      <c r="U151" s="357">
        <v>445</v>
      </c>
      <c r="V151" s="346" t="s">
        <v>174</v>
      </c>
      <c r="W151" s="342">
        <v>15105</v>
      </c>
      <c r="X151" s="361">
        <v>1813.4425580797699</v>
      </c>
      <c r="Y151" s="337">
        <v>65.23852490339091</v>
      </c>
      <c r="Z151" s="358">
        <v>1878.6810829831609</v>
      </c>
      <c r="AA151" s="363">
        <v>-19.33346573982125</v>
      </c>
      <c r="AB151" s="360">
        <v>474.36930629622896</v>
      </c>
      <c r="AC151" s="366">
        <f t="shared" si="18"/>
        <v>2333.7169235395686</v>
      </c>
    </row>
    <row r="152" spans="1:29" ht="18.75">
      <c r="A152" s="345">
        <v>475</v>
      </c>
      <c r="B152" s="346" t="s">
        <v>175</v>
      </c>
      <c r="C152" s="342">
        <v>5487</v>
      </c>
      <c r="D152" s="336">
        <v>516.43375250592305</v>
      </c>
      <c r="E152" s="349">
        <v>910.74539821396024</v>
      </c>
      <c r="F152" s="352">
        <v>-222.49589939857844</v>
      </c>
      <c r="G152" s="351">
        <v>-171.81574630945872</v>
      </c>
      <c r="H152" s="337">
        <v>339.98760707125933</v>
      </c>
      <c r="I152" s="338">
        <v>856.42135957718244</v>
      </c>
      <c r="J152" s="341">
        <v>-37.173501002369235</v>
      </c>
      <c r="K152" s="342">
        <v>201.49183411686249</v>
      </c>
      <c r="L152" s="339">
        <f t="shared" si="17"/>
        <v>1020.7396926916757</v>
      </c>
      <c r="M152" s="364">
        <v>15</v>
      </c>
      <c r="N152" s="134">
        <f t="shared" si="19"/>
        <v>-2532.1304854236782</v>
      </c>
      <c r="O152" s="135">
        <f t="shared" si="20"/>
        <v>-0.71269997452225098</v>
      </c>
      <c r="P152" s="31"/>
      <c r="Q152" s="39">
        <f t="shared" si="21"/>
        <v>-0.70230009498289592</v>
      </c>
      <c r="R152" s="39">
        <f t="shared" si="22"/>
        <v>-0.70350635756854318</v>
      </c>
      <c r="S152" s="23"/>
      <c r="T152" s="33"/>
      <c r="U152" s="357">
        <v>475</v>
      </c>
      <c r="V152" s="346" t="s">
        <v>175</v>
      </c>
      <c r="W152" s="342">
        <v>5451</v>
      </c>
      <c r="X152" s="361">
        <v>2250.2571403221859</v>
      </c>
      <c r="Y152" s="337">
        <v>626.53705794259781</v>
      </c>
      <c r="Z152" s="358">
        <v>2876.794198264784</v>
      </c>
      <c r="AA152" s="362">
        <v>-3.5063291139240507</v>
      </c>
      <c r="AB152" s="360">
        <v>679.58230896449402</v>
      </c>
      <c r="AC152" s="366">
        <f t="shared" si="18"/>
        <v>3552.8701781153541</v>
      </c>
    </row>
    <row r="153" spans="1:29" ht="18.75">
      <c r="A153" s="345">
        <v>480</v>
      </c>
      <c r="B153" s="346" t="s">
        <v>176</v>
      </c>
      <c r="C153" s="342">
        <v>1990</v>
      </c>
      <c r="D153" s="336">
        <v>416.52562814070353</v>
      </c>
      <c r="E153" s="349">
        <v>247.35577889447237</v>
      </c>
      <c r="F153" s="352">
        <v>131.51105527638191</v>
      </c>
      <c r="G153" s="351">
        <v>37.658793969849249</v>
      </c>
      <c r="H153" s="337">
        <v>485.59246231155777</v>
      </c>
      <c r="I153" s="338">
        <v>902.11859296482407</v>
      </c>
      <c r="J153" s="341">
        <v>-236.74824120603014</v>
      </c>
      <c r="K153" s="342">
        <v>218.45536764107902</v>
      </c>
      <c r="L153" s="339">
        <f t="shared" si="17"/>
        <v>883.82571939987292</v>
      </c>
      <c r="M153" s="364">
        <v>2</v>
      </c>
      <c r="N153" s="134">
        <f t="shared" si="19"/>
        <v>-1734.8602172640303</v>
      </c>
      <c r="O153" s="135">
        <f t="shared" si="20"/>
        <v>-0.66249266205407198</v>
      </c>
      <c r="P153" s="31"/>
      <c r="Q153" s="39">
        <f t="shared" si="21"/>
        <v>-0.58503710284254762</v>
      </c>
      <c r="R153" s="39">
        <f t="shared" si="22"/>
        <v>-0.67986994041125359</v>
      </c>
      <c r="S153" s="23"/>
      <c r="T153" s="33"/>
      <c r="U153" s="357">
        <v>480</v>
      </c>
      <c r="V153" s="346" t="s">
        <v>176</v>
      </c>
      <c r="W153" s="342">
        <v>1999</v>
      </c>
      <c r="X153" s="361">
        <v>1456.0610414114471</v>
      </c>
      <c r="Y153" s="337">
        <v>717.91306360962585</v>
      </c>
      <c r="Z153" s="358">
        <v>2173.9741050210732</v>
      </c>
      <c r="AA153" s="363">
        <v>-237.68384192096048</v>
      </c>
      <c r="AB153" s="360">
        <v>682.39567356379041</v>
      </c>
      <c r="AC153" s="366">
        <f t="shared" si="18"/>
        <v>2618.6859366639032</v>
      </c>
    </row>
    <row r="154" spans="1:29" ht="18.75">
      <c r="A154" s="345">
        <v>481</v>
      </c>
      <c r="B154" s="346" t="s">
        <v>177</v>
      </c>
      <c r="C154" s="342">
        <v>9612</v>
      </c>
      <c r="D154" s="336">
        <v>610.20297544735752</v>
      </c>
      <c r="E154" s="349">
        <v>588.14148980441121</v>
      </c>
      <c r="F154" s="352">
        <v>18.784644194756556</v>
      </c>
      <c r="G154" s="351">
        <v>3.2768414481897628</v>
      </c>
      <c r="H154" s="337">
        <v>118.90449438202248</v>
      </c>
      <c r="I154" s="338">
        <v>729.10746982937997</v>
      </c>
      <c r="J154" s="341">
        <v>-212.87702871410735</v>
      </c>
      <c r="K154" s="342">
        <v>131.34578759075774</v>
      </c>
      <c r="L154" s="339">
        <f t="shared" si="17"/>
        <v>647.57622870603029</v>
      </c>
      <c r="M154" s="364">
        <v>2</v>
      </c>
      <c r="N154" s="134">
        <f t="shared" si="19"/>
        <v>-468.12571410969929</v>
      </c>
      <c r="O154" s="135">
        <f t="shared" si="20"/>
        <v>-0.41957954552653798</v>
      </c>
      <c r="P154" s="31"/>
      <c r="Q154" s="39">
        <f t="shared" si="21"/>
        <v>-0.15808976407181197</v>
      </c>
      <c r="R154" s="39">
        <f t="shared" si="22"/>
        <v>-0.70429416560989344</v>
      </c>
      <c r="S154" s="23"/>
      <c r="T154" s="33"/>
      <c r="U154" s="357">
        <v>481</v>
      </c>
      <c r="V154" s="346" t="s">
        <v>177</v>
      </c>
      <c r="W154" s="342">
        <v>9543</v>
      </c>
      <c r="X154" s="361">
        <v>882.85934248222111</v>
      </c>
      <c r="Y154" s="337">
        <v>-16.843657299875503</v>
      </c>
      <c r="Z154" s="358">
        <v>866.01568518234558</v>
      </c>
      <c r="AA154" s="362">
        <v>-194.49093576443465</v>
      </c>
      <c r="AB154" s="360">
        <v>444.17719339781877</v>
      </c>
      <c r="AC154" s="366">
        <f t="shared" si="18"/>
        <v>1115.7019428157296</v>
      </c>
    </row>
    <row r="155" spans="1:29" ht="18.75">
      <c r="A155" s="345">
        <v>483</v>
      </c>
      <c r="B155" s="346" t="s">
        <v>178</v>
      </c>
      <c r="C155" s="342">
        <v>1076</v>
      </c>
      <c r="D155" s="336">
        <v>879.36338289962828</v>
      </c>
      <c r="E155" s="349">
        <v>1139.9535315985131</v>
      </c>
      <c r="F155" s="352">
        <v>-75.124535315985128</v>
      </c>
      <c r="G155" s="351">
        <v>-185.46561338289962</v>
      </c>
      <c r="H155" s="337">
        <v>889.26022304832713</v>
      </c>
      <c r="I155" s="338">
        <v>1768.6236059479554</v>
      </c>
      <c r="J155" s="341">
        <v>-194.00464684014869</v>
      </c>
      <c r="K155" s="342">
        <v>224.69611102753524</v>
      </c>
      <c r="L155" s="339">
        <f t="shared" si="17"/>
        <v>1799.3150701353418</v>
      </c>
      <c r="M155" s="364">
        <v>17</v>
      </c>
      <c r="N155" s="134">
        <f t="shared" si="19"/>
        <v>-2576.9625019558598</v>
      </c>
      <c r="O155" s="135">
        <f t="shared" si="20"/>
        <v>-0.58884804711426475</v>
      </c>
      <c r="P155" s="31"/>
      <c r="Q155" s="39">
        <f t="shared" si="21"/>
        <v>-0.54030554498142247</v>
      </c>
      <c r="R155" s="39">
        <f t="shared" si="22"/>
        <v>-0.68423306488662672</v>
      </c>
      <c r="S155" s="23"/>
      <c r="T155" s="33"/>
      <c r="U155" s="357">
        <v>483</v>
      </c>
      <c r="V155" s="346" t="s">
        <v>178</v>
      </c>
      <c r="W155" s="342">
        <v>1078</v>
      </c>
      <c r="X155" s="361">
        <v>2315.9434732120717</v>
      </c>
      <c r="Y155" s="337">
        <v>1531.4459974233323</v>
      </c>
      <c r="Z155" s="358">
        <v>3847.3894706354035</v>
      </c>
      <c r="AA155" s="363">
        <v>-182.70037105751391</v>
      </c>
      <c r="AB155" s="360">
        <v>711.58847251331144</v>
      </c>
      <c r="AC155" s="366">
        <f t="shared" si="18"/>
        <v>4376.2775720912014</v>
      </c>
    </row>
    <row r="156" spans="1:29" ht="18.75">
      <c r="A156" s="345">
        <v>484</v>
      </c>
      <c r="B156" s="346" t="s">
        <v>179</v>
      </c>
      <c r="C156" s="342">
        <v>3055</v>
      </c>
      <c r="D156" s="336">
        <v>197.47757774140752</v>
      </c>
      <c r="E156" s="349">
        <v>268.21047463175125</v>
      </c>
      <c r="F156" s="352">
        <v>-115.69296235679215</v>
      </c>
      <c r="G156" s="351">
        <v>44.960065466448448</v>
      </c>
      <c r="H156" s="337">
        <v>-7.7423895253682486</v>
      </c>
      <c r="I156" s="338">
        <v>189.73518821603929</v>
      </c>
      <c r="J156" s="341">
        <v>49.04353518821604</v>
      </c>
      <c r="K156" s="342">
        <v>198.94319832530482</v>
      </c>
      <c r="L156" s="339">
        <f t="shared" si="17"/>
        <v>437.72192172956017</v>
      </c>
      <c r="M156" s="364">
        <v>4</v>
      </c>
      <c r="N156" s="134">
        <f t="shared" si="19"/>
        <v>-3262.4422096389922</v>
      </c>
      <c r="O156" s="135">
        <f t="shared" si="20"/>
        <v>-0.88170202558888566</v>
      </c>
      <c r="P156" s="31"/>
      <c r="Q156" s="39">
        <f t="shared" si="21"/>
        <v>-0.93690965410566474</v>
      </c>
      <c r="R156" s="39">
        <f t="shared" si="22"/>
        <v>-0.68856447234134932</v>
      </c>
      <c r="S156" s="23"/>
      <c r="T156" s="33"/>
      <c r="U156" s="357">
        <v>484</v>
      </c>
      <c r="V156" s="346" t="s">
        <v>179</v>
      </c>
      <c r="W156" s="342">
        <v>3066</v>
      </c>
      <c r="X156" s="361">
        <v>2511.8693361006481</v>
      </c>
      <c r="Y156" s="337">
        <v>495.48758240176176</v>
      </c>
      <c r="Z156" s="358">
        <v>3007.3569185024103</v>
      </c>
      <c r="AA156" s="362">
        <v>54.013046314416179</v>
      </c>
      <c r="AB156" s="360">
        <v>638.79416655172611</v>
      </c>
      <c r="AC156" s="366">
        <f t="shared" si="18"/>
        <v>3700.1641313685523</v>
      </c>
    </row>
    <row r="157" spans="1:29" ht="18.75">
      <c r="A157" s="345">
        <v>489</v>
      </c>
      <c r="B157" s="346" t="s">
        <v>180</v>
      </c>
      <c r="C157" s="342">
        <v>1835</v>
      </c>
      <c r="D157" s="336">
        <v>694.49318801089919</v>
      </c>
      <c r="E157" s="349">
        <v>52.580926430517714</v>
      </c>
      <c r="F157" s="352">
        <v>404.03106267029972</v>
      </c>
      <c r="G157" s="351">
        <v>237.88119891008174</v>
      </c>
      <c r="H157" s="337">
        <v>389.05395095367845</v>
      </c>
      <c r="I157" s="338">
        <v>1083.5476839237058</v>
      </c>
      <c r="J157" s="341">
        <v>-231.95749318801089</v>
      </c>
      <c r="K157" s="342">
        <v>232.43995073970544</v>
      </c>
      <c r="L157" s="339">
        <f t="shared" si="17"/>
        <v>1084.0301414754003</v>
      </c>
      <c r="M157" s="364">
        <v>8</v>
      </c>
      <c r="N157" s="134">
        <f t="shared" si="19"/>
        <v>-3259.5754955231532</v>
      </c>
      <c r="O157" s="135">
        <f t="shared" si="20"/>
        <v>-0.75043080977662857</v>
      </c>
      <c r="P157" s="31"/>
      <c r="Q157" s="39">
        <f t="shared" si="21"/>
        <v>-0.71621204277841188</v>
      </c>
      <c r="R157" s="39">
        <f t="shared" si="22"/>
        <v>-0.69022917799328265</v>
      </c>
      <c r="S157" s="23"/>
      <c r="T157" s="33"/>
      <c r="U157" s="357">
        <v>489</v>
      </c>
      <c r="V157" s="346" t="s">
        <v>180</v>
      </c>
      <c r="W157" s="342">
        <v>1868</v>
      </c>
      <c r="X157" s="361">
        <v>2919.7537549598824</v>
      </c>
      <c r="Y157" s="337">
        <v>898.40574177185181</v>
      </c>
      <c r="Z157" s="358">
        <v>3818.1594967317342</v>
      </c>
      <c r="AA157" s="363">
        <v>-224.91488222698072</v>
      </c>
      <c r="AB157" s="360">
        <v>750.36102249380031</v>
      </c>
      <c r="AC157" s="366">
        <f t="shared" si="18"/>
        <v>4343.6056369985536</v>
      </c>
    </row>
    <row r="158" spans="1:29" ht="18.75">
      <c r="A158" s="345">
        <v>491</v>
      </c>
      <c r="B158" s="346" t="s">
        <v>181</v>
      </c>
      <c r="C158" s="342">
        <v>52122</v>
      </c>
      <c r="D158" s="336">
        <v>-170.97179693795326</v>
      </c>
      <c r="E158" s="349">
        <v>95.7365220060627</v>
      </c>
      <c r="F158" s="352">
        <v>-188.66444111891332</v>
      </c>
      <c r="G158" s="351">
        <v>-78.043877825102641</v>
      </c>
      <c r="H158" s="337">
        <v>189.69226046583017</v>
      </c>
      <c r="I158" s="338">
        <v>18.720463527876905</v>
      </c>
      <c r="J158" s="341">
        <v>24.421165726564599</v>
      </c>
      <c r="K158" s="342">
        <v>170.87898397550683</v>
      </c>
      <c r="L158" s="339">
        <f t="shared" si="17"/>
        <v>214.02061322994834</v>
      </c>
      <c r="M158" s="364">
        <v>10</v>
      </c>
      <c r="N158" s="134">
        <f t="shared" si="19"/>
        <v>-2340.0272808856357</v>
      </c>
      <c r="O158" s="135">
        <f t="shared" si="20"/>
        <v>-0.91620336732014995</v>
      </c>
      <c r="P158" s="31"/>
      <c r="Q158" s="39">
        <f t="shared" si="21"/>
        <v>-0.99053788720723646</v>
      </c>
      <c r="R158" s="39">
        <f t="shared" si="22"/>
        <v>-0.69236451435783475</v>
      </c>
      <c r="S158" s="23"/>
      <c r="T158" s="33"/>
      <c r="U158" s="357">
        <v>491</v>
      </c>
      <c r="V158" s="346" t="s">
        <v>181</v>
      </c>
      <c r="W158" s="342">
        <v>52583</v>
      </c>
      <c r="X158" s="361">
        <v>1590.6695490170107</v>
      </c>
      <c r="Y158" s="337">
        <v>387.79593093307921</v>
      </c>
      <c r="Z158" s="358">
        <v>1978.46547995009</v>
      </c>
      <c r="AA158" s="362">
        <v>20.123138656980395</v>
      </c>
      <c r="AB158" s="360">
        <v>555.45927550851354</v>
      </c>
      <c r="AC158" s="366">
        <f t="shared" si="18"/>
        <v>2554.0478941155839</v>
      </c>
    </row>
    <row r="159" spans="1:29" ht="18.75">
      <c r="A159" s="345">
        <v>494</v>
      </c>
      <c r="B159" s="346" t="s">
        <v>182</v>
      </c>
      <c r="C159" s="342">
        <v>8909</v>
      </c>
      <c r="D159" s="336">
        <v>532.69861937366704</v>
      </c>
      <c r="E159" s="349">
        <v>925.90245818834887</v>
      </c>
      <c r="F159" s="352">
        <v>-174.34212594006061</v>
      </c>
      <c r="G159" s="351">
        <v>-218.86171287462116</v>
      </c>
      <c r="H159" s="337">
        <v>604.17353238298347</v>
      </c>
      <c r="I159" s="338">
        <v>1136.872264002694</v>
      </c>
      <c r="J159" s="341">
        <v>9.0077449769895619</v>
      </c>
      <c r="K159" s="342">
        <v>152.40799914714552</v>
      </c>
      <c r="L159" s="339">
        <f t="shared" si="17"/>
        <v>1298.2880081268293</v>
      </c>
      <c r="M159" s="364">
        <v>17</v>
      </c>
      <c r="N159" s="134">
        <f t="shared" si="19"/>
        <v>-1985.5324690635546</v>
      </c>
      <c r="O159" s="135">
        <f t="shared" si="20"/>
        <v>-0.60464099144736549</v>
      </c>
      <c r="P159" s="31"/>
      <c r="Q159" s="39">
        <f t="shared" si="21"/>
        <v>-0.59167965085763363</v>
      </c>
      <c r="R159" s="39">
        <f t="shared" si="22"/>
        <v>-0.69554388421458491</v>
      </c>
      <c r="S159" s="23"/>
      <c r="T159" s="33"/>
      <c r="U159" s="357">
        <v>494</v>
      </c>
      <c r="V159" s="346" t="s">
        <v>182</v>
      </c>
      <c r="W159" s="342">
        <v>8903</v>
      </c>
      <c r="X159" s="361">
        <v>1886.4190428858124</v>
      </c>
      <c r="Y159" s="337">
        <v>897.8464643086578</v>
      </c>
      <c r="Z159" s="358">
        <v>2784.26550719447</v>
      </c>
      <c r="AA159" s="363">
        <v>-1.0360552622711445</v>
      </c>
      <c r="AB159" s="360">
        <v>500.59102525818474</v>
      </c>
      <c r="AC159" s="366">
        <f t="shared" si="18"/>
        <v>3283.8204771903838</v>
      </c>
    </row>
    <row r="160" spans="1:29" ht="18.75">
      <c r="A160" s="345">
        <v>495</v>
      </c>
      <c r="B160" s="346" t="s">
        <v>183</v>
      </c>
      <c r="C160" s="342">
        <v>1488</v>
      </c>
      <c r="D160" s="336">
        <v>636.6861559139785</v>
      </c>
      <c r="E160" s="349">
        <v>372.35752688172045</v>
      </c>
      <c r="F160" s="352">
        <v>144.22647849462365</v>
      </c>
      <c r="G160" s="351">
        <v>120.10215053763442</v>
      </c>
      <c r="H160" s="337">
        <v>-0.4731182795698925</v>
      </c>
      <c r="I160" s="338">
        <v>636.21303763440858</v>
      </c>
      <c r="J160" s="341">
        <v>-248.86895161290323</v>
      </c>
      <c r="K160" s="342">
        <v>223.77087461185354</v>
      </c>
      <c r="L160" s="339">
        <f t="shared" si="17"/>
        <v>611.11496063335892</v>
      </c>
      <c r="M160" s="364">
        <v>13</v>
      </c>
      <c r="N160" s="134">
        <f t="shared" si="19"/>
        <v>-3230.8896379624871</v>
      </c>
      <c r="O160" s="135">
        <f t="shared" si="20"/>
        <v>-0.84093851400992448</v>
      </c>
      <c r="P160" s="31"/>
      <c r="Q160" s="39">
        <f t="shared" si="21"/>
        <v>-0.81159149850336099</v>
      </c>
      <c r="R160" s="39">
        <f t="shared" si="22"/>
        <v>-0.68664030901758233</v>
      </c>
      <c r="S160" s="23"/>
      <c r="T160" s="33"/>
      <c r="U160" s="357">
        <v>495</v>
      </c>
      <c r="V160" s="346" t="s">
        <v>183</v>
      </c>
      <c r="W160" s="342">
        <v>1558</v>
      </c>
      <c r="X160" s="361">
        <v>2804.1016122605179</v>
      </c>
      <c r="Y160" s="337">
        <v>572.67296309354401</v>
      </c>
      <c r="Z160" s="358">
        <v>3376.7745753540621</v>
      </c>
      <c r="AA160" s="362">
        <v>-248.87227214377407</v>
      </c>
      <c r="AB160" s="360">
        <v>714.1022953855578</v>
      </c>
      <c r="AC160" s="366">
        <f t="shared" si="18"/>
        <v>3842.0045985958459</v>
      </c>
    </row>
    <row r="161" spans="1:29" ht="18.75">
      <c r="A161" s="345">
        <v>498</v>
      </c>
      <c r="B161" s="346" t="s">
        <v>184</v>
      </c>
      <c r="C161" s="342">
        <v>2321</v>
      </c>
      <c r="D161" s="336">
        <v>1348.7716501507971</v>
      </c>
      <c r="E161" s="349">
        <v>1188.6247307195174</v>
      </c>
      <c r="F161" s="352">
        <v>-52.859112451529512</v>
      </c>
      <c r="G161" s="351">
        <v>213.00603188280914</v>
      </c>
      <c r="H161" s="337">
        <v>20.08703145196036</v>
      </c>
      <c r="I161" s="338">
        <v>1368.8586816027575</v>
      </c>
      <c r="J161" s="341">
        <v>80.377423524342959</v>
      </c>
      <c r="K161" s="342">
        <v>191.44767170813859</v>
      </c>
      <c r="L161" s="339">
        <f t="shared" si="17"/>
        <v>1640.6837768352391</v>
      </c>
      <c r="M161" s="364">
        <v>19</v>
      </c>
      <c r="N161" s="134">
        <f t="shared" si="19"/>
        <v>-2867.3649648230494</v>
      </c>
      <c r="O161" s="135">
        <f t="shared" si="20"/>
        <v>-0.63605456132852001</v>
      </c>
      <c r="P161" s="31"/>
      <c r="Q161" s="39">
        <f t="shared" si="21"/>
        <v>-0.63888045487484157</v>
      </c>
      <c r="R161" s="39">
        <f t="shared" si="22"/>
        <v>-0.7057446912974692</v>
      </c>
      <c r="S161" s="23"/>
      <c r="T161" s="33"/>
      <c r="U161" s="357">
        <v>498</v>
      </c>
      <c r="V161" s="346" t="s">
        <v>184</v>
      </c>
      <c r="W161" s="342">
        <v>2297</v>
      </c>
      <c r="X161" s="361">
        <v>3444.9517308181348</v>
      </c>
      <c r="Y161" s="337">
        <v>345.64531683912247</v>
      </c>
      <c r="Z161" s="358">
        <v>3790.5970476572579</v>
      </c>
      <c r="AA161" s="363">
        <v>66.834131475838049</v>
      </c>
      <c r="AB161" s="360">
        <v>650.6175625251924</v>
      </c>
      <c r="AC161" s="366">
        <f t="shared" si="18"/>
        <v>4508.0487416582882</v>
      </c>
    </row>
    <row r="162" spans="1:29" ht="18.75">
      <c r="A162" s="345">
        <v>499</v>
      </c>
      <c r="B162" s="346" t="s">
        <v>185</v>
      </c>
      <c r="C162" s="342">
        <v>19536</v>
      </c>
      <c r="D162" s="336">
        <v>941.5644963144963</v>
      </c>
      <c r="E162" s="349">
        <v>786.72005528255534</v>
      </c>
      <c r="F162" s="352">
        <v>115.53521703521703</v>
      </c>
      <c r="G162" s="351">
        <v>39.309223996723993</v>
      </c>
      <c r="H162" s="337">
        <v>233.95705364455364</v>
      </c>
      <c r="I162" s="338">
        <v>1175.5216011466011</v>
      </c>
      <c r="J162" s="341">
        <v>-63.414004914004913</v>
      </c>
      <c r="K162" s="342">
        <v>146.19058996723442</v>
      </c>
      <c r="L162" s="339">
        <f t="shared" si="17"/>
        <v>1258.2981861998308</v>
      </c>
      <c r="M162" s="364">
        <v>15</v>
      </c>
      <c r="N162" s="134">
        <f t="shared" si="19"/>
        <v>-978.00577065024731</v>
      </c>
      <c r="O162" s="135">
        <f t="shared" si="20"/>
        <v>-0.43733132414960568</v>
      </c>
      <c r="P162" s="31"/>
      <c r="Q162" s="39">
        <f t="shared" si="21"/>
        <v>-0.35179771294053896</v>
      </c>
      <c r="R162" s="39">
        <f t="shared" si="22"/>
        <v>-0.70000625141230943</v>
      </c>
      <c r="S162" s="23"/>
      <c r="T162" s="33"/>
      <c r="U162" s="357">
        <v>499</v>
      </c>
      <c r="V162" s="346" t="s">
        <v>185</v>
      </c>
      <c r="W162" s="342">
        <v>19453</v>
      </c>
      <c r="X162" s="361">
        <v>1574.7269807278767</v>
      </c>
      <c r="Y162" s="337">
        <v>238.78343818671735</v>
      </c>
      <c r="Z162" s="358">
        <v>1813.5104189145941</v>
      </c>
      <c r="AA162" s="362">
        <v>-64.518583251940569</v>
      </c>
      <c r="AB162" s="360">
        <v>487.31212118742451</v>
      </c>
      <c r="AC162" s="366">
        <f t="shared" si="18"/>
        <v>2236.3039568500781</v>
      </c>
    </row>
    <row r="163" spans="1:29" ht="18.75">
      <c r="A163" s="345">
        <v>500</v>
      </c>
      <c r="B163" s="346" t="s">
        <v>186</v>
      </c>
      <c r="C163" s="342">
        <v>10426</v>
      </c>
      <c r="D163" s="336">
        <v>1061.4057164780356</v>
      </c>
      <c r="E163" s="349">
        <v>710.68540187991562</v>
      </c>
      <c r="F163" s="352">
        <v>228.71398427009399</v>
      </c>
      <c r="G163" s="351">
        <v>122.0063303280261</v>
      </c>
      <c r="H163" s="337">
        <v>157.03500863226549</v>
      </c>
      <c r="I163" s="338">
        <v>1218.4407251103012</v>
      </c>
      <c r="J163" s="341">
        <v>-71.996930750047952</v>
      </c>
      <c r="K163" s="342">
        <v>102.11187488355591</v>
      </c>
      <c r="L163" s="339">
        <f t="shared" si="17"/>
        <v>1248.555669243809</v>
      </c>
      <c r="M163" s="364">
        <v>13</v>
      </c>
      <c r="N163" s="134">
        <f t="shared" si="19"/>
        <v>-183.10815171364152</v>
      </c>
      <c r="O163" s="135">
        <f t="shared" si="20"/>
        <v>-0.12789884680551941</v>
      </c>
      <c r="P163" s="31"/>
      <c r="Q163" s="39">
        <f t="shared" si="21"/>
        <v>5.7968522680828194E-2</v>
      </c>
      <c r="R163" s="39">
        <f t="shared" si="22"/>
        <v>-0.70052391921222767</v>
      </c>
      <c r="S163" s="23"/>
      <c r="T163" s="33"/>
      <c r="U163" s="357">
        <v>500</v>
      </c>
      <c r="V163" s="346" t="s">
        <v>186</v>
      </c>
      <c r="W163" s="342">
        <v>10267</v>
      </c>
      <c r="X163" s="361">
        <v>1112.6760467611975</v>
      </c>
      <c r="Y163" s="337">
        <v>39.003515521852343</v>
      </c>
      <c r="Z163" s="358">
        <v>1151.6795622830498</v>
      </c>
      <c r="AA163" s="363">
        <v>-60.984123892081428</v>
      </c>
      <c r="AB163" s="360">
        <v>340.96838256648221</v>
      </c>
      <c r="AC163" s="366">
        <f t="shared" si="18"/>
        <v>1431.6638209574505</v>
      </c>
    </row>
    <row r="164" spans="1:29" ht="18.75">
      <c r="A164" s="345">
        <v>503</v>
      </c>
      <c r="B164" s="346" t="s">
        <v>187</v>
      </c>
      <c r="C164" s="342">
        <v>7594</v>
      </c>
      <c r="D164" s="336">
        <v>-47.394917039768238</v>
      </c>
      <c r="E164" s="349">
        <v>199.86858045825653</v>
      </c>
      <c r="F164" s="352">
        <v>-115.00934948643666</v>
      </c>
      <c r="G164" s="351">
        <v>-132.25414801158809</v>
      </c>
      <c r="H164" s="337">
        <v>427.02409797208321</v>
      </c>
      <c r="I164" s="338">
        <v>379.62918093231497</v>
      </c>
      <c r="J164" s="341">
        <v>-12.446273373716092</v>
      </c>
      <c r="K164" s="342">
        <v>188.69585853615459</v>
      </c>
      <c r="L164" s="339">
        <f t="shared" si="17"/>
        <v>555.87876609475347</v>
      </c>
      <c r="M164" s="364">
        <v>2</v>
      </c>
      <c r="N164" s="134">
        <f t="shared" si="19"/>
        <v>-2012.8345324920535</v>
      </c>
      <c r="O164" s="135">
        <f t="shared" si="20"/>
        <v>-0.7835964152166871</v>
      </c>
      <c r="P164" s="31"/>
      <c r="Q164" s="39">
        <f t="shared" si="21"/>
        <v>-0.80840480136364168</v>
      </c>
      <c r="R164" s="39">
        <f t="shared" si="22"/>
        <v>-0.6971267012197423</v>
      </c>
      <c r="S164" s="23"/>
      <c r="T164" s="33"/>
      <c r="U164" s="357">
        <v>503</v>
      </c>
      <c r="V164" s="346" t="s">
        <v>187</v>
      </c>
      <c r="W164" s="342">
        <v>7645</v>
      </c>
      <c r="X164" s="361">
        <v>1417.4671314989216</v>
      </c>
      <c r="Y164" s="337">
        <v>563.94567860410848</v>
      </c>
      <c r="Z164" s="358">
        <v>1981.4128101030301</v>
      </c>
      <c r="AA164" s="362">
        <v>-35.71863963374755</v>
      </c>
      <c r="AB164" s="360">
        <v>623.01912811752425</v>
      </c>
      <c r="AC164" s="366">
        <f t="shared" si="18"/>
        <v>2568.713298586807</v>
      </c>
    </row>
    <row r="165" spans="1:29" ht="18.75">
      <c r="A165" s="345">
        <v>504</v>
      </c>
      <c r="B165" s="346" t="s">
        <v>188</v>
      </c>
      <c r="C165" s="342">
        <v>1816</v>
      </c>
      <c r="D165" s="336">
        <v>186.23568281938327</v>
      </c>
      <c r="E165" s="349">
        <v>256.37059471365637</v>
      </c>
      <c r="F165" s="352">
        <v>-83.997797356828187</v>
      </c>
      <c r="G165" s="351">
        <v>13.862885462555067</v>
      </c>
      <c r="H165" s="337">
        <v>424.13160792951544</v>
      </c>
      <c r="I165" s="338">
        <v>610.36729074889865</v>
      </c>
      <c r="J165" s="341">
        <v>-265.71806167400882</v>
      </c>
      <c r="K165" s="342">
        <v>217.36978409815339</v>
      </c>
      <c r="L165" s="339">
        <f t="shared" si="17"/>
        <v>562.01901317304328</v>
      </c>
      <c r="M165" s="364">
        <v>1</v>
      </c>
      <c r="N165" s="134">
        <f t="shared" si="19"/>
        <v>-2343.4098819520304</v>
      </c>
      <c r="O165" s="135">
        <f t="shared" si="20"/>
        <v>-0.80656246170194112</v>
      </c>
      <c r="P165" s="31"/>
      <c r="Q165" s="39">
        <f t="shared" si="21"/>
        <v>-0.75287563052872009</v>
      </c>
      <c r="R165" s="39">
        <f t="shared" si="22"/>
        <v>-0.69070609109894265</v>
      </c>
      <c r="S165" s="23"/>
      <c r="T165" s="33"/>
      <c r="U165" s="357">
        <v>504</v>
      </c>
      <c r="V165" s="346" t="s">
        <v>188</v>
      </c>
      <c r="W165" s="342">
        <v>1871</v>
      </c>
      <c r="X165" s="361">
        <v>1785.2981249755392</v>
      </c>
      <c r="Y165" s="337">
        <v>684.58087584810721</v>
      </c>
      <c r="Z165" s="358">
        <v>2469.8790008236465</v>
      </c>
      <c r="AA165" s="363">
        <v>-267.24371993586317</v>
      </c>
      <c r="AB165" s="360">
        <v>702.7936142372904</v>
      </c>
      <c r="AC165" s="366">
        <f t="shared" si="18"/>
        <v>2905.4288951250737</v>
      </c>
    </row>
    <row r="166" spans="1:29" ht="18.75">
      <c r="A166" s="345">
        <v>505</v>
      </c>
      <c r="B166" s="346" t="s">
        <v>189</v>
      </c>
      <c r="C166" s="342">
        <v>20837</v>
      </c>
      <c r="D166" s="336">
        <v>489.87483802850699</v>
      </c>
      <c r="E166" s="349">
        <v>564.51063012909731</v>
      </c>
      <c r="F166" s="352">
        <v>-51.241685463358451</v>
      </c>
      <c r="G166" s="351">
        <v>-23.394106637231847</v>
      </c>
      <c r="H166" s="337">
        <v>183.22709603109854</v>
      </c>
      <c r="I166" s="338">
        <v>673.10193405960547</v>
      </c>
      <c r="J166" s="341">
        <v>-103.3749580073907</v>
      </c>
      <c r="K166" s="342">
        <v>153.568270694657</v>
      </c>
      <c r="L166" s="339">
        <f t="shared" si="17"/>
        <v>723.29524674687184</v>
      </c>
      <c r="M166" s="364">
        <v>1</v>
      </c>
      <c r="N166" s="134">
        <f t="shared" si="19"/>
        <v>-1000.3885233146895</v>
      </c>
      <c r="O166" s="135">
        <f t="shared" si="20"/>
        <v>-0.58037822290277796</v>
      </c>
      <c r="P166" s="31"/>
      <c r="Q166" s="39">
        <f t="shared" si="21"/>
        <v>-0.49256458302951678</v>
      </c>
      <c r="R166" s="39">
        <f t="shared" si="22"/>
        <v>-0.6947746694480601</v>
      </c>
      <c r="S166" s="23"/>
      <c r="T166" s="33"/>
      <c r="U166" s="357">
        <v>505</v>
      </c>
      <c r="V166" s="346" t="s">
        <v>189</v>
      </c>
      <c r="W166" s="342">
        <v>20783</v>
      </c>
      <c r="X166" s="361">
        <v>1142.9161429659587</v>
      </c>
      <c r="Y166" s="337">
        <v>183.56189058990324</v>
      </c>
      <c r="Z166" s="358">
        <v>1326.4780335558621</v>
      </c>
      <c r="AA166" s="362">
        <v>-105.92508300052928</v>
      </c>
      <c r="AB166" s="360">
        <v>503.13081950622836</v>
      </c>
      <c r="AC166" s="366">
        <f t="shared" si="18"/>
        <v>1723.6837700615613</v>
      </c>
    </row>
    <row r="167" spans="1:29" ht="18.75">
      <c r="A167" s="345">
        <v>507</v>
      </c>
      <c r="B167" s="346" t="s">
        <v>190</v>
      </c>
      <c r="C167" s="342">
        <v>5635</v>
      </c>
      <c r="D167" s="336">
        <v>79.874179236912155</v>
      </c>
      <c r="E167" s="349">
        <v>-25.326530612244898</v>
      </c>
      <c r="F167" s="352">
        <v>22.361668145519076</v>
      </c>
      <c r="G167" s="351">
        <v>82.839041703637974</v>
      </c>
      <c r="H167" s="337">
        <v>73.505235137533276</v>
      </c>
      <c r="I167" s="338">
        <v>153.37923691215616</v>
      </c>
      <c r="J167" s="341">
        <v>6.3971606033717832</v>
      </c>
      <c r="K167" s="342">
        <v>197.73484834375313</v>
      </c>
      <c r="L167" s="339">
        <f t="shared" si="17"/>
        <v>357.51124585928108</v>
      </c>
      <c r="M167" s="364">
        <v>10</v>
      </c>
      <c r="N167" s="134">
        <f t="shared" si="19"/>
        <v>-3228.0656793631915</v>
      </c>
      <c r="O167" s="135">
        <f t="shared" si="20"/>
        <v>-0.90029184889483338</v>
      </c>
      <c r="P167" s="31"/>
      <c r="Q167" s="39">
        <f t="shared" si="21"/>
        <v>-0.94771127625113172</v>
      </c>
      <c r="R167" s="39">
        <f t="shared" si="22"/>
        <v>-0.69970147535924354</v>
      </c>
      <c r="S167" s="23"/>
      <c r="T167" s="33"/>
      <c r="U167" s="357">
        <v>507</v>
      </c>
      <c r="V167" s="346" t="s">
        <v>190</v>
      </c>
      <c r="W167" s="342">
        <v>5676</v>
      </c>
      <c r="X167" s="361">
        <v>2368.0795281403493</v>
      </c>
      <c r="Y167" s="337">
        <v>565.23430925228126</v>
      </c>
      <c r="Z167" s="358">
        <v>2933.3138373926308</v>
      </c>
      <c r="AA167" s="363">
        <v>-6.1978505990133899</v>
      </c>
      <c r="AB167" s="360">
        <v>658.460938428855</v>
      </c>
      <c r="AC167" s="366">
        <f t="shared" si="18"/>
        <v>3585.5769252224727</v>
      </c>
    </row>
    <row r="168" spans="1:29" ht="18.75">
      <c r="A168" s="345">
        <v>508</v>
      </c>
      <c r="B168" s="346" t="s">
        <v>191</v>
      </c>
      <c r="C168" s="342">
        <v>9563</v>
      </c>
      <c r="D168" s="336">
        <v>-108.49911115758653</v>
      </c>
      <c r="E168" s="349">
        <v>-69.647181846700832</v>
      </c>
      <c r="F168" s="352">
        <v>-21.1434696225034</v>
      </c>
      <c r="G168" s="351">
        <v>-17.708459688382305</v>
      </c>
      <c r="H168" s="337">
        <v>96.491268430408866</v>
      </c>
      <c r="I168" s="338">
        <v>-12.007842727177664</v>
      </c>
      <c r="J168" s="341">
        <v>-105.63766600439193</v>
      </c>
      <c r="K168" s="342">
        <v>175.50840575315024</v>
      </c>
      <c r="L168" s="339">
        <f t="shared" si="17"/>
        <v>57.86289702158065</v>
      </c>
      <c r="M168" s="364">
        <v>6</v>
      </c>
      <c r="N168" s="134">
        <f t="shared" si="19"/>
        <v>-2704.4731246887541</v>
      </c>
      <c r="O168" s="135">
        <f t="shared" si="20"/>
        <v>-0.97905291153327756</v>
      </c>
      <c r="P168" s="31"/>
      <c r="Q168" s="39">
        <f t="shared" si="21"/>
        <v>-1.0052442157524544</v>
      </c>
      <c r="R168" s="39">
        <f t="shared" si="22"/>
        <v>-0.69433359098042469</v>
      </c>
      <c r="S168" s="23"/>
      <c r="T168" s="33"/>
      <c r="U168" s="357">
        <v>508</v>
      </c>
      <c r="V168" s="346" t="s">
        <v>191</v>
      </c>
      <c r="W168" s="342">
        <v>9673</v>
      </c>
      <c r="X168" s="361">
        <v>1984.6746066325352</v>
      </c>
      <c r="Y168" s="337">
        <v>305.05626905801739</v>
      </c>
      <c r="Z168" s="358">
        <v>2289.7308756905527</v>
      </c>
      <c r="AA168" s="362">
        <v>-101.57769047865192</v>
      </c>
      <c r="AB168" s="360">
        <v>574.18283649843386</v>
      </c>
      <c r="AC168" s="366">
        <f t="shared" si="18"/>
        <v>2762.3360217103345</v>
      </c>
    </row>
    <row r="169" spans="1:29" ht="18.75">
      <c r="A169" s="345">
        <v>529</v>
      </c>
      <c r="B169" s="346" t="s">
        <v>192</v>
      </c>
      <c r="C169" s="342">
        <v>19579</v>
      </c>
      <c r="D169" s="336">
        <v>425.91746258746616</v>
      </c>
      <c r="E169" s="349">
        <v>228.6619847796108</v>
      </c>
      <c r="F169" s="352">
        <v>165.95173400071505</v>
      </c>
      <c r="G169" s="351">
        <v>31.303743807140304</v>
      </c>
      <c r="H169" s="337">
        <v>-37.703457786403803</v>
      </c>
      <c r="I169" s="338">
        <v>388.21400480106234</v>
      </c>
      <c r="J169" s="341">
        <v>-57.244905255631032</v>
      </c>
      <c r="K169" s="342">
        <v>119.01190223099006</v>
      </c>
      <c r="L169" s="339">
        <f t="shared" si="17"/>
        <v>449.98100177642141</v>
      </c>
      <c r="M169" s="364">
        <v>2</v>
      </c>
      <c r="N169" s="134">
        <f t="shared" si="19"/>
        <v>-636.97863320341753</v>
      </c>
      <c r="O169" s="135">
        <f t="shared" si="20"/>
        <v>-0.58601866408335601</v>
      </c>
      <c r="P169" s="31"/>
      <c r="Q169" s="39">
        <f t="shared" si="21"/>
        <v>-0.48417350005217996</v>
      </c>
      <c r="R169" s="39">
        <f t="shared" si="22"/>
        <v>-0.69505710255645814</v>
      </c>
      <c r="S169" s="23"/>
      <c r="T169" s="33"/>
      <c r="U169" s="357">
        <v>529</v>
      </c>
      <c r="V169" s="346" t="s">
        <v>192</v>
      </c>
      <c r="W169" s="342">
        <v>19427</v>
      </c>
      <c r="X169" s="361">
        <v>1035.1119827058135</v>
      </c>
      <c r="Y169" s="337">
        <v>-282.50620374654483</v>
      </c>
      <c r="Z169" s="358">
        <v>752.60577895926883</v>
      </c>
      <c r="AA169" s="363">
        <v>-55.922170175528905</v>
      </c>
      <c r="AB169" s="360">
        <v>390.27602619609894</v>
      </c>
      <c r="AC169" s="366">
        <f t="shared" si="18"/>
        <v>1086.9596349798389</v>
      </c>
    </row>
    <row r="170" spans="1:29" ht="18.75">
      <c r="A170" s="345">
        <v>531</v>
      </c>
      <c r="B170" s="346" t="s">
        <v>193</v>
      </c>
      <c r="C170" s="342">
        <v>5169</v>
      </c>
      <c r="D170" s="336">
        <v>-195.17256722770361</v>
      </c>
      <c r="E170" s="349">
        <v>154.54304507641712</v>
      </c>
      <c r="F170" s="352">
        <v>-174.34571483846005</v>
      </c>
      <c r="G170" s="351">
        <v>-175.36989746566067</v>
      </c>
      <c r="H170" s="337">
        <v>469.79531824337397</v>
      </c>
      <c r="I170" s="338">
        <v>274.62294447668796</v>
      </c>
      <c r="J170" s="341">
        <v>-38.671696653124393</v>
      </c>
      <c r="K170" s="342">
        <v>173.05235381154304</v>
      </c>
      <c r="L170" s="339">
        <f t="shared" si="17"/>
        <v>409.00360163510663</v>
      </c>
      <c r="M170" s="364">
        <v>4</v>
      </c>
      <c r="N170" s="134">
        <f t="shared" si="19"/>
        <v>-2167.0325174803638</v>
      </c>
      <c r="O170" s="135">
        <f t="shared" si="20"/>
        <v>-0.84122753613581092</v>
      </c>
      <c r="P170" s="31"/>
      <c r="Q170" s="39">
        <f t="shared" si="21"/>
        <v>-0.86634381995217968</v>
      </c>
      <c r="R170" s="39">
        <f t="shared" si="22"/>
        <v>-0.69202216471033406</v>
      </c>
      <c r="S170" s="23"/>
      <c r="T170" s="33"/>
      <c r="U170" s="357">
        <v>531</v>
      </c>
      <c r="V170" s="346" t="s">
        <v>193</v>
      </c>
      <c r="W170" s="342">
        <v>5256</v>
      </c>
      <c r="X170" s="361">
        <v>1395.6651207432844</v>
      </c>
      <c r="Y170" s="337">
        <v>659.03182165348062</v>
      </c>
      <c r="Z170" s="358">
        <v>2054.6969423967653</v>
      </c>
      <c r="AA170" s="362">
        <v>-40.55955098934551</v>
      </c>
      <c r="AB170" s="360">
        <v>561.89872770805118</v>
      </c>
      <c r="AC170" s="366">
        <f t="shared" si="18"/>
        <v>2576.0361191154707</v>
      </c>
    </row>
    <row r="171" spans="1:29" ht="18.75">
      <c r="A171" s="345">
        <v>535</v>
      </c>
      <c r="B171" s="346" t="s">
        <v>194</v>
      </c>
      <c r="C171" s="342">
        <v>10396</v>
      </c>
      <c r="D171" s="336">
        <v>825.94113120430939</v>
      </c>
      <c r="E171" s="349">
        <v>795.21036937283566</v>
      </c>
      <c r="F171" s="352">
        <v>62.365332820315508</v>
      </c>
      <c r="G171" s="351">
        <v>-31.634570988841862</v>
      </c>
      <c r="H171" s="337">
        <v>650.89226625625236</v>
      </c>
      <c r="I171" s="338">
        <v>1476.8333974605619</v>
      </c>
      <c r="J171" s="341">
        <v>-91.752020007695265</v>
      </c>
      <c r="K171" s="342">
        <v>192.0811481550131</v>
      </c>
      <c r="L171" s="339">
        <f t="shared" si="17"/>
        <v>1577.1625256078796</v>
      </c>
      <c r="M171" s="364">
        <v>17</v>
      </c>
      <c r="N171" s="134">
        <f t="shared" si="19"/>
        <v>-2607.605899532392</v>
      </c>
      <c r="O171" s="135">
        <f t="shared" si="20"/>
        <v>-0.6231183268988143</v>
      </c>
      <c r="P171" s="31"/>
      <c r="Q171" s="39">
        <f t="shared" si="21"/>
        <v>-0.59614121672067122</v>
      </c>
      <c r="R171" s="39">
        <f t="shared" si="22"/>
        <v>-0.68835003664472283</v>
      </c>
      <c r="S171" s="23"/>
      <c r="T171" s="33"/>
      <c r="U171" s="357">
        <v>535</v>
      </c>
      <c r="V171" s="346" t="s">
        <v>194</v>
      </c>
      <c r="W171" s="342">
        <v>10500</v>
      </c>
      <c r="X171" s="361">
        <v>2563.6348447554474</v>
      </c>
      <c r="Y171" s="337">
        <v>1093.1715900797483</v>
      </c>
      <c r="Z171" s="358">
        <v>3656.8064348351954</v>
      </c>
      <c r="AA171" s="363">
        <v>-88.374190476190478</v>
      </c>
      <c r="AB171" s="360">
        <v>616.33618078126631</v>
      </c>
      <c r="AC171" s="366">
        <f t="shared" si="18"/>
        <v>4184.7684251402716</v>
      </c>
    </row>
    <row r="172" spans="1:29" ht="18.75">
      <c r="A172" s="345">
        <v>536</v>
      </c>
      <c r="B172" s="346" t="s">
        <v>195</v>
      </c>
      <c r="C172" s="342">
        <v>34884</v>
      </c>
      <c r="D172" s="336">
        <v>336.21247563352824</v>
      </c>
      <c r="E172" s="349">
        <v>433.44547643618853</v>
      </c>
      <c r="F172" s="352">
        <v>-53.694186446508425</v>
      </c>
      <c r="G172" s="351">
        <v>-43.538814356151818</v>
      </c>
      <c r="H172" s="337">
        <v>146.49828001375988</v>
      </c>
      <c r="I172" s="338">
        <v>482.71075564728818</v>
      </c>
      <c r="J172" s="341">
        <v>-60.417784657722741</v>
      </c>
      <c r="K172" s="342">
        <v>123.83645307508888</v>
      </c>
      <c r="L172" s="339">
        <f t="shared" si="17"/>
        <v>546.12942406465436</v>
      </c>
      <c r="M172" s="364">
        <v>6</v>
      </c>
      <c r="N172" s="134">
        <f t="shared" si="19"/>
        <v>-971.25268663248471</v>
      </c>
      <c r="O172" s="135">
        <f t="shared" si="20"/>
        <v>-0.64008444529918496</v>
      </c>
      <c r="P172" s="31"/>
      <c r="Q172" s="39">
        <f t="shared" si="21"/>
        <v>-0.58427644559890868</v>
      </c>
      <c r="R172" s="39">
        <f t="shared" si="22"/>
        <v>-0.69942882924624739</v>
      </c>
      <c r="S172" s="23"/>
      <c r="T172" s="33"/>
      <c r="U172" s="357">
        <v>536</v>
      </c>
      <c r="V172" s="346" t="s">
        <v>195</v>
      </c>
      <c r="W172" s="342">
        <v>34476</v>
      </c>
      <c r="X172" s="361">
        <v>1072.176991233662</v>
      </c>
      <c r="Y172" s="337">
        <v>88.957013652593005</v>
      </c>
      <c r="Z172" s="358">
        <v>1161.1340048862551</v>
      </c>
      <c r="AA172" s="362">
        <v>-55.755656108597286</v>
      </c>
      <c r="AB172" s="360">
        <v>412.00376191948129</v>
      </c>
      <c r="AC172" s="366">
        <f t="shared" si="18"/>
        <v>1517.3821106971391</v>
      </c>
    </row>
    <row r="173" spans="1:29" ht="18.75">
      <c r="A173" s="345">
        <v>538</v>
      </c>
      <c r="B173" s="346" t="s">
        <v>196</v>
      </c>
      <c r="C173" s="342">
        <v>4689</v>
      </c>
      <c r="D173" s="336">
        <v>454.81637875879716</v>
      </c>
      <c r="E173" s="349">
        <v>555.38920878652164</v>
      </c>
      <c r="F173" s="352">
        <v>-27.152271273192579</v>
      </c>
      <c r="G173" s="351">
        <v>-73.420558754531882</v>
      </c>
      <c r="H173" s="337">
        <v>440.20708040093837</v>
      </c>
      <c r="I173" s="338">
        <v>895.02345915973558</v>
      </c>
      <c r="J173" s="341">
        <v>158.19876306248668</v>
      </c>
      <c r="K173" s="342">
        <v>171.36461248650471</v>
      </c>
      <c r="L173" s="339">
        <f t="shared" si="17"/>
        <v>1224.5868347087269</v>
      </c>
      <c r="M173" s="364">
        <v>2</v>
      </c>
      <c r="N173" s="134">
        <f t="shared" si="19"/>
        <v>-1140.5461359841813</v>
      </c>
      <c r="O173" s="135">
        <f t="shared" si="20"/>
        <v>-0.48223340933344555</v>
      </c>
      <c r="P173" s="31"/>
      <c r="Q173" s="39">
        <f t="shared" si="21"/>
        <v>-0.46128936243415863</v>
      </c>
      <c r="R173" s="39">
        <f t="shared" si="22"/>
        <v>-0.69463583784036365</v>
      </c>
      <c r="S173" s="23"/>
      <c r="T173" s="33"/>
      <c r="U173" s="357">
        <v>538</v>
      </c>
      <c r="V173" s="346" t="s">
        <v>196</v>
      </c>
      <c r="W173" s="342">
        <v>4693</v>
      </c>
      <c r="X173" s="361">
        <v>1198.956597461706</v>
      </c>
      <c r="Y173" s="337">
        <v>462.46123383245606</v>
      </c>
      <c r="Z173" s="358">
        <v>1661.4178312941622</v>
      </c>
      <c r="AA173" s="363">
        <v>142.53398678883443</v>
      </c>
      <c r="AB173" s="360">
        <v>561.18115260991181</v>
      </c>
      <c r="AC173" s="366">
        <f t="shared" si="18"/>
        <v>2365.1329706929082</v>
      </c>
    </row>
    <row r="174" spans="1:29" ht="18.75">
      <c r="A174" s="345">
        <v>541</v>
      </c>
      <c r="B174" s="346" t="s">
        <v>197</v>
      </c>
      <c r="C174" s="342">
        <v>9423</v>
      </c>
      <c r="D174" s="336">
        <v>878.68513212352752</v>
      </c>
      <c r="E174" s="349">
        <v>172.67207895574657</v>
      </c>
      <c r="F174" s="352">
        <v>410.34192932187199</v>
      </c>
      <c r="G174" s="351">
        <v>295.67112384590894</v>
      </c>
      <c r="H174" s="337">
        <v>434.66560543351375</v>
      </c>
      <c r="I174" s="338">
        <v>1313.3507375570414</v>
      </c>
      <c r="J174" s="341">
        <v>-93.138278679825959</v>
      </c>
      <c r="K174" s="342">
        <v>214.28514501488212</v>
      </c>
      <c r="L174" s="339">
        <f t="shared" si="17"/>
        <v>1434.4976038920975</v>
      </c>
      <c r="M174" s="364">
        <v>12</v>
      </c>
      <c r="N174" s="134">
        <f t="shared" si="19"/>
        <v>-3158.3605099743309</v>
      </c>
      <c r="O174" s="135">
        <f t="shared" si="20"/>
        <v>-0.68766777280552926</v>
      </c>
      <c r="P174" s="31"/>
      <c r="Q174" s="39">
        <f t="shared" si="21"/>
        <v>-0.67221532121910521</v>
      </c>
      <c r="R174" s="39">
        <f t="shared" si="22"/>
        <v>-0.68824769694566479</v>
      </c>
      <c r="S174" s="23"/>
      <c r="T174" s="33"/>
      <c r="U174" s="357">
        <v>541</v>
      </c>
      <c r="V174" s="346" t="s">
        <v>197</v>
      </c>
      <c r="W174" s="342">
        <v>9501</v>
      </c>
      <c r="X174" s="361">
        <v>3132.3758411991639</v>
      </c>
      <c r="Y174" s="337">
        <v>874.37255973796732</v>
      </c>
      <c r="Z174" s="358">
        <v>4006.748400937131</v>
      </c>
      <c r="AA174" s="362">
        <v>-101.2473423850121</v>
      </c>
      <c r="AB174" s="360">
        <v>687.3570553143096</v>
      </c>
      <c r="AC174" s="366">
        <f t="shared" si="18"/>
        <v>4592.8581138664285</v>
      </c>
    </row>
    <row r="175" spans="1:29" ht="18.75">
      <c r="A175" s="345">
        <v>543</v>
      </c>
      <c r="B175" s="346" t="s">
        <v>198</v>
      </c>
      <c r="C175" s="342">
        <v>44127</v>
      </c>
      <c r="D175" s="336">
        <v>757.0552949441385</v>
      </c>
      <c r="E175" s="349">
        <v>641.00899675935364</v>
      </c>
      <c r="F175" s="352">
        <v>64.829061572280011</v>
      </c>
      <c r="G175" s="351">
        <v>51.217236612504813</v>
      </c>
      <c r="H175" s="337">
        <v>3.8152604981077345</v>
      </c>
      <c r="I175" s="338">
        <v>760.8705554422462</v>
      </c>
      <c r="J175" s="341">
        <v>-167.22922473768895</v>
      </c>
      <c r="K175" s="342">
        <v>120.38550183823973</v>
      </c>
      <c r="L175" s="339">
        <f t="shared" si="17"/>
        <v>714.02683254279702</v>
      </c>
      <c r="M175" s="364">
        <v>1</v>
      </c>
      <c r="N175" s="134">
        <f t="shared" si="19"/>
        <v>-329.59312545358637</v>
      </c>
      <c r="O175" s="135">
        <f t="shared" si="20"/>
        <v>-0.31581719277040554</v>
      </c>
      <c r="P175" s="31"/>
      <c r="Q175" s="39">
        <f t="shared" si="21"/>
        <v>-5.7938662689847598E-2</v>
      </c>
      <c r="R175" s="39">
        <f t="shared" si="22"/>
        <v>-0.69147671109980158</v>
      </c>
      <c r="S175" s="23"/>
      <c r="T175" s="33"/>
      <c r="U175" s="357">
        <v>543</v>
      </c>
      <c r="V175" s="346" t="s">
        <v>198</v>
      </c>
      <c r="W175" s="342">
        <v>43663</v>
      </c>
      <c r="X175" s="361">
        <v>958.76962944633362</v>
      </c>
      <c r="Y175" s="337">
        <v>-151.10400799673292</v>
      </c>
      <c r="Z175" s="358">
        <v>807.66562144960074</v>
      </c>
      <c r="AA175" s="363">
        <v>-154.24473810778005</v>
      </c>
      <c r="AB175" s="360">
        <v>390.19907465456271</v>
      </c>
      <c r="AC175" s="366">
        <f t="shared" si="18"/>
        <v>1043.6199579963834</v>
      </c>
    </row>
    <row r="176" spans="1:29" ht="18.75">
      <c r="A176" s="345">
        <v>545</v>
      </c>
      <c r="B176" s="346" t="s">
        <v>199</v>
      </c>
      <c r="C176" s="342">
        <v>9562</v>
      </c>
      <c r="D176" s="336">
        <v>1079.1644007529806</v>
      </c>
      <c r="E176" s="349">
        <v>847.91037439866136</v>
      </c>
      <c r="F176" s="352">
        <v>114.94969671616816</v>
      </c>
      <c r="G176" s="351">
        <v>116.30432963815102</v>
      </c>
      <c r="H176" s="337">
        <v>329.43578749215646</v>
      </c>
      <c r="I176" s="338">
        <v>1408.6001882451369</v>
      </c>
      <c r="J176" s="341">
        <v>40.920623300564735</v>
      </c>
      <c r="K176" s="342">
        <v>226.88345190937994</v>
      </c>
      <c r="L176" s="339">
        <f t="shared" si="17"/>
        <v>1676.4042634550817</v>
      </c>
      <c r="M176" s="364">
        <v>15</v>
      </c>
      <c r="N176" s="134">
        <f t="shared" si="19"/>
        <v>-2261.9349566970204</v>
      </c>
      <c r="O176" s="135">
        <f t="shared" si="20"/>
        <v>-0.57433726001125474</v>
      </c>
      <c r="P176" s="31"/>
      <c r="Q176" s="39">
        <f t="shared" si="21"/>
        <v>-0.55476982983374623</v>
      </c>
      <c r="R176" s="39">
        <f t="shared" si="22"/>
        <v>-0.69195436304526003</v>
      </c>
      <c r="S176" s="23"/>
      <c r="T176" s="33"/>
      <c r="U176" s="357">
        <v>545</v>
      </c>
      <c r="V176" s="346" t="s">
        <v>199</v>
      </c>
      <c r="W176" s="342">
        <v>9558</v>
      </c>
      <c r="X176" s="361">
        <v>2412.9224922313438</v>
      </c>
      <c r="Y176" s="337">
        <v>750.83477902264633</v>
      </c>
      <c r="Z176" s="358">
        <v>3163.7572712539904</v>
      </c>
      <c r="AA176" s="362">
        <v>38.056497175141246</v>
      </c>
      <c r="AB176" s="360">
        <v>736.52545172297039</v>
      </c>
      <c r="AC176" s="366">
        <f t="shared" si="18"/>
        <v>3938.3392201521024</v>
      </c>
    </row>
    <row r="177" spans="1:29" ht="18.75">
      <c r="A177" s="345">
        <v>560</v>
      </c>
      <c r="B177" s="346" t="s">
        <v>200</v>
      </c>
      <c r="C177" s="342">
        <v>15808</v>
      </c>
      <c r="D177" s="336">
        <v>425.77473431174087</v>
      </c>
      <c r="E177" s="349">
        <v>330.09235829959516</v>
      </c>
      <c r="F177" s="352">
        <v>59.357477226720647</v>
      </c>
      <c r="G177" s="351">
        <v>36.324898785425098</v>
      </c>
      <c r="H177" s="337">
        <v>398.90675607287449</v>
      </c>
      <c r="I177" s="338">
        <v>824.68155364372467</v>
      </c>
      <c r="J177" s="341">
        <v>-134.12424089068827</v>
      </c>
      <c r="K177" s="342">
        <v>177.61662493346961</v>
      </c>
      <c r="L177" s="339">
        <f t="shared" si="17"/>
        <v>868.17393768650595</v>
      </c>
      <c r="M177" s="364">
        <v>7</v>
      </c>
      <c r="N177" s="134">
        <f t="shared" si="19"/>
        <v>-1598.9154893693128</v>
      </c>
      <c r="O177" s="135">
        <f t="shared" si="20"/>
        <v>-0.6480979051000314</v>
      </c>
      <c r="P177" s="31"/>
      <c r="Q177" s="39">
        <f t="shared" si="21"/>
        <v>-0.58787306732798705</v>
      </c>
      <c r="R177" s="39">
        <f t="shared" si="22"/>
        <v>-0.69705267362592105</v>
      </c>
      <c r="S177" s="23"/>
      <c r="T177" s="33"/>
      <c r="U177" s="357">
        <v>560</v>
      </c>
      <c r="V177" s="346" t="s">
        <v>200</v>
      </c>
      <c r="W177" s="342">
        <v>15882</v>
      </c>
      <c r="X177" s="361">
        <v>1376.0531089866877</v>
      </c>
      <c r="Y177" s="337">
        <v>624.98464968859719</v>
      </c>
      <c r="Z177" s="358">
        <v>2001.0377586752847</v>
      </c>
      <c r="AA177" s="363">
        <v>-120.24373504596399</v>
      </c>
      <c r="AB177" s="360">
        <v>586.29540342649818</v>
      </c>
      <c r="AC177" s="366">
        <f t="shared" si="18"/>
        <v>2467.0894270558188</v>
      </c>
    </row>
    <row r="178" spans="1:29" ht="18.75">
      <c r="A178" s="345">
        <v>561</v>
      </c>
      <c r="B178" s="346" t="s">
        <v>201</v>
      </c>
      <c r="C178" s="342">
        <v>1337</v>
      </c>
      <c r="D178" s="336">
        <v>990.91697830964847</v>
      </c>
      <c r="E178" s="349">
        <v>460.69483919222137</v>
      </c>
      <c r="F178" s="352">
        <v>284.00149588631263</v>
      </c>
      <c r="G178" s="351">
        <v>246.22064323111442</v>
      </c>
      <c r="H178" s="337">
        <v>334.49139865370233</v>
      </c>
      <c r="I178" s="338">
        <v>1325.4076290201945</v>
      </c>
      <c r="J178" s="341">
        <v>-233.42183994016455</v>
      </c>
      <c r="K178" s="342">
        <v>255.96635493940195</v>
      </c>
      <c r="L178" s="339">
        <f t="shared" si="17"/>
        <v>1347.9521440194319</v>
      </c>
      <c r="M178" s="364">
        <v>2</v>
      </c>
      <c r="N178" s="134">
        <f t="shared" si="19"/>
        <v>-1843.8377402442122</v>
      </c>
      <c r="O178" s="135">
        <f t="shared" si="20"/>
        <v>-0.57768142863501537</v>
      </c>
      <c r="P178" s="31"/>
      <c r="Q178" s="39">
        <f t="shared" si="21"/>
        <v>-0.50996162180323978</v>
      </c>
      <c r="R178" s="39">
        <f t="shared" si="22"/>
        <v>-0.63919130879158659</v>
      </c>
      <c r="S178" s="23"/>
      <c r="T178" s="33"/>
      <c r="U178" s="357">
        <v>561</v>
      </c>
      <c r="V178" s="346" t="s">
        <v>201</v>
      </c>
      <c r="W178" s="342">
        <v>1334</v>
      </c>
      <c r="X178" s="361">
        <v>2006.2700868928134</v>
      </c>
      <c r="Y178" s="337">
        <v>698.43160177373557</v>
      </c>
      <c r="Z178" s="358">
        <v>2704.7016886665492</v>
      </c>
      <c r="AA178" s="362">
        <v>-222.33583208395802</v>
      </c>
      <c r="AB178" s="360">
        <v>709.42402768105308</v>
      </c>
      <c r="AC178" s="366">
        <f t="shared" si="18"/>
        <v>3191.7898842636441</v>
      </c>
    </row>
    <row r="179" spans="1:29" ht="18.75">
      <c r="A179" s="345">
        <v>562</v>
      </c>
      <c r="B179" s="346" t="s">
        <v>202</v>
      </c>
      <c r="C179" s="342">
        <v>8978</v>
      </c>
      <c r="D179" s="336">
        <v>98.465693918467366</v>
      </c>
      <c r="E179" s="349">
        <v>164.56449097794609</v>
      </c>
      <c r="F179" s="352">
        <v>-33.564713744709287</v>
      </c>
      <c r="G179" s="351">
        <v>-32.53408331476944</v>
      </c>
      <c r="H179" s="337">
        <v>363.15404321675209</v>
      </c>
      <c r="I179" s="338">
        <v>461.61973713521945</v>
      </c>
      <c r="J179" s="341">
        <v>-41.73791490309646</v>
      </c>
      <c r="K179" s="342">
        <v>190.13164934711978</v>
      </c>
      <c r="L179" s="339">
        <f t="shared" si="17"/>
        <v>610.01347157924283</v>
      </c>
      <c r="M179" s="364">
        <v>6</v>
      </c>
      <c r="N179" s="134">
        <f t="shared" si="19"/>
        <v>-2367.9519778360991</v>
      </c>
      <c r="O179" s="135">
        <f t="shared" si="20"/>
        <v>-0.79515763969021014</v>
      </c>
      <c r="P179" s="31"/>
      <c r="Q179" s="39">
        <f t="shared" si="21"/>
        <v>-0.80872638473543867</v>
      </c>
      <c r="R179" s="39">
        <f t="shared" si="22"/>
        <v>-0.69773832330528629</v>
      </c>
      <c r="S179" s="23"/>
      <c r="T179" s="33"/>
      <c r="U179" s="357">
        <v>562</v>
      </c>
      <c r="V179" s="346" t="s">
        <v>202</v>
      </c>
      <c r="W179" s="342">
        <v>9008</v>
      </c>
      <c r="X179" s="361">
        <v>1764.6769832899538</v>
      </c>
      <c r="Y179" s="337">
        <v>648.72298563271818</v>
      </c>
      <c r="Z179" s="358">
        <v>2413.3999689226721</v>
      </c>
      <c r="AA179" s="363">
        <v>-64.464476021314383</v>
      </c>
      <c r="AB179" s="360">
        <v>629.0299565139843</v>
      </c>
      <c r="AC179" s="366">
        <f t="shared" si="18"/>
        <v>2977.9654494153419</v>
      </c>
    </row>
    <row r="180" spans="1:29" ht="18.75">
      <c r="A180" s="345">
        <v>563</v>
      </c>
      <c r="B180" s="346" t="s">
        <v>203</v>
      </c>
      <c r="C180" s="342">
        <v>7102</v>
      </c>
      <c r="D180" s="336">
        <v>444.34426921993804</v>
      </c>
      <c r="E180" s="349">
        <v>449.19022810475923</v>
      </c>
      <c r="F180" s="352">
        <v>50.607997747113487</v>
      </c>
      <c r="G180" s="351">
        <v>-55.453956631934666</v>
      </c>
      <c r="H180" s="337">
        <v>482.99338214587442</v>
      </c>
      <c r="I180" s="338">
        <v>927.33751056040558</v>
      </c>
      <c r="J180" s="341">
        <v>-45.641087017741484</v>
      </c>
      <c r="K180" s="342">
        <v>184.09249438849594</v>
      </c>
      <c r="L180" s="339">
        <f t="shared" si="17"/>
        <v>1065.7889179311601</v>
      </c>
      <c r="M180" s="364">
        <v>17</v>
      </c>
      <c r="N180" s="134">
        <f t="shared" si="19"/>
        <v>-3003.3539719246514</v>
      </c>
      <c r="O180" s="135">
        <f t="shared" si="20"/>
        <v>-0.73808024274887873</v>
      </c>
      <c r="P180" s="31"/>
      <c r="Q180" s="39">
        <f t="shared" si="21"/>
        <v>-0.73659424457846578</v>
      </c>
      <c r="R180" s="39">
        <f t="shared" si="22"/>
        <v>-0.69465123708632404</v>
      </c>
      <c r="S180" s="23"/>
      <c r="T180" s="33"/>
      <c r="U180" s="357">
        <v>563</v>
      </c>
      <c r="V180" s="346" t="s">
        <v>203</v>
      </c>
      <c r="W180" s="342">
        <v>7155</v>
      </c>
      <c r="X180" s="361">
        <v>2732.3619037008702</v>
      </c>
      <c r="Y180" s="337">
        <v>788.20471822569414</v>
      </c>
      <c r="Z180" s="358">
        <v>3520.5666219265645</v>
      </c>
      <c r="AA180" s="362">
        <v>-54.316282320055905</v>
      </c>
      <c r="AB180" s="360">
        <v>602.89255024930299</v>
      </c>
      <c r="AC180" s="366">
        <f t="shared" si="18"/>
        <v>4069.1428898558115</v>
      </c>
    </row>
    <row r="181" spans="1:29" ht="18.75">
      <c r="A181" s="345">
        <v>564</v>
      </c>
      <c r="B181" s="346" t="s">
        <v>204</v>
      </c>
      <c r="C181" s="342">
        <v>209551</v>
      </c>
      <c r="D181" s="336">
        <v>225.82227715448744</v>
      </c>
      <c r="E181" s="349">
        <v>398.50625861962004</v>
      </c>
      <c r="F181" s="352">
        <v>-110.52343343625179</v>
      </c>
      <c r="G181" s="351">
        <v>-62.160548028880797</v>
      </c>
      <c r="H181" s="337">
        <v>194.6136835424312</v>
      </c>
      <c r="I181" s="338">
        <v>420.43596069691864</v>
      </c>
      <c r="J181" s="341">
        <v>4.2527594714413199</v>
      </c>
      <c r="K181" s="342">
        <v>139.00431764132225</v>
      </c>
      <c r="L181" s="339">
        <f t="shared" si="17"/>
        <v>563.69303780968221</v>
      </c>
      <c r="M181" s="364">
        <v>17</v>
      </c>
      <c r="N181" s="134">
        <f t="shared" si="19"/>
        <v>-1095.2893786766131</v>
      </c>
      <c r="O181" s="135">
        <f t="shared" si="20"/>
        <v>-0.66021759350314435</v>
      </c>
      <c r="P181" s="31"/>
      <c r="Q181" s="39">
        <f t="shared" si="21"/>
        <v>-0.65049404306549619</v>
      </c>
      <c r="R181" s="39">
        <f t="shared" si="22"/>
        <v>-0.69516085219560098</v>
      </c>
      <c r="S181" s="23"/>
      <c r="T181" s="33"/>
      <c r="U181" s="357">
        <v>564</v>
      </c>
      <c r="V181" s="346" t="s">
        <v>204</v>
      </c>
      <c r="W181" s="342">
        <v>207327</v>
      </c>
      <c r="X181" s="361">
        <v>985.36743511958377</v>
      </c>
      <c r="Y181" s="337">
        <v>217.57618388061184</v>
      </c>
      <c r="Z181" s="358">
        <v>1202.9436190001957</v>
      </c>
      <c r="AA181" s="363">
        <v>4.6453187476787873E-2</v>
      </c>
      <c r="AB181" s="360">
        <v>455.99234429862275</v>
      </c>
      <c r="AC181" s="366">
        <f t="shared" si="18"/>
        <v>1658.9824164862953</v>
      </c>
    </row>
    <row r="182" spans="1:29" ht="18.75">
      <c r="A182" s="345">
        <v>576</v>
      </c>
      <c r="B182" s="346" t="s">
        <v>205</v>
      </c>
      <c r="C182" s="342">
        <v>2813</v>
      </c>
      <c r="D182" s="336">
        <v>400.07998578030572</v>
      </c>
      <c r="E182" s="349">
        <v>-37.24742268041237</v>
      </c>
      <c r="F182" s="352">
        <v>224.35300391041594</v>
      </c>
      <c r="G182" s="351">
        <v>212.97440455030218</v>
      </c>
      <c r="H182" s="337">
        <v>177.35193743334517</v>
      </c>
      <c r="I182" s="338">
        <v>577.43227870600776</v>
      </c>
      <c r="J182" s="341">
        <v>-84.303234980447925</v>
      </c>
      <c r="K182" s="342">
        <v>222.64779893452157</v>
      </c>
      <c r="L182" s="339">
        <f t="shared" si="17"/>
        <v>715.77684266008146</v>
      </c>
      <c r="M182" s="364">
        <v>7</v>
      </c>
      <c r="N182" s="134">
        <f t="shared" si="19"/>
        <v>-3172.2480406717809</v>
      </c>
      <c r="O182" s="135">
        <f t="shared" si="20"/>
        <v>-0.81590219606653003</v>
      </c>
      <c r="P182" s="31"/>
      <c r="Q182" s="39">
        <f t="shared" si="21"/>
        <v>-0.82255424082387207</v>
      </c>
      <c r="R182" s="39">
        <f t="shared" si="22"/>
        <v>-0.69479679329922361</v>
      </c>
      <c r="S182" s="23"/>
      <c r="T182" s="33"/>
      <c r="U182" s="357">
        <v>576</v>
      </c>
      <c r="V182" s="346" t="s">
        <v>205</v>
      </c>
      <c r="W182" s="342">
        <v>2861</v>
      </c>
      <c r="X182" s="361">
        <v>2539.8893034799444</v>
      </c>
      <c r="Y182" s="337">
        <v>714.2446999867924</v>
      </c>
      <c r="Z182" s="358">
        <v>3254.1340034667369</v>
      </c>
      <c r="AA182" s="362">
        <v>-95.615868577420486</v>
      </c>
      <c r="AB182" s="360">
        <v>729.50674844254593</v>
      </c>
      <c r="AC182" s="366">
        <f t="shared" si="18"/>
        <v>3888.0248833318624</v>
      </c>
    </row>
    <row r="183" spans="1:29" ht="18.75">
      <c r="A183" s="345">
        <v>577</v>
      </c>
      <c r="B183" s="346" t="s">
        <v>206</v>
      </c>
      <c r="C183" s="342">
        <v>11041</v>
      </c>
      <c r="D183" s="336">
        <v>454.18902273344804</v>
      </c>
      <c r="E183" s="349">
        <v>468.24227877909607</v>
      </c>
      <c r="F183" s="352">
        <v>13.770944660809709</v>
      </c>
      <c r="G183" s="351">
        <v>-27.824200706457749</v>
      </c>
      <c r="H183" s="337">
        <v>313.60954623675394</v>
      </c>
      <c r="I183" s="338">
        <v>767.79847839869581</v>
      </c>
      <c r="J183" s="341">
        <v>7.2382030613169093</v>
      </c>
      <c r="K183" s="342">
        <v>146.70354092651431</v>
      </c>
      <c r="L183" s="339">
        <f t="shared" si="17"/>
        <v>921.74022238652697</v>
      </c>
      <c r="M183" s="364">
        <v>2</v>
      </c>
      <c r="N183" s="134">
        <f t="shared" si="19"/>
        <v>-950.6516797277759</v>
      </c>
      <c r="O183" s="135">
        <f t="shared" si="20"/>
        <v>-0.50772046100728219</v>
      </c>
      <c r="P183" s="31"/>
      <c r="Q183" s="39">
        <f t="shared" si="21"/>
        <v>-0.44296910587907656</v>
      </c>
      <c r="R183" s="39">
        <f t="shared" si="22"/>
        <v>-0.69855534779655803</v>
      </c>
      <c r="S183" s="23"/>
      <c r="T183" s="33"/>
      <c r="U183" s="357">
        <v>577</v>
      </c>
      <c r="V183" s="346" t="s">
        <v>206</v>
      </c>
      <c r="W183" s="342">
        <v>10922</v>
      </c>
      <c r="X183" s="361">
        <v>1107.7590522270564</v>
      </c>
      <c r="Y183" s="337">
        <v>270.61777839810088</v>
      </c>
      <c r="Z183" s="358">
        <v>1378.376830625157</v>
      </c>
      <c r="AA183" s="363">
        <v>7.3468229262039921</v>
      </c>
      <c r="AB183" s="360">
        <v>486.66824856294198</v>
      </c>
      <c r="AC183" s="366">
        <f t="shared" si="18"/>
        <v>1872.3919021143029</v>
      </c>
    </row>
    <row r="184" spans="1:29" ht="18.75">
      <c r="A184" s="345">
        <v>578</v>
      </c>
      <c r="B184" s="346" t="s">
        <v>207</v>
      </c>
      <c r="C184" s="342">
        <v>3183</v>
      </c>
      <c r="D184" s="336">
        <v>-72.005026704366955</v>
      </c>
      <c r="E184" s="349">
        <v>177.75903235940936</v>
      </c>
      <c r="F184" s="352">
        <v>-138.57681432610744</v>
      </c>
      <c r="G184" s="351">
        <v>-111.18724473766886</v>
      </c>
      <c r="H184" s="337">
        <v>507.81778196669808</v>
      </c>
      <c r="I184" s="338">
        <v>435.81275526233111</v>
      </c>
      <c r="J184" s="341">
        <v>32.701853597235313</v>
      </c>
      <c r="K184" s="342">
        <v>212.38636133419629</v>
      </c>
      <c r="L184" s="339">
        <f t="shared" si="17"/>
        <v>680.90097019376276</v>
      </c>
      <c r="M184" s="364">
        <v>18</v>
      </c>
      <c r="N184" s="134">
        <f t="shared" si="19"/>
        <v>-3580.6513902290126</v>
      </c>
      <c r="O184" s="135">
        <f t="shared" si="20"/>
        <v>-0.84022231510814693</v>
      </c>
      <c r="P184" s="31"/>
      <c r="Q184" s="39">
        <f t="shared" si="21"/>
        <v>-0.87779821968816707</v>
      </c>
      <c r="R184" s="39">
        <f t="shared" si="22"/>
        <v>-0.69824593420669179</v>
      </c>
      <c r="S184" s="23"/>
      <c r="T184" s="33"/>
      <c r="U184" s="357">
        <v>578</v>
      </c>
      <c r="V184" s="346" t="s">
        <v>207</v>
      </c>
      <c r="W184" s="342">
        <v>3235</v>
      </c>
      <c r="X184" s="361">
        <v>2575.7233060001195</v>
      </c>
      <c r="Y184" s="337">
        <v>990.61389588212603</v>
      </c>
      <c r="Z184" s="358">
        <v>3566.3372018822461</v>
      </c>
      <c r="AA184" s="362">
        <v>-8.6241112828438951</v>
      </c>
      <c r="AB184" s="360">
        <v>703.83926982337368</v>
      </c>
      <c r="AC184" s="366">
        <f t="shared" si="18"/>
        <v>4261.5523604227756</v>
      </c>
    </row>
    <row r="185" spans="1:29" ht="18.75">
      <c r="A185" s="345">
        <v>580</v>
      </c>
      <c r="B185" s="346" t="s">
        <v>208</v>
      </c>
      <c r="C185" s="342">
        <v>4567</v>
      </c>
      <c r="D185" s="336">
        <v>-26.517407488504489</v>
      </c>
      <c r="E185" s="349">
        <v>-54.489380337201666</v>
      </c>
      <c r="F185" s="352">
        <v>-15.145171885263849</v>
      </c>
      <c r="G185" s="351">
        <v>43.117144733961027</v>
      </c>
      <c r="H185" s="337">
        <v>386.67418436610467</v>
      </c>
      <c r="I185" s="338">
        <v>360.15677687760018</v>
      </c>
      <c r="J185" s="341">
        <v>-64.968688416903873</v>
      </c>
      <c r="K185" s="342">
        <v>226.30823978165847</v>
      </c>
      <c r="L185" s="339">
        <f t="shared" si="17"/>
        <v>521.49632824235482</v>
      </c>
      <c r="M185" s="364">
        <v>9</v>
      </c>
      <c r="N185" s="134">
        <f t="shared" si="19"/>
        <v>-3454.2139399775388</v>
      </c>
      <c r="O185" s="135">
        <f t="shared" si="20"/>
        <v>-0.86882939322541408</v>
      </c>
      <c r="P185" s="31"/>
      <c r="Q185" s="39">
        <f t="shared" si="21"/>
        <v>-0.89152964243687094</v>
      </c>
      <c r="R185" s="39">
        <f t="shared" si="22"/>
        <v>-0.68643828879314306</v>
      </c>
      <c r="S185" s="23"/>
      <c r="T185" s="33"/>
      <c r="U185" s="357">
        <v>580</v>
      </c>
      <c r="V185" s="346" t="s">
        <v>208</v>
      </c>
      <c r="W185" s="342">
        <v>4655</v>
      </c>
      <c r="X185" s="361">
        <v>2576.143299184921</v>
      </c>
      <c r="Y185" s="337">
        <v>744.18111910595655</v>
      </c>
      <c r="Z185" s="358">
        <v>3320.3244182908779</v>
      </c>
      <c r="AA185" s="363">
        <v>-66.348442534908699</v>
      </c>
      <c r="AB185" s="360">
        <v>721.73429246392482</v>
      </c>
      <c r="AC185" s="366">
        <f t="shared" si="18"/>
        <v>3975.7102682198938</v>
      </c>
    </row>
    <row r="186" spans="1:29" ht="18.75">
      <c r="A186" s="345">
        <v>581</v>
      </c>
      <c r="B186" s="346" t="s">
        <v>209</v>
      </c>
      <c r="C186" s="342">
        <v>6286</v>
      </c>
      <c r="D186" s="336">
        <v>394.04804327076045</v>
      </c>
      <c r="E186" s="349">
        <v>197.46881959910914</v>
      </c>
      <c r="F186" s="352">
        <v>125.69265033407572</v>
      </c>
      <c r="G186" s="351">
        <v>70.88657333757557</v>
      </c>
      <c r="H186" s="337">
        <v>327.66767419662744</v>
      </c>
      <c r="I186" s="338">
        <v>721.71571746738789</v>
      </c>
      <c r="J186" s="341">
        <v>-44.606108813235764</v>
      </c>
      <c r="K186" s="342">
        <v>196.97786057855092</v>
      </c>
      <c r="L186" s="339">
        <f t="shared" si="17"/>
        <v>874.08746923270303</v>
      </c>
      <c r="M186" s="364">
        <v>6</v>
      </c>
      <c r="N186" s="134">
        <f t="shared" si="19"/>
        <v>-2618.9817768571661</v>
      </c>
      <c r="O186" s="135">
        <f t="shared" si="20"/>
        <v>-0.74976520427954474</v>
      </c>
      <c r="P186" s="31"/>
      <c r="Q186" s="39">
        <f t="shared" si="21"/>
        <v>-0.75159623706888434</v>
      </c>
      <c r="R186" s="39">
        <f t="shared" si="22"/>
        <v>-0.69435219318130503</v>
      </c>
      <c r="S186" s="23"/>
      <c r="T186" s="33"/>
      <c r="U186" s="357">
        <v>581</v>
      </c>
      <c r="V186" s="346" t="s">
        <v>209</v>
      </c>
      <c r="W186" s="342">
        <v>6352</v>
      </c>
      <c r="X186" s="361">
        <v>2193.2306630127828</v>
      </c>
      <c r="Y186" s="337">
        <v>712.18312360334619</v>
      </c>
      <c r="Z186" s="358">
        <v>2905.4137866161291</v>
      </c>
      <c r="AA186" s="362">
        <v>-56.804785894206546</v>
      </c>
      <c r="AB186" s="360">
        <v>644.46024536794653</v>
      </c>
      <c r="AC186" s="366">
        <f t="shared" si="18"/>
        <v>3493.069246089869</v>
      </c>
    </row>
    <row r="187" spans="1:29" ht="18.75">
      <c r="A187" s="345">
        <v>583</v>
      </c>
      <c r="B187" s="346" t="s">
        <v>210</v>
      </c>
      <c r="C187" s="342">
        <v>924</v>
      </c>
      <c r="D187" s="336">
        <v>215.16125541125541</v>
      </c>
      <c r="E187" s="349">
        <v>855.59740259740261</v>
      </c>
      <c r="F187" s="352">
        <v>-830.33982683982686</v>
      </c>
      <c r="G187" s="351">
        <v>189.90367965367966</v>
      </c>
      <c r="H187" s="337">
        <v>-4.0909090909090908</v>
      </c>
      <c r="I187" s="338">
        <v>211.07034632034632</v>
      </c>
      <c r="J187" s="341">
        <v>-212.16125541125541</v>
      </c>
      <c r="K187" s="342">
        <v>207.74796834711273</v>
      </c>
      <c r="L187" s="339">
        <f t="shared" si="17"/>
        <v>206.65705925620364</v>
      </c>
      <c r="M187" s="364">
        <v>19</v>
      </c>
      <c r="N187" s="134">
        <f t="shared" si="19"/>
        <v>-5355.3410482496683</v>
      </c>
      <c r="O187" s="135">
        <f t="shared" si="20"/>
        <v>-0.96284481668964939</v>
      </c>
      <c r="P187" s="31"/>
      <c r="Q187" s="39">
        <f t="shared" si="21"/>
        <v>-0.95811491085396838</v>
      </c>
      <c r="R187" s="39">
        <f t="shared" si="22"/>
        <v>-0.69923634662386303</v>
      </c>
      <c r="S187" s="23"/>
      <c r="T187" s="33"/>
      <c r="U187" s="357">
        <v>583</v>
      </c>
      <c r="V187" s="346" t="s">
        <v>210</v>
      </c>
      <c r="W187" s="342">
        <v>931</v>
      </c>
      <c r="X187" s="361">
        <v>4430.5389780044998</v>
      </c>
      <c r="Y187" s="337">
        <v>608.7327681878761</v>
      </c>
      <c r="Z187" s="358">
        <v>5039.2717461923758</v>
      </c>
      <c r="AA187" s="363">
        <v>-168.00859291084856</v>
      </c>
      <c r="AB187" s="360">
        <v>690.73495422434496</v>
      </c>
      <c r="AC187" s="366">
        <f t="shared" si="18"/>
        <v>5561.9981075058722</v>
      </c>
    </row>
    <row r="188" spans="1:29" ht="18.75">
      <c r="A188" s="345">
        <v>584</v>
      </c>
      <c r="B188" s="346" t="s">
        <v>211</v>
      </c>
      <c r="C188" s="342">
        <v>2676</v>
      </c>
      <c r="D188" s="336">
        <v>1159.4906576980568</v>
      </c>
      <c r="E188" s="349">
        <v>1427.6416292974588</v>
      </c>
      <c r="F188" s="352">
        <v>-124.52316890881913</v>
      </c>
      <c r="G188" s="351">
        <v>-143.62780269058297</v>
      </c>
      <c r="H188" s="337">
        <v>667.75635276532137</v>
      </c>
      <c r="I188" s="338">
        <v>1827.2473841554558</v>
      </c>
      <c r="J188" s="341">
        <v>93.344544095665171</v>
      </c>
      <c r="K188" s="342">
        <v>203.38747144250482</v>
      </c>
      <c r="L188" s="339">
        <f t="shared" si="17"/>
        <v>2123.979399693626</v>
      </c>
      <c r="M188" s="364">
        <v>16</v>
      </c>
      <c r="N188" s="134">
        <f t="shared" si="19"/>
        <v>-2928.9325072866441</v>
      </c>
      <c r="O188" s="135">
        <f t="shared" si="20"/>
        <v>-0.57965239869717777</v>
      </c>
      <c r="P188" s="31"/>
      <c r="Q188" s="39">
        <f t="shared" si="21"/>
        <v>-0.57620478638276251</v>
      </c>
      <c r="R188" s="39">
        <f t="shared" si="22"/>
        <v>-0.68800664832432001</v>
      </c>
      <c r="S188" s="23"/>
      <c r="T188" s="33"/>
      <c r="U188" s="357">
        <v>584</v>
      </c>
      <c r="V188" s="346" t="s">
        <v>211</v>
      </c>
      <c r="W188" s="342">
        <v>2706</v>
      </c>
      <c r="X188" s="361">
        <v>3026.7172700145702</v>
      </c>
      <c r="Y188" s="337">
        <v>1284.9109066211988</v>
      </c>
      <c r="Z188" s="358">
        <v>4311.6281766357688</v>
      </c>
      <c r="AA188" s="362">
        <v>89.386917960088695</v>
      </c>
      <c r="AB188" s="360">
        <v>651.89681238441256</v>
      </c>
      <c r="AC188" s="366">
        <f t="shared" si="18"/>
        <v>5052.91190698027</v>
      </c>
    </row>
    <row r="189" spans="1:29" ht="18.75">
      <c r="A189" s="345">
        <v>588</v>
      </c>
      <c r="B189" s="346" t="s">
        <v>212</v>
      </c>
      <c r="C189" s="342">
        <v>1644</v>
      </c>
      <c r="D189" s="336">
        <v>-367.30474452554745</v>
      </c>
      <c r="E189" s="349">
        <v>56.960462287104626</v>
      </c>
      <c r="F189" s="352">
        <v>-274.70255474452557</v>
      </c>
      <c r="G189" s="351">
        <v>-149.56265206812651</v>
      </c>
      <c r="H189" s="337">
        <v>133.28406326034064</v>
      </c>
      <c r="I189" s="338">
        <v>-234.02007299270073</v>
      </c>
      <c r="J189" s="341">
        <v>-210.89963503649636</v>
      </c>
      <c r="K189" s="342">
        <v>233.71909074141101</v>
      </c>
      <c r="L189" s="339">
        <f t="shared" si="17"/>
        <v>-211.20061728778606</v>
      </c>
      <c r="M189" s="364">
        <v>10</v>
      </c>
      <c r="N189" s="134">
        <f t="shared" si="19"/>
        <v>-4017.018547543028</v>
      </c>
      <c r="O189" s="135">
        <f t="shared" si="20"/>
        <v>-1.0554941463722678</v>
      </c>
      <c r="P189" s="31"/>
      <c r="Q189" s="39">
        <f t="shared" si="21"/>
        <v>-1.072201824911134</v>
      </c>
      <c r="R189" s="39">
        <f t="shared" si="22"/>
        <v>-0.69950698144456891</v>
      </c>
      <c r="S189" s="23"/>
      <c r="T189" s="33"/>
      <c r="U189" s="357">
        <v>588</v>
      </c>
      <c r="V189" s="346" t="s">
        <v>212</v>
      </c>
      <c r="W189" s="342">
        <v>1654</v>
      </c>
      <c r="X189" s="361">
        <v>2470.0538470635142</v>
      </c>
      <c r="Y189" s="337">
        <v>771.13947846159931</v>
      </c>
      <c r="Z189" s="358">
        <v>3241.1933255251138</v>
      </c>
      <c r="AA189" s="363">
        <v>-213.16082224909312</v>
      </c>
      <c r="AB189" s="360">
        <v>777.78542697922137</v>
      </c>
      <c r="AC189" s="366">
        <f t="shared" si="18"/>
        <v>3805.8179302552421</v>
      </c>
    </row>
    <row r="190" spans="1:29" ht="18.75">
      <c r="A190" s="345">
        <v>592</v>
      </c>
      <c r="B190" s="346" t="s">
        <v>213</v>
      </c>
      <c r="C190" s="342">
        <v>3678</v>
      </c>
      <c r="D190" s="336">
        <v>656.66666666666663</v>
      </c>
      <c r="E190" s="349">
        <v>562.62778684067428</v>
      </c>
      <c r="F190" s="352">
        <v>66.628058727569325</v>
      </c>
      <c r="G190" s="351">
        <v>27.410821098423057</v>
      </c>
      <c r="H190" s="337">
        <v>350.05927134312128</v>
      </c>
      <c r="I190" s="338">
        <v>1006.7259380097879</v>
      </c>
      <c r="J190" s="341">
        <v>-10.180804785209354</v>
      </c>
      <c r="K190" s="342">
        <v>188.92460353354801</v>
      </c>
      <c r="L190" s="339">
        <f t="shared" si="17"/>
        <v>1185.4697367581266</v>
      </c>
      <c r="M190" s="364">
        <v>13</v>
      </c>
      <c r="N190" s="134">
        <f t="shared" si="19"/>
        <v>-1735.8158395729715</v>
      </c>
      <c r="O190" s="135">
        <f t="shared" si="20"/>
        <v>-0.59419587514378447</v>
      </c>
      <c r="P190" s="31"/>
      <c r="Q190" s="39">
        <f t="shared" si="21"/>
        <v>-0.57161087476113004</v>
      </c>
      <c r="R190" s="39">
        <f t="shared" si="22"/>
        <v>-0.69292002555664522</v>
      </c>
      <c r="S190" s="23"/>
      <c r="T190" s="33"/>
      <c r="U190" s="357">
        <v>592</v>
      </c>
      <c r="V190" s="346" t="s">
        <v>213</v>
      </c>
      <c r="W190" s="342">
        <v>3772</v>
      </c>
      <c r="X190" s="361">
        <v>1635.8581890239466</v>
      </c>
      <c r="Y190" s="337">
        <v>714.16864101856947</v>
      </c>
      <c r="Z190" s="358">
        <v>2350.0268300425159</v>
      </c>
      <c r="AA190" s="362">
        <v>-43.970572640509012</v>
      </c>
      <c r="AB190" s="360">
        <v>615.22931892909151</v>
      </c>
      <c r="AC190" s="366">
        <f t="shared" si="18"/>
        <v>2921.2855763310981</v>
      </c>
    </row>
    <row r="191" spans="1:29" ht="18.75">
      <c r="A191" s="345">
        <v>593</v>
      </c>
      <c r="B191" s="346" t="s">
        <v>214</v>
      </c>
      <c r="C191" s="342">
        <v>17253</v>
      </c>
      <c r="D191" s="336">
        <v>-100.61032863849765</v>
      </c>
      <c r="E191" s="349">
        <v>-81.272532313220893</v>
      </c>
      <c r="F191" s="352">
        <v>9.6061554512258738</v>
      </c>
      <c r="G191" s="351">
        <v>-28.943951776502637</v>
      </c>
      <c r="H191" s="337">
        <v>326.86773314785836</v>
      </c>
      <c r="I191" s="338">
        <v>226.2574045093607</v>
      </c>
      <c r="J191" s="341">
        <v>-118.30110705384571</v>
      </c>
      <c r="K191" s="342">
        <v>193.02035872441326</v>
      </c>
      <c r="L191" s="339">
        <f t="shared" si="17"/>
        <v>300.97665617992823</v>
      </c>
      <c r="M191" s="364">
        <v>10</v>
      </c>
      <c r="N191" s="134">
        <f t="shared" si="19"/>
        <v>-2881.2717646420469</v>
      </c>
      <c r="O191" s="135">
        <f t="shared" si="20"/>
        <v>-0.90542012552804219</v>
      </c>
      <c r="P191" s="31"/>
      <c r="Q191" s="39">
        <f t="shared" si="21"/>
        <v>-0.91505822972834561</v>
      </c>
      <c r="R191" s="39">
        <f t="shared" si="22"/>
        <v>-0.69437425109335538</v>
      </c>
      <c r="S191" s="23"/>
      <c r="T191" s="33"/>
      <c r="U191" s="357">
        <v>593</v>
      </c>
      <c r="V191" s="346" t="s">
        <v>214</v>
      </c>
      <c r="W191" s="342">
        <v>17375</v>
      </c>
      <c r="X191" s="361">
        <v>2073.6581560770474</v>
      </c>
      <c r="Y191" s="337">
        <v>590.01842831437011</v>
      </c>
      <c r="Z191" s="358">
        <v>2663.6765843914177</v>
      </c>
      <c r="AA191" s="363">
        <v>-112.98607194244605</v>
      </c>
      <c r="AB191" s="360">
        <v>631.55790837300356</v>
      </c>
      <c r="AC191" s="366">
        <f t="shared" si="18"/>
        <v>3182.2484208219753</v>
      </c>
    </row>
    <row r="192" spans="1:29" ht="18.75">
      <c r="A192" s="345">
        <v>595</v>
      </c>
      <c r="B192" s="346" t="s">
        <v>215</v>
      </c>
      <c r="C192" s="342">
        <v>4269</v>
      </c>
      <c r="D192" s="336">
        <v>603.57390489576017</v>
      </c>
      <c r="E192" s="349">
        <v>311.93909580698056</v>
      </c>
      <c r="F192" s="352">
        <v>214.30405247130474</v>
      </c>
      <c r="G192" s="351">
        <v>77.330756617474819</v>
      </c>
      <c r="H192" s="337">
        <v>438.94588896697121</v>
      </c>
      <c r="I192" s="338">
        <v>1042.5197938627314</v>
      </c>
      <c r="J192" s="341">
        <v>8.0161630358397744</v>
      </c>
      <c r="K192" s="342">
        <v>227.75414305359791</v>
      </c>
      <c r="L192" s="339">
        <f t="shared" si="17"/>
        <v>1278.2900999521692</v>
      </c>
      <c r="M192" s="364">
        <v>11</v>
      </c>
      <c r="N192" s="134">
        <f t="shared" si="19"/>
        <v>-4030.0998578314602</v>
      </c>
      <c r="O192" s="135">
        <f t="shared" si="20"/>
        <v>-0.75919438659968319</v>
      </c>
      <c r="P192" s="31"/>
      <c r="Q192" s="39">
        <f t="shared" si="21"/>
        <v>-0.77206997868923821</v>
      </c>
      <c r="R192" s="39">
        <f t="shared" si="22"/>
        <v>-0.68821618616077229</v>
      </c>
      <c r="S192" s="23"/>
      <c r="T192" s="33"/>
      <c r="U192" s="357">
        <v>595</v>
      </c>
      <c r="V192" s="346" t="s">
        <v>215</v>
      </c>
      <c r="W192" s="342">
        <v>4321</v>
      </c>
      <c r="X192" s="361">
        <v>3503.2403481141496</v>
      </c>
      <c r="Y192" s="337">
        <v>1070.6187155909813</v>
      </c>
      <c r="Z192" s="358">
        <v>4573.8590637051311</v>
      </c>
      <c r="AA192" s="362">
        <v>4.0435084471187226</v>
      </c>
      <c r="AB192" s="360">
        <v>730.48738563137852</v>
      </c>
      <c r="AC192" s="366">
        <f t="shared" si="18"/>
        <v>5308.3899577836291</v>
      </c>
    </row>
    <row r="193" spans="1:29" ht="18.75">
      <c r="A193" s="345">
        <v>598</v>
      </c>
      <c r="B193" s="346" t="s">
        <v>216</v>
      </c>
      <c r="C193" s="342">
        <v>19097</v>
      </c>
      <c r="D193" s="336">
        <v>113.74441011677227</v>
      </c>
      <c r="E193" s="349">
        <v>489.05655338534848</v>
      </c>
      <c r="F193" s="352">
        <v>-252.62905168351051</v>
      </c>
      <c r="G193" s="351">
        <v>-122.68309158506571</v>
      </c>
      <c r="H193" s="337">
        <v>41.545687804367176</v>
      </c>
      <c r="I193" s="338">
        <v>155.29009792113945</v>
      </c>
      <c r="J193" s="341">
        <v>136.27119442844426</v>
      </c>
      <c r="K193" s="342">
        <v>160.10193375027612</v>
      </c>
      <c r="L193" s="339">
        <f t="shared" si="17"/>
        <v>451.6632260998598</v>
      </c>
      <c r="M193" s="364">
        <v>15</v>
      </c>
      <c r="N193" s="134">
        <f t="shared" si="19"/>
        <v>-2182.8617851708018</v>
      </c>
      <c r="O193" s="135">
        <f t="shared" si="20"/>
        <v>-0.82855990200600993</v>
      </c>
      <c r="P193" s="31"/>
      <c r="Q193" s="39">
        <f t="shared" si="21"/>
        <v>-0.92231481437636276</v>
      </c>
      <c r="R193" s="39">
        <f t="shared" si="22"/>
        <v>-0.69128522700403061</v>
      </c>
      <c r="S193" s="23"/>
      <c r="T193" s="33"/>
      <c r="U193" s="357">
        <v>598</v>
      </c>
      <c r="V193" s="346" t="s">
        <v>216</v>
      </c>
      <c r="W193" s="342">
        <v>19066</v>
      </c>
      <c r="X193" s="361">
        <v>1822.2999034490463</v>
      </c>
      <c r="Y193" s="337">
        <v>176.66678079724127</v>
      </c>
      <c r="Z193" s="358">
        <v>1998.9666842462875</v>
      </c>
      <c r="AA193" s="363">
        <v>116.95038288052029</v>
      </c>
      <c r="AB193" s="360">
        <v>518.6079441438535</v>
      </c>
      <c r="AC193" s="366">
        <f t="shared" si="18"/>
        <v>2634.5250112706617</v>
      </c>
    </row>
    <row r="194" spans="1:29" ht="18.75">
      <c r="A194" s="345">
        <v>599</v>
      </c>
      <c r="B194" s="346" t="s">
        <v>217</v>
      </c>
      <c r="C194" s="342">
        <v>11172</v>
      </c>
      <c r="D194" s="336">
        <v>799.34273182957395</v>
      </c>
      <c r="E194" s="349">
        <v>1196.4616899391335</v>
      </c>
      <c r="F194" s="352">
        <v>-206.9923021840315</v>
      </c>
      <c r="G194" s="351">
        <v>-190.1266559255281</v>
      </c>
      <c r="H194" s="337">
        <v>460.07733619763695</v>
      </c>
      <c r="I194" s="338">
        <v>1259.4200680272108</v>
      </c>
      <c r="J194" s="341">
        <v>-80.934300035803801</v>
      </c>
      <c r="K194" s="342">
        <v>182.58435621636187</v>
      </c>
      <c r="L194" s="339">
        <f t="shared" si="17"/>
        <v>1361.0701242077689</v>
      </c>
      <c r="M194" s="364">
        <v>15</v>
      </c>
      <c r="N194" s="134">
        <f t="shared" si="19"/>
        <v>-1505.9923019781863</v>
      </c>
      <c r="O194" s="135">
        <f t="shared" si="20"/>
        <v>-0.52527363486172973</v>
      </c>
      <c r="P194" s="31"/>
      <c r="Q194" s="39">
        <f t="shared" si="21"/>
        <v>-0.46747043586523962</v>
      </c>
      <c r="R194" s="39">
        <f t="shared" si="22"/>
        <v>-0.68754505484031181</v>
      </c>
      <c r="S194" s="23"/>
      <c r="T194" s="33"/>
      <c r="U194" s="357">
        <v>599</v>
      </c>
      <c r="V194" s="346" t="s">
        <v>217</v>
      </c>
      <c r="W194" s="342">
        <v>11174</v>
      </c>
      <c r="X194" s="361">
        <v>1599.5803145031223</v>
      </c>
      <c r="Y194" s="337">
        <v>765.39649213386201</v>
      </c>
      <c r="Z194" s="358">
        <v>2364.9768066369843</v>
      </c>
      <c r="AA194" s="362">
        <v>-82.268569894397714</v>
      </c>
      <c r="AB194" s="360">
        <v>584.35418944336891</v>
      </c>
      <c r="AC194" s="366">
        <f t="shared" si="18"/>
        <v>2867.0624261859552</v>
      </c>
    </row>
    <row r="195" spans="1:29" ht="18.75">
      <c r="A195" s="345">
        <v>601</v>
      </c>
      <c r="B195" s="346" t="s">
        <v>218</v>
      </c>
      <c r="C195" s="342">
        <v>3873</v>
      </c>
      <c r="D195" s="336">
        <v>936.10043893622515</v>
      </c>
      <c r="E195" s="349">
        <v>428.91660211722177</v>
      </c>
      <c r="F195" s="352">
        <v>313.33126775109736</v>
      </c>
      <c r="G195" s="351">
        <v>193.85256906790602</v>
      </c>
      <c r="H195" s="337">
        <v>353.01755744900595</v>
      </c>
      <c r="I195" s="338">
        <v>1289.117996385231</v>
      </c>
      <c r="J195" s="341">
        <v>81.256132197263099</v>
      </c>
      <c r="K195" s="342">
        <v>221.53420852984246</v>
      </c>
      <c r="L195" s="339">
        <f t="shared" si="17"/>
        <v>1591.9083371123365</v>
      </c>
      <c r="M195" s="364">
        <v>13</v>
      </c>
      <c r="N195" s="134">
        <f t="shared" si="19"/>
        <v>-3282.4531289877891</v>
      </c>
      <c r="O195" s="135">
        <f t="shared" si="20"/>
        <v>-0.67341192314447107</v>
      </c>
      <c r="P195" s="31"/>
      <c r="Q195" s="39">
        <f t="shared" si="21"/>
        <v>-0.68366787650498506</v>
      </c>
      <c r="R195" s="39">
        <f t="shared" si="22"/>
        <v>-0.69310701080026615</v>
      </c>
      <c r="S195" s="23"/>
      <c r="T195" s="33"/>
      <c r="U195" s="357">
        <v>601</v>
      </c>
      <c r="V195" s="346" t="s">
        <v>218</v>
      </c>
      <c r="W195" s="342">
        <v>3931</v>
      </c>
      <c r="X195" s="361">
        <v>3110.9808036837367</v>
      </c>
      <c r="Y195" s="337">
        <v>964.22339038397774</v>
      </c>
      <c r="Z195" s="358">
        <v>4075.2041940677141</v>
      </c>
      <c r="AA195" s="363">
        <v>77.295853472398875</v>
      </c>
      <c r="AB195" s="360">
        <v>721.86141856001245</v>
      </c>
      <c r="AC195" s="366">
        <f t="shared" si="18"/>
        <v>4874.3614661001257</v>
      </c>
    </row>
    <row r="196" spans="1:29" ht="18.75">
      <c r="A196" s="345">
        <v>604</v>
      </c>
      <c r="B196" s="346" t="s">
        <v>219</v>
      </c>
      <c r="C196" s="342">
        <v>20206</v>
      </c>
      <c r="D196" s="336">
        <v>826.07725428090669</v>
      </c>
      <c r="E196" s="349">
        <v>581.02865485499353</v>
      </c>
      <c r="F196" s="352">
        <v>159.59012174601602</v>
      </c>
      <c r="G196" s="351">
        <v>85.458477679897058</v>
      </c>
      <c r="H196" s="337">
        <v>-11.139760467187964</v>
      </c>
      <c r="I196" s="338">
        <v>814.93749381371867</v>
      </c>
      <c r="J196" s="341">
        <v>-103.19984163119865</v>
      </c>
      <c r="K196" s="342">
        <v>105.70421465389968</v>
      </c>
      <c r="L196" s="339">
        <f t="shared" si="17"/>
        <v>817.44186683641976</v>
      </c>
      <c r="M196" s="364">
        <v>6</v>
      </c>
      <c r="N196" s="134">
        <f t="shared" si="19"/>
        <v>-169.5453602049439</v>
      </c>
      <c r="O196" s="135">
        <f t="shared" si="20"/>
        <v>-0.17178070349824134</v>
      </c>
      <c r="P196" s="31"/>
      <c r="Q196" s="39">
        <f t="shared" si="21"/>
        <v>6.9822880242006669E-2</v>
      </c>
      <c r="R196" s="39">
        <f t="shared" si="22"/>
        <v>-0.69576224010838505</v>
      </c>
      <c r="S196" s="23"/>
      <c r="T196" s="33"/>
      <c r="U196" s="357">
        <v>604</v>
      </c>
      <c r="V196" s="346" t="s">
        <v>219</v>
      </c>
      <c r="W196" s="342">
        <v>19803</v>
      </c>
      <c r="X196" s="361">
        <v>925.72973718582591</v>
      </c>
      <c r="Y196" s="337">
        <v>-163.97981683511318</v>
      </c>
      <c r="Z196" s="358">
        <v>761.74992035071273</v>
      </c>
      <c r="AA196" s="362">
        <v>-122.20219158713326</v>
      </c>
      <c r="AB196" s="360">
        <v>347.43949827778425</v>
      </c>
      <c r="AC196" s="366">
        <f t="shared" si="18"/>
        <v>986.98722704136367</v>
      </c>
    </row>
    <row r="197" spans="1:29" ht="18.75">
      <c r="A197" s="345">
        <v>607</v>
      </c>
      <c r="B197" s="346" t="s">
        <v>220</v>
      </c>
      <c r="C197" s="342">
        <v>4161</v>
      </c>
      <c r="D197" s="336">
        <v>202.78106224465273</v>
      </c>
      <c r="E197" s="349">
        <v>153.3381398702235</v>
      </c>
      <c r="F197" s="352">
        <v>1.3347752944003846</v>
      </c>
      <c r="G197" s="351">
        <v>48.108147080028836</v>
      </c>
      <c r="H197" s="337">
        <v>594.67123287671234</v>
      </c>
      <c r="I197" s="338">
        <v>797.45205479452056</v>
      </c>
      <c r="J197" s="341">
        <v>-154.93126652247057</v>
      </c>
      <c r="K197" s="342">
        <v>225.58221266561139</v>
      </c>
      <c r="L197" s="339">
        <f t="shared" si="17"/>
        <v>868.10300093766136</v>
      </c>
      <c r="M197" s="364">
        <v>12</v>
      </c>
      <c r="N197" s="134">
        <f t="shared" si="19"/>
        <v>-3134.5988303646468</v>
      </c>
      <c r="O197" s="135">
        <f t="shared" si="20"/>
        <v>-0.78312074255722974</v>
      </c>
      <c r="P197" s="31"/>
      <c r="Q197" s="39">
        <f t="shared" si="21"/>
        <v>-0.76618065253771195</v>
      </c>
      <c r="R197" s="39">
        <f t="shared" si="22"/>
        <v>-0.69420898631124062</v>
      </c>
      <c r="S197" s="23"/>
      <c r="T197" s="33"/>
      <c r="U197" s="357">
        <v>607</v>
      </c>
      <c r="V197" s="346" t="s">
        <v>220</v>
      </c>
      <c r="W197" s="342">
        <v>4201</v>
      </c>
      <c r="X197" s="361">
        <v>2261.6885615400233</v>
      </c>
      <c r="Y197" s="337">
        <v>1148.8592115570634</v>
      </c>
      <c r="Z197" s="358">
        <v>3410.547773097087</v>
      </c>
      <c r="AA197" s="363">
        <v>-145.5465365389193</v>
      </c>
      <c r="AB197" s="360">
        <v>737.70059474414029</v>
      </c>
      <c r="AC197" s="366">
        <f t="shared" si="18"/>
        <v>4002.7018313023082</v>
      </c>
    </row>
    <row r="198" spans="1:29" ht="18.75">
      <c r="A198" s="345">
        <v>608</v>
      </c>
      <c r="B198" s="346" t="s">
        <v>221</v>
      </c>
      <c r="C198" s="342">
        <v>2013</v>
      </c>
      <c r="D198" s="336">
        <v>210.17685047193243</v>
      </c>
      <c r="E198" s="349">
        <v>188.17436661698957</v>
      </c>
      <c r="F198" s="352">
        <v>21.671634376552408</v>
      </c>
      <c r="G198" s="351">
        <v>0.33084947839046197</v>
      </c>
      <c r="H198" s="337">
        <v>452.46944858420267</v>
      </c>
      <c r="I198" s="338">
        <v>662.64629905613515</v>
      </c>
      <c r="J198" s="341">
        <v>214.43517138599105</v>
      </c>
      <c r="K198" s="342">
        <v>207.84308219605012</v>
      </c>
      <c r="L198" s="339">
        <f t="shared" si="17"/>
        <v>1084.9245526381762</v>
      </c>
      <c r="M198" s="364">
        <v>4</v>
      </c>
      <c r="N198" s="134">
        <f t="shared" si="19"/>
        <v>-2795.1936108513137</v>
      </c>
      <c r="O198" s="135">
        <f t="shared" si="20"/>
        <v>-0.72038878536047579</v>
      </c>
      <c r="P198" s="31"/>
      <c r="Q198" s="39">
        <f t="shared" si="21"/>
        <v>-0.77845156494808376</v>
      </c>
      <c r="R198" s="39">
        <f t="shared" si="22"/>
        <v>-0.69322964788652275</v>
      </c>
      <c r="S198" s="23"/>
      <c r="T198" s="33"/>
      <c r="U198" s="357">
        <v>608</v>
      </c>
      <c r="V198" s="346" t="s">
        <v>221</v>
      </c>
      <c r="W198" s="342">
        <v>2063</v>
      </c>
      <c r="X198" s="361">
        <v>2102.7291970164365</v>
      </c>
      <c r="Y198" s="337">
        <v>888.24791776595873</v>
      </c>
      <c r="Z198" s="358">
        <v>2990.9771147823949</v>
      </c>
      <c r="AA198" s="362">
        <v>211.62094037809015</v>
      </c>
      <c r="AB198" s="360">
        <v>677.52010832900498</v>
      </c>
      <c r="AC198" s="366">
        <f t="shared" si="18"/>
        <v>3880.1181634894901</v>
      </c>
    </row>
    <row r="199" spans="1:29" ht="18.75">
      <c r="A199" s="345">
        <v>609</v>
      </c>
      <c r="B199" s="346" t="s">
        <v>222</v>
      </c>
      <c r="C199" s="342">
        <v>83482</v>
      </c>
      <c r="D199" s="336">
        <v>-105.42453463021968</v>
      </c>
      <c r="E199" s="349">
        <v>91.895953618744159</v>
      </c>
      <c r="F199" s="352">
        <v>-157.21821470496633</v>
      </c>
      <c r="G199" s="351">
        <v>-40.102273543997505</v>
      </c>
      <c r="H199" s="337">
        <v>302.11821710069239</v>
      </c>
      <c r="I199" s="338">
        <v>196.69368247047268</v>
      </c>
      <c r="J199" s="341">
        <v>-67.023022927098054</v>
      </c>
      <c r="K199" s="342">
        <v>162.15509309885996</v>
      </c>
      <c r="L199" s="339">
        <f t="shared" si="17"/>
        <v>291.82575264223459</v>
      </c>
      <c r="M199" s="364">
        <v>4</v>
      </c>
      <c r="N199" s="134">
        <f t="shared" si="19"/>
        <v>-1911.2341295538201</v>
      </c>
      <c r="O199" s="135">
        <f t="shared" si="20"/>
        <v>-0.86753616867130423</v>
      </c>
      <c r="P199" s="31"/>
      <c r="Q199" s="39">
        <f t="shared" si="21"/>
        <v>-0.88716164669649078</v>
      </c>
      <c r="R199" s="39">
        <f t="shared" si="22"/>
        <v>-0.69230767232392521</v>
      </c>
      <c r="S199" s="23"/>
      <c r="T199" s="33"/>
      <c r="U199" s="357">
        <v>609</v>
      </c>
      <c r="V199" s="346" t="s">
        <v>222</v>
      </c>
      <c r="W199" s="342">
        <v>83684</v>
      </c>
      <c r="X199" s="361">
        <v>1315.5895644231939</v>
      </c>
      <c r="Y199" s="337">
        <v>427.55606569258714</v>
      </c>
      <c r="Z199" s="358">
        <v>1743.1456301157809</v>
      </c>
      <c r="AA199" s="363">
        <v>-67.089766263562922</v>
      </c>
      <c r="AB199" s="360">
        <v>527.00401834383683</v>
      </c>
      <c r="AC199" s="366">
        <f t="shared" si="18"/>
        <v>2203.0598821960548</v>
      </c>
    </row>
    <row r="200" spans="1:29" ht="18.75">
      <c r="A200" s="345">
        <v>611</v>
      </c>
      <c r="B200" s="346" t="s">
        <v>223</v>
      </c>
      <c r="C200" s="342">
        <v>5066</v>
      </c>
      <c r="D200" s="336">
        <v>729.54125542834583</v>
      </c>
      <c r="E200" s="349">
        <v>600.59810501381764</v>
      </c>
      <c r="F200" s="352">
        <v>88.876628503750496</v>
      </c>
      <c r="G200" s="350">
        <v>40.06652191077773</v>
      </c>
      <c r="H200" s="337">
        <v>276.68555073035924</v>
      </c>
      <c r="I200" s="338">
        <v>1006.2270035530991</v>
      </c>
      <c r="J200" s="341">
        <v>-257.55388866956179</v>
      </c>
      <c r="K200" s="342">
        <v>149.79952959428758</v>
      </c>
      <c r="L200" s="339">
        <f t="shared" si="17"/>
        <v>898.47264447782482</v>
      </c>
      <c r="M200" s="364">
        <v>1</v>
      </c>
      <c r="N200" s="134">
        <f t="shared" si="19"/>
        <v>-388.47055935167555</v>
      </c>
      <c r="O200" s="135">
        <f t="shared" si="20"/>
        <v>-0.30185524753207504</v>
      </c>
      <c r="P200" s="31"/>
      <c r="Q200" s="39">
        <f t="shared" si="21"/>
        <v>-3.5494962499983185E-2</v>
      </c>
      <c r="R200" s="39">
        <f t="shared" si="22"/>
        <v>-0.69884707485586051</v>
      </c>
      <c r="S200" s="23"/>
      <c r="T200" s="33"/>
      <c r="U200" s="357">
        <v>611</v>
      </c>
      <c r="V200" s="346" t="s">
        <v>223</v>
      </c>
      <c r="W200" s="342">
        <v>5070</v>
      </c>
      <c r="X200" s="361">
        <v>864.67826559832986</v>
      </c>
      <c r="Y200" s="337">
        <v>178.5791197246385</v>
      </c>
      <c r="Z200" s="358">
        <v>1043.2573853229683</v>
      </c>
      <c r="AA200" s="362">
        <v>-253.73431952662722</v>
      </c>
      <c r="AB200" s="360">
        <v>497.42013803315939</v>
      </c>
      <c r="AC200" s="366">
        <f t="shared" si="18"/>
        <v>1286.9432038295004</v>
      </c>
    </row>
    <row r="201" spans="1:29" ht="18.75">
      <c r="A201" s="345">
        <v>614</v>
      </c>
      <c r="B201" s="346" t="s">
        <v>224</v>
      </c>
      <c r="C201" s="342">
        <v>3066</v>
      </c>
      <c r="D201" s="336">
        <v>352.34801043705153</v>
      </c>
      <c r="E201" s="349">
        <v>636.46249184605347</v>
      </c>
      <c r="F201" s="352">
        <v>-172.74853228962817</v>
      </c>
      <c r="G201" s="351">
        <v>-111.36594911937378</v>
      </c>
      <c r="H201" s="337">
        <v>526.59067188519248</v>
      </c>
      <c r="I201" s="338">
        <v>878.93900848010435</v>
      </c>
      <c r="J201" s="341">
        <v>51.072407045009783</v>
      </c>
      <c r="K201" s="342">
        <v>249.7629564814311</v>
      </c>
      <c r="L201" s="339">
        <f t="shared" si="17"/>
        <v>1179.7743720065453</v>
      </c>
      <c r="M201" s="364">
        <v>19</v>
      </c>
      <c r="N201" s="134">
        <f t="shared" si="19"/>
        <v>-4780.789961350858</v>
      </c>
      <c r="O201" s="135">
        <f t="shared" si="20"/>
        <v>-0.80207002122196458</v>
      </c>
      <c r="P201" s="31"/>
      <c r="Q201" s="39">
        <f t="shared" si="21"/>
        <v>-0.82757248935978833</v>
      </c>
      <c r="R201" s="39">
        <f t="shared" si="22"/>
        <v>-0.68856507535987355</v>
      </c>
      <c r="S201" s="23"/>
      <c r="T201" s="33"/>
      <c r="U201" s="357">
        <v>614</v>
      </c>
      <c r="V201" s="346" t="s">
        <v>224</v>
      </c>
      <c r="W201" s="342">
        <v>3117</v>
      </c>
      <c r="X201" s="361">
        <v>4006.8144556757388</v>
      </c>
      <c r="Y201" s="337">
        <v>1090.6262323946478</v>
      </c>
      <c r="Z201" s="358">
        <v>5097.4406880703864</v>
      </c>
      <c r="AA201" s="363">
        <v>61.148861084376001</v>
      </c>
      <c r="AB201" s="360">
        <v>801.97478420264076</v>
      </c>
      <c r="AC201" s="366">
        <f t="shared" si="18"/>
        <v>5960.5643333574035</v>
      </c>
    </row>
    <row r="202" spans="1:29" ht="18.75">
      <c r="A202" s="345">
        <v>615</v>
      </c>
      <c r="B202" s="346" t="s">
        <v>225</v>
      </c>
      <c r="C202" s="342">
        <v>7702</v>
      </c>
      <c r="D202" s="336">
        <v>1359.0812775902364</v>
      </c>
      <c r="E202" s="349">
        <v>1032.8609452090366</v>
      </c>
      <c r="F202" s="352">
        <v>263.42430537522722</v>
      </c>
      <c r="G202" s="351">
        <v>62.796027005972476</v>
      </c>
      <c r="H202" s="337">
        <v>417.22981043884704</v>
      </c>
      <c r="I202" s="338">
        <v>1776.3110880290833</v>
      </c>
      <c r="J202" s="341">
        <v>-11.176967021552844</v>
      </c>
      <c r="K202" s="342">
        <v>202.53262847083474</v>
      </c>
      <c r="L202" s="339">
        <f t="shared" ref="L202:L265" si="23">SUM(I202:K202)</f>
        <v>1967.6667494783651</v>
      </c>
      <c r="M202" s="364">
        <v>17</v>
      </c>
      <c r="N202" s="134">
        <f t="shared" si="19"/>
        <v>-3173.9117749366678</v>
      </c>
      <c r="O202" s="135">
        <f t="shared" si="20"/>
        <v>-0.61730298581752574</v>
      </c>
      <c r="P202" s="31"/>
      <c r="Q202" s="39">
        <f t="shared" si="21"/>
        <v>-0.60535085288687052</v>
      </c>
      <c r="R202" s="39">
        <f t="shared" si="22"/>
        <v>-0.69672599382826728</v>
      </c>
      <c r="S202" s="23"/>
      <c r="T202" s="33"/>
      <c r="U202" s="357">
        <v>615</v>
      </c>
      <c r="V202" s="346" t="s">
        <v>225</v>
      </c>
      <c r="W202" s="342">
        <v>7779</v>
      </c>
      <c r="X202" s="361">
        <v>3445.1538479897499</v>
      </c>
      <c r="Y202" s="337">
        <v>1055.8341840960991</v>
      </c>
      <c r="Z202" s="358">
        <v>4500.9880320858483</v>
      </c>
      <c r="AA202" s="362">
        <v>-27.230106697518963</v>
      </c>
      <c r="AB202" s="360">
        <v>667.82059902670346</v>
      </c>
      <c r="AC202" s="366">
        <f t="shared" ref="AC202:AC265" si="24">SUM(Z202:AB202)</f>
        <v>5141.5785244150329</v>
      </c>
    </row>
    <row r="203" spans="1:29" ht="18.75">
      <c r="A203" s="345">
        <v>616</v>
      </c>
      <c r="B203" s="346" t="s">
        <v>226</v>
      </c>
      <c r="C203" s="342">
        <v>1848</v>
      </c>
      <c r="D203" s="336">
        <v>241.69967532467533</v>
      </c>
      <c r="E203" s="349">
        <v>271.95779220779218</v>
      </c>
      <c r="F203" s="352">
        <v>-8.9724025974025974</v>
      </c>
      <c r="G203" s="351">
        <v>-21.285714285714285</v>
      </c>
      <c r="H203" s="337">
        <v>421.42694805194805</v>
      </c>
      <c r="I203" s="338">
        <v>663.12662337662334</v>
      </c>
      <c r="J203" s="341">
        <v>-276.6737012987013</v>
      </c>
      <c r="K203" s="342">
        <v>211.72338170278107</v>
      </c>
      <c r="L203" s="339">
        <f t="shared" si="23"/>
        <v>598.17630378070317</v>
      </c>
      <c r="M203" s="364">
        <v>1</v>
      </c>
      <c r="N203" s="134">
        <f t="shared" ref="N203:N266" si="25">L203-AC203</f>
        <v>-1662.2448664839039</v>
      </c>
      <c r="O203" s="135">
        <f t="shared" ref="O203:O266" si="26">N203/AC203</f>
        <v>-0.73536953570883423</v>
      </c>
      <c r="P203" s="31"/>
      <c r="Q203" s="39">
        <f t="shared" ref="Q203:Q266" si="27">I203/Z203-1</f>
        <v>-0.63680642238917629</v>
      </c>
      <c r="R203" s="39">
        <f t="shared" ref="R203:R266" si="28">K203/AB203-1</f>
        <v>-0.69793383450145363</v>
      </c>
      <c r="S203" s="23"/>
      <c r="T203" s="33"/>
      <c r="U203" s="357">
        <v>616</v>
      </c>
      <c r="V203" s="346" t="s">
        <v>226</v>
      </c>
      <c r="W203" s="342">
        <v>1833</v>
      </c>
      <c r="X203" s="361">
        <v>1241.3683972540939</v>
      </c>
      <c r="Y203" s="337">
        <v>584.45304964161539</v>
      </c>
      <c r="Z203" s="358">
        <v>1825.8214468957092</v>
      </c>
      <c r="AA203" s="363">
        <v>-266.31751227495909</v>
      </c>
      <c r="AB203" s="360">
        <v>700.91723564385734</v>
      </c>
      <c r="AC203" s="366">
        <f t="shared" si="24"/>
        <v>2260.4211702646071</v>
      </c>
    </row>
    <row r="204" spans="1:29" ht="18.75">
      <c r="A204" s="345">
        <v>619</v>
      </c>
      <c r="B204" s="346" t="s">
        <v>227</v>
      </c>
      <c r="C204" s="342">
        <v>2721</v>
      </c>
      <c r="D204" s="336">
        <v>503.23410510841603</v>
      </c>
      <c r="E204" s="349">
        <v>79.755604557148104</v>
      </c>
      <c r="F204" s="352">
        <v>271.44285189268652</v>
      </c>
      <c r="G204" s="351">
        <v>152.03564865858141</v>
      </c>
      <c r="H204" s="337">
        <v>625.1951488423374</v>
      </c>
      <c r="I204" s="338">
        <v>1128.4288864388093</v>
      </c>
      <c r="J204" s="341">
        <v>-101.09665564130835</v>
      </c>
      <c r="K204" s="342">
        <v>254.44040973246666</v>
      </c>
      <c r="L204" s="339">
        <f t="shared" si="23"/>
        <v>1281.7726405299675</v>
      </c>
      <c r="M204" s="364">
        <v>6</v>
      </c>
      <c r="N204" s="134">
        <f t="shared" si="25"/>
        <v>-3030.6394234280224</v>
      </c>
      <c r="O204" s="135">
        <f t="shared" si="26"/>
        <v>-0.70277129793725257</v>
      </c>
      <c r="P204" s="31"/>
      <c r="Q204" s="39">
        <f t="shared" si="27"/>
        <v>-0.68022692930048623</v>
      </c>
      <c r="R204" s="39">
        <f t="shared" si="28"/>
        <v>-0.67591708026839581</v>
      </c>
      <c r="S204" s="23"/>
      <c r="T204" s="33"/>
      <c r="U204" s="357">
        <v>619</v>
      </c>
      <c r="V204" s="346" t="s">
        <v>227</v>
      </c>
      <c r="W204" s="342">
        <v>2785</v>
      </c>
      <c r="X204" s="361">
        <v>2467.1091160003634</v>
      </c>
      <c r="Y204" s="337">
        <v>1061.7336473078012</v>
      </c>
      <c r="Z204" s="358">
        <v>3528.8427633081646</v>
      </c>
      <c r="AA204" s="362">
        <v>-1.5396768402154399</v>
      </c>
      <c r="AB204" s="360">
        <v>785.1089774900405</v>
      </c>
      <c r="AC204" s="366">
        <f t="shared" si="24"/>
        <v>4312.4120639579896</v>
      </c>
    </row>
    <row r="205" spans="1:29" ht="18.75">
      <c r="A205" s="345">
        <v>620</v>
      </c>
      <c r="B205" s="346" t="s">
        <v>228</v>
      </c>
      <c r="C205" s="342">
        <v>2446</v>
      </c>
      <c r="D205" s="336">
        <v>1119.5723630417008</v>
      </c>
      <c r="E205" s="349">
        <v>750.58626328699916</v>
      </c>
      <c r="F205" s="352">
        <v>173.79149632052329</v>
      </c>
      <c r="G205" s="351">
        <v>195.19460343417825</v>
      </c>
      <c r="H205" s="337">
        <v>224.45502861815208</v>
      </c>
      <c r="I205" s="338">
        <v>1344.0273916598528</v>
      </c>
      <c r="J205" s="341">
        <v>43.511447260834018</v>
      </c>
      <c r="K205" s="342">
        <v>242.3876497420658</v>
      </c>
      <c r="L205" s="339">
        <f t="shared" si="23"/>
        <v>1629.9264886627527</v>
      </c>
      <c r="M205" s="364">
        <v>18</v>
      </c>
      <c r="N205" s="134">
        <f t="shared" si="25"/>
        <v>-4544.6172881626126</v>
      </c>
      <c r="O205" s="135">
        <f t="shared" si="26"/>
        <v>-0.73602479023951828</v>
      </c>
      <c r="P205" s="31"/>
      <c r="Q205" s="39">
        <f t="shared" si="27"/>
        <v>-0.75387461399922651</v>
      </c>
      <c r="R205" s="39">
        <f t="shared" si="28"/>
        <v>-0.67659984841434817</v>
      </c>
      <c r="S205" s="23"/>
      <c r="T205" s="33"/>
      <c r="U205" s="357">
        <v>620</v>
      </c>
      <c r="V205" s="346" t="s">
        <v>228</v>
      </c>
      <c r="W205" s="342">
        <v>2491</v>
      </c>
      <c r="X205" s="361">
        <v>4613.8588766306111</v>
      </c>
      <c r="Y205" s="337">
        <v>846.88376962217706</v>
      </c>
      <c r="Z205" s="358">
        <v>5460.7426462527883</v>
      </c>
      <c r="AA205" s="363">
        <v>-35.696507426736254</v>
      </c>
      <c r="AB205" s="360">
        <v>749.49763799931293</v>
      </c>
      <c r="AC205" s="366">
        <f t="shared" si="24"/>
        <v>6174.5437768253651</v>
      </c>
    </row>
    <row r="206" spans="1:29" ht="18.75">
      <c r="A206" s="345">
        <v>623</v>
      </c>
      <c r="B206" s="346" t="s">
        <v>229</v>
      </c>
      <c r="C206" s="342">
        <v>2117</v>
      </c>
      <c r="D206" s="336">
        <v>688.92300425129906</v>
      </c>
      <c r="E206" s="349">
        <v>396.57581483230985</v>
      </c>
      <c r="F206" s="352">
        <v>230.78837978271139</v>
      </c>
      <c r="G206" s="351">
        <v>61.558809636277751</v>
      </c>
      <c r="H206" s="337">
        <v>-53.583845063769488</v>
      </c>
      <c r="I206" s="338">
        <v>635.33963155408594</v>
      </c>
      <c r="J206" s="341">
        <v>-197.24374114312707</v>
      </c>
      <c r="K206" s="342">
        <v>225.57804022643134</v>
      </c>
      <c r="L206" s="339">
        <f t="shared" si="23"/>
        <v>663.67393063739019</v>
      </c>
      <c r="M206" s="364">
        <v>10</v>
      </c>
      <c r="N206" s="134">
        <f t="shared" si="25"/>
        <v>-3257.7376811763615</v>
      </c>
      <c r="O206" s="135">
        <f t="shared" si="26"/>
        <v>-0.83075637134393443</v>
      </c>
      <c r="P206" s="31"/>
      <c r="Q206" s="39">
        <f t="shared" si="27"/>
        <v>-0.81350324356180104</v>
      </c>
      <c r="R206" s="39">
        <f t="shared" si="28"/>
        <v>-0.69245960127250739</v>
      </c>
      <c r="S206" s="23"/>
      <c r="T206" s="33"/>
      <c r="U206" s="357">
        <v>623</v>
      </c>
      <c r="V206" s="346" t="s">
        <v>229</v>
      </c>
      <c r="W206" s="342">
        <v>2137</v>
      </c>
      <c r="X206" s="361">
        <v>3222.9852892346526</v>
      </c>
      <c r="Y206" s="337">
        <v>183.72077733773648</v>
      </c>
      <c r="Z206" s="358">
        <v>3406.7060665723893</v>
      </c>
      <c r="AA206" s="362">
        <v>-218.78521291530183</v>
      </c>
      <c r="AB206" s="360">
        <v>733.49075815666413</v>
      </c>
      <c r="AC206" s="366">
        <f t="shared" si="24"/>
        <v>3921.4116118137517</v>
      </c>
    </row>
    <row r="207" spans="1:29" ht="18.75">
      <c r="A207" s="345">
        <v>624</v>
      </c>
      <c r="B207" s="346" t="s">
        <v>230</v>
      </c>
      <c r="C207" s="342">
        <v>5119</v>
      </c>
      <c r="D207" s="336">
        <v>848.9111154522368</v>
      </c>
      <c r="E207" s="349">
        <v>365.82672396952529</v>
      </c>
      <c r="F207" s="352">
        <v>240.43231099824183</v>
      </c>
      <c r="G207" s="351">
        <v>242.65208048446962</v>
      </c>
      <c r="H207" s="337">
        <v>234.09435436608712</v>
      </c>
      <c r="I207" s="338">
        <v>1083.0052744676696</v>
      </c>
      <c r="J207" s="341">
        <v>-171.85368235983591</v>
      </c>
      <c r="K207" s="342">
        <v>144.5119869724474</v>
      </c>
      <c r="L207" s="339">
        <f t="shared" si="23"/>
        <v>1055.6635790802811</v>
      </c>
      <c r="M207" s="364">
        <v>8</v>
      </c>
      <c r="N207" s="134">
        <f t="shared" si="25"/>
        <v>-1000.8381593058998</v>
      </c>
      <c r="O207" s="135">
        <f t="shared" si="26"/>
        <v>-0.48667022284712363</v>
      </c>
      <c r="P207" s="31"/>
      <c r="Q207" s="39">
        <f t="shared" si="27"/>
        <v>-0.3802887376112537</v>
      </c>
      <c r="R207" s="39">
        <f t="shared" si="28"/>
        <v>-0.69446093996723912</v>
      </c>
      <c r="S207" s="23"/>
      <c r="T207" s="33"/>
      <c r="U207" s="357">
        <v>624</v>
      </c>
      <c r="V207" s="346" t="s">
        <v>230</v>
      </c>
      <c r="W207" s="342">
        <v>5125</v>
      </c>
      <c r="X207" s="361">
        <v>1527.9427611122801</v>
      </c>
      <c r="Y207" s="337">
        <v>219.65380554217245</v>
      </c>
      <c r="Z207" s="358">
        <v>1747.5965666544525</v>
      </c>
      <c r="AA207" s="363">
        <v>-164.06868292682927</v>
      </c>
      <c r="AB207" s="360">
        <v>472.9738546585578</v>
      </c>
      <c r="AC207" s="366">
        <f t="shared" si="24"/>
        <v>2056.5017383861809</v>
      </c>
    </row>
    <row r="208" spans="1:29" ht="18.75">
      <c r="A208" s="345">
        <v>625</v>
      </c>
      <c r="B208" s="346" t="s">
        <v>231</v>
      </c>
      <c r="C208" s="342">
        <v>3048</v>
      </c>
      <c r="D208" s="336">
        <v>1092.8553149606298</v>
      </c>
      <c r="E208" s="349">
        <v>584.07578740157476</v>
      </c>
      <c r="F208" s="352">
        <v>303.92946194225721</v>
      </c>
      <c r="G208" s="351">
        <v>204.85006561679791</v>
      </c>
      <c r="H208" s="337">
        <v>216.42290026246718</v>
      </c>
      <c r="I208" s="338">
        <v>1309.278215223097</v>
      </c>
      <c r="J208" s="341">
        <v>161.125</v>
      </c>
      <c r="K208" s="342">
        <v>184.80931726578265</v>
      </c>
      <c r="L208" s="339">
        <f t="shared" si="23"/>
        <v>1655.2125324888798</v>
      </c>
      <c r="M208" s="364">
        <v>17</v>
      </c>
      <c r="N208" s="134">
        <f t="shared" si="25"/>
        <v>-2114.2183228314684</v>
      </c>
      <c r="O208" s="135">
        <f t="shared" si="26"/>
        <v>-0.5608852911699822</v>
      </c>
      <c r="P208" s="31"/>
      <c r="Q208" s="39">
        <f t="shared" si="27"/>
        <v>-0.56895871335491921</v>
      </c>
      <c r="R208" s="39">
        <f t="shared" si="28"/>
        <v>-0.68934967047717388</v>
      </c>
      <c r="S208" s="23"/>
      <c r="T208" s="33"/>
      <c r="U208" s="357">
        <v>625</v>
      </c>
      <c r="V208" s="346" t="s">
        <v>231</v>
      </c>
      <c r="W208" s="342">
        <v>3051</v>
      </c>
      <c r="X208" s="361">
        <v>2443.2043342605321</v>
      </c>
      <c r="Y208" s="337">
        <v>594.27317842413163</v>
      </c>
      <c r="Z208" s="358">
        <v>3037.4775126846639</v>
      </c>
      <c r="AA208" s="362">
        <v>137.04228121927238</v>
      </c>
      <c r="AB208" s="360">
        <v>594.91106141641205</v>
      </c>
      <c r="AC208" s="366">
        <f t="shared" si="24"/>
        <v>3769.4308553203482</v>
      </c>
    </row>
    <row r="209" spans="1:29" ht="18.75">
      <c r="A209" s="345">
        <v>626</v>
      </c>
      <c r="B209" s="346" t="s">
        <v>232</v>
      </c>
      <c r="C209" s="342">
        <v>4964</v>
      </c>
      <c r="D209" s="336">
        <v>267.24496373892021</v>
      </c>
      <c r="E209" s="349">
        <v>394.37912973408544</v>
      </c>
      <c r="F209" s="352">
        <v>-58.617042707493958</v>
      </c>
      <c r="G209" s="351">
        <v>-68.517123287671239</v>
      </c>
      <c r="H209" s="337">
        <v>-7.8261482675261886</v>
      </c>
      <c r="I209" s="338">
        <v>259.41881547139405</v>
      </c>
      <c r="J209" s="341">
        <v>-44.955882352941174</v>
      </c>
      <c r="K209" s="342">
        <v>193.16200725620152</v>
      </c>
      <c r="L209" s="339">
        <f t="shared" si="23"/>
        <v>407.62494037465444</v>
      </c>
      <c r="M209" s="364">
        <v>17</v>
      </c>
      <c r="N209" s="134">
        <f t="shared" si="25"/>
        <v>-3679.7634763467904</v>
      </c>
      <c r="O209" s="135">
        <f t="shared" si="26"/>
        <v>-0.90027252151836923</v>
      </c>
      <c r="P209" s="31"/>
      <c r="Q209" s="39">
        <f t="shared" si="27"/>
        <v>-0.9259643647930097</v>
      </c>
      <c r="R209" s="39">
        <f t="shared" si="28"/>
        <v>-0.69470044660532138</v>
      </c>
      <c r="S209" s="23"/>
      <c r="T209" s="33"/>
      <c r="U209" s="357">
        <v>626</v>
      </c>
      <c r="V209" s="346" t="s">
        <v>232</v>
      </c>
      <c r="W209" s="342">
        <v>5033</v>
      </c>
      <c r="X209" s="361">
        <v>3307.5952253076907</v>
      </c>
      <c r="Y209" s="337">
        <v>196.37708135390449</v>
      </c>
      <c r="Z209" s="358">
        <v>3503.9723066615952</v>
      </c>
      <c r="AA209" s="363">
        <v>-49.280548380687463</v>
      </c>
      <c r="AB209" s="360">
        <v>632.69665844053713</v>
      </c>
      <c r="AC209" s="366">
        <f t="shared" si="24"/>
        <v>4087.3884167214451</v>
      </c>
    </row>
    <row r="210" spans="1:29" ht="18.75">
      <c r="A210" s="345">
        <v>630</v>
      </c>
      <c r="B210" s="346" t="s">
        <v>233</v>
      </c>
      <c r="C210" s="342">
        <v>1631</v>
      </c>
      <c r="D210" s="336">
        <v>993.33721643163699</v>
      </c>
      <c r="E210" s="349">
        <v>1496.7688534641325</v>
      </c>
      <c r="F210" s="352">
        <v>-216.62293071735132</v>
      </c>
      <c r="G210" s="351">
        <v>-286.80870631514409</v>
      </c>
      <c r="H210" s="337">
        <v>326.87921520539544</v>
      </c>
      <c r="I210" s="338">
        <v>1320.2164316370324</v>
      </c>
      <c r="J210" s="341">
        <v>-127.14285714285714</v>
      </c>
      <c r="K210" s="342">
        <v>179.92507054300461</v>
      </c>
      <c r="L210" s="339">
        <f t="shared" si="23"/>
        <v>1372.9986450371798</v>
      </c>
      <c r="M210" s="364">
        <v>17</v>
      </c>
      <c r="N210" s="134">
        <f t="shared" si="25"/>
        <v>-2927.8172119253177</v>
      </c>
      <c r="O210" s="135">
        <f t="shared" si="26"/>
        <v>-0.68075856053812156</v>
      </c>
      <c r="P210" s="31"/>
      <c r="Q210" s="39">
        <f t="shared" si="27"/>
        <v>-0.64851784949723212</v>
      </c>
      <c r="R210" s="39">
        <f t="shared" si="28"/>
        <v>-0.69932788133851276</v>
      </c>
      <c r="S210" s="23"/>
      <c r="T210" s="33"/>
      <c r="U210" s="357">
        <v>630</v>
      </c>
      <c r="V210" s="346" t="s">
        <v>233</v>
      </c>
      <c r="W210" s="342">
        <v>1593</v>
      </c>
      <c r="X210" s="361">
        <v>2870.6676498611864</v>
      </c>
      <c r="Y210" s="337">
        <v>885.47310934540667</v>
      </c>
      <c r="Z210" s="358">
        <v>3756.1407592065934</v>
      </c>
      <c r="AA210" s="362">
        <v>-53.734463276836159</v>
      </c>
      <c r="AB210" s="360">
        <v>598.40956103274038</v>
      </c>
      <c r="AC210" s="366">
        <f t="shared" si="24"/>
        <v>4300.8158569624975</v>
      </c>
    </row>
    <row r="211" spans="1:29" ht="18.75">
      <c r="A211" s="345">
        <v>631</v>
      </c>
      <c r="B211" s="346" t="s">
        <v>234</v>
      </c>
      <c r="C211" s="342">
        <v>1985</v>
      </c>
      <c r="D211" s="336">
        <v>778.51385390428209</v>
      </c>
      <c r="E211" s="349">
        <v>216.84030226700253</v>
      </c>
      <c r="F211" s="352">
        <v>283.15869017632241</v>
      </c>
      <c r="G211" s="351">
        <v>278.51486146095721</v>
      </c>
      <c r="H211" s="337">
        <v>297.44937027707806</v>
      </c>
      <c r="I211" s="338">
        <v>1075.9632241813601</v>
      </c>
      <c r="J211" s="341">
        <v>-273.86397984886651</v>
      </c>
      <c r="K211" s="342">
        <v>173.5098922484774</v>
      </c>
      <c r="L211" s="339">
        <f t="shared" si="23"/>
        <v>975.60913658097104</v>
      </c>
      <c r="M211" s="364">
        <v>2</v>
      </c>
      <c r="N211" s="134">
        <f t="shared" si="25"/>
        <v>-1180.4159392275747</v>
      </c>
      <c r="O211" s="135">
        <f t="shared" si="26"/>
        <v>-0.54749638697263237</v>
      </c>
      <c r="P211" s="31"/>
      <c r="Q211" s="39">
        <f t="shared" si="27"/>
        <v>-0.41408020263665035</v>
      </c>
      <c r="R211" s="39">
        <f t="shared" si="28"/>
        <v>-0.70219742221093018</v>
      </c>
      <c r="S211" s="23"/>
      <c r="T211" s="33"/>
      <c r="U211" s="357">
        <v>631</v>
      </c>
      <c r="V211" s="346" t="s">
        <v>234</v>
      </c>
      <c r="W211" s="342">
        <v>1994</v>
      </c>
      <c r="X211" s="361">
        <v>1392.571281101677</v>
      </c>
      <c r="Y211" s="337">
        <v>443.79476937693022</v>
      </c>
      <c r="Z211" s="358">
        <v>1836.3660504786071</v>
      </c>
      <c r="AA211" s="363">
        <v>-262.97492477432297</v>
      </c>
      <c r="AB211" s="360">
        <v>582.63395010426166</v>
      </c>
      <c r="AC211" s="366">
        <f t="shared" si="24"/>
        <v>2156.0250758085458</v>
      </c>
    </row>
    <row r="212" spans="1:29" ht="18.75">
      <c r="A212" s="345">
        <v>635</v>
      </c>
      <c r="B212" s="346" t="s">
        <v>235</v>
      </c>
      <c r="C212" s="342">
        <v>6439</v>
      </c>
      <c r="D212" s="336">
        <v>193.43795620437956</v>
      </c>
      <c r="E212" s="349">
        <v>213.4098462494176</v>
      </c>
      <c r="F212" s="352">
        <v>-6.2123000465910856</v>
      </c>
      <c r="G212" s="351">
        <v>-13.759589998446964</v>
      </c>
      <c r="H212" s="337">
        <v>348.00807578816585</v>
      </c>
      <c r="I212" s="338">
        <v>541.44603199254539</v>
      </c>
      <c r="J212" s="341">
        <v>-93.074545736915667</v>
      </c>
      <c r="K212" s="342">
        <v>197.57530115336723</v>
      </c>
      <c r="L212" s="339">
        <f t="shared" si="23"/>
        <v>645.94678740899701</v>
      </c>
      <c r="M212" s="364">
        <v>6</v>
      </c>
      <c r="N212" s="134">
        <f t="shared" si="25"/>
        <v>-2270.4593357130711</v>
      </c>
      <c r="O212" s="135">
        <f t="shared" si="26"/>
        <v>-0.77851274474849252</v>
      </c>
      <c r="P212" s="31"/>
      <c r="Q212" s="39">
        <f t="shared" si="27"/>
        <v>-0.77078566551829997</v>
      </c>
      <c r="R212" s="39">
        <f t="shared" si="28"/>
        <v>-0.69845743706971453</v>
      </c>
      <c r="S212" s="23"/>
      <c r="T212" s="33"/>
      <c r="U212" s="357">
        <v>635</v>
      </c>
      <c r="V212" s="346" t="s">
        <v>235</v>
      </c>
      <c r="W212" s="342">
        <v>6415</v>
      </c>
      <c r="X212" s="361">
        <v>1696.8642311789433</v>
      </c>
      <c r="Y212" s="337">
        <v>665.31801722565285</v>
      </c>
      <c r="Z212" s="358">
        <v>2362.1822484045961</v>
      </c>
      <c r="AA212" s="362">
        <v>-100.99142634450507</v>
      </c>
      <c r="AB212" s="360">
        <v>655.21530106197724</v>
      </c>
      <c r="AC212" s="366">
        <f t="shared" si="24"/>
        <v>2916.406123122068</v>
      </c>
    </row>
    <row r="213" spans="1:29" ht="18.75">
      <c r="A213" s="345">
        <v>636</v>
      </c>
      <c r="B213" s="346" t="s">
        <v>236</v>
      </c>
      <c r="C213" s="342">
        <v>8222</v>
      </c>
      <c r="D213" s="336">
        <v>541.4773777669667</v>
      </c>
      <c r="E213" s="349">
        <v>447.18596448552665</v>
      </c>
      <c r="F213" s="352">
        <v>66.602894672828995</v>
      </c>
      <c r="G213" s="351">
        <v>27.688518608611044</v>
      </c>
      <c r="H213" s="337">
        <v>327.50863536852347</v>
      </c>
      <c r="I213" s="338">
        <v>868.98589151058138</v>
      </c>
      <c r="J213" s="341">
        <v>-82.972269520797866</v>
      </c>
      <c r="K213" s="342">
        <v>215.54273355201587</v>
      </c>
      <c r="L213" s="339">
        <f t="shared" si="23"/>
        <v>1001.5563555417993</v>
      </c>
      <c r="M213" s="364">
        <v>2</v>
      </c>
      <c r="N213" s="134">
        <f t="shared" si="25"/>
        <v>-1827.6078406165016</v>
      </c>
      <c r="O213" s="135">
        <f t="shared" si="26"/>
        <v>-0.64598860790695545</v>
      </c>
      <c r="P213" s="31"/>
      <c r="Q213" s="39">
        <f t="shared" si="27"/>
        <v>-0.61568666460464261</v>
      </c>
      <c r="R213" s="39">
        <f t="shared" si="28"/>
        <v>-0.67244832057615245</v>
      </c>
      <c r="S213" s="23"/>
      <c r="T213" s="33"/>
      <c r="U213" s="357">
        <v>636</v>
      </c>
      <c r="V213" s="346" t="s">
        <v>236</v>
      </c>
      <c r="W213" s="342">
        <v>8229</v>
      </c>
      <c r="X213" s="361">
        <v>1567.9060139421122</v>
      </c>
      <c r="Y213" s="337">
        <v>693.23303973299221</v>
      </c>
      <c r="Z213" s="358">
        <v>2261.1390536751046</v>
      </c>
      <c r="AA213" s="363">
        <v>-90.016769959897928</v>
      </c>
      <c r="AB213" s="360">
        <v>658.04191244309402</v>
      </c>
      <c r="AC213" s="366">
        <f t="shared" si="24"/>
        <v>2829.1641961583009</v>
      </c>
    </row>
    <row r="214" spans="1:29" ht="18.75">
      <c r="A214" s="345">
        <v>638</v>
      </c>
      <c r="B214" s="346" t="s">
        <v>237</v>
      </c>
      <c r="C214" s="342">
        <v>51149</v>
      </c>
      <c r="D214" s="336">
        <v>888.10551525934034</v>
      </c>
      <c r="E214" s="349">
        <v>508.29349547400733</v>
      </c>
      <c r="F214" s="352">
        <v>266.58794893350796</v>
      </c>
      <c r="G214" s="351">
        <v>113.22407085182506</v>
      </c>
      <c r="H214" s="337">
        <v>-87.440810182017245</v>
      </c>
      <c r="I214" s="338">
        <v>800.66470507732311</v>
      </c>
      <c r="J214" s="341">
        <v>-20.101781070988679</v>
      </c>
      <c r="K214" s="342">
        <v>145.93117486367069</v>
      </c>
      <c r="L214" s="339">
        <f t="shared" si="23"/>
        <v>926.49409887000513</v>
      </c>
      <c r="M214" s="364">
        <v>1</v>
      </c>
      <c r="N214" s="134">
        <f t="shared" si="25"/>
        <v>-396.16862092603617</v>
      </c>
      <c r="O214" s="135">
        <f t="shared" si="26"/>
        <v>-0.29952354065526743</v>
      </c>
      <c r="P214" s="31"/>
      <c r="Q214" s="39">
        <f t="shared" si="27"/>
        <v>-8.7981464569520162E-2</v>
      </c>
      <c r="R214" s="39">
        <f t="shared" si="28"/>
        <v>-0.68736176168072172</v>
      </c>
      <c r="S214" s="23"/>
      <c r="T214" s="33"/>
      <c r="U214" s="357">
        <v>638</v>
      </c>
      <c r="V214" s="346" t="s">
        <v>237</v>
      </c>
      <c r="W214" s="342">
        <v>50619</v>
      </c>
      <c r="X214" s="361">
        <v>1207.377278577236</v>
      </c>
      <c r="Y214" s="337">
        <v>-329.47329529974354</v>
      </c>
      <c r="Z214" s="358">
        <v>877.90398327749244</v>
      </c>
      <c r="AA214" s="362">
        <v>-22.01453999486359</v>
      </c>
      <c r="AB214" s="360">
        <v>466.77327651341255</v>
      </c>
      <c r="AC214" s="366">
        <f t="shared" si="24"/>
        <v>1322.6627197960413</v>
      </c>
    </row>
    <row r="215" spans="1:29" ht="18.75">
      <c r="A215" s="345">
        <v>678</v>
      </c>
      <c r="B215" s="346" t="s">
        <v>238</v>
      </c>
      <c r="C215" s="342">
        <v>24260</v>
      </c>
      <c r="D215" s="336">
        <v>611.99212695795552</v>
      </c>
      <c r="E215" s="349">
        <v>473.72988458367684</v>
      </c>
      <c r="F215" s="352">
        <v>83.107502061005775</v>
      </c>
      <c r="G215" s="351">
        <v>55.154740313272875</v>
      </c>
      <c r="H215" s="337">
        <v>294.13730420445177</v>
      </c>
      <c r="I215" s="338">
        <v>906.12947238252264</v>
      </c>
      <c r="J215" s="341">
        <v>-28.68342951360264</v>
      </c>
      <c r="K215" s="342">
        <v>143.13132744149021</v>
      </c>
      <c r="L215" s="339">
        <f t="shared" si="23"/>
        <v>1020.5773703104103</v>
      </c>
      <c r="M215" s="364">
        <v>17</v>
      </c>
      <c r="N215" s="134">
        <f t="shared" si="25"/>
        <v>-1857.3939838127119</v>
      </c>
      <c r="O215" s="135">
        <f t="shared" si="26"/>
        <v>-0.64538306858117911</v>
      </c>
      <c r="P215" s="31"/>
      <c r="Q215" s="39">
        <f t="shared" si="27"/>
        <v>-0.62978955622871524</v>
      </c>
      <c r="R215" s="39">
        <f t="shared" si="28"/>
        <v>-0.69420864653141756</v>
      </c>
      <c r="S215" s="23"/>
      <c r="T215" s="33"/>
      <c r="U215" s="357">
        <v>678</v>
      </c>
      <c r="V215" s="346" t="s">
        <v>238</v>
      </c>
      <c r="W215" s="342">
        <v>24353</v>
      </c>
      <c r="X215" s="361">
        <v>2053.1360579753532</v>
      </c>
      <c r="Y215" s="337">
        <v>394.47039837391077</v>
      </c>
      <c r="Z215" s="358">
        <v>2447.6064563492641</v>
      </c>
      <c r="AA215" s="363">
        <v>-37.703691536976962</v>
      </c>
      <c r="AB215" s="360">
        <v>468.06858931083474</v>
      </c>
      <c r="AC215" s="366">
        <f t="shared" si="24"/>
        <v>2877.9713541231222</v>
      </c>
    </row>
    <row r="216" spans="1:29" ht="18.75">
      <c r="A216" s="345">
        <v>680</v>
      </c>
      <c r="B216" s="346" t="s">
        <v>239</v>
      </c>
      <c r="C216" s="342">
        <v>24810</v>
      </c>
      <c r="D216" s="336">
        <v>346.50153164046753</v>
      </c>
      <c r="E216" s="349">
        <v>311.26916565900848</v>
      </c>
      <c r="F216" s="352">
        <v>4.9852075775896818</v>
      </c>
      <c r="G216" s="351">
        <v>30.247158403869406</v>
      </c>
      <c r="H216" s="337">
        <v>95.3925836356308</v>
      </c>
      <c r="I216" s="338">
        <v>441.89415558242644</v>
      </c>
      <c r="J216" s="341">
        <v>-15.84316807738815</v>
      </c>
      <c r="K216" s="342">
        <v>138.54476479099938</v>
      </c>
      <c r="L216" s="339">
        <f t="shared" si="23"/>
        <v>564.59575229603763</v>
      </c>
      <c r="M216" s="364">
        <v>2</v>
      </c>
      <c r="N216" s="134">
        <f t="shared" si="25"/>
        <v>-1048.0166995736536</v>
      </c>
      <c r="O216" s="135">
        <f t="shared" si="26"/>
        <v>-0.64988751535346556</v>
      </c>
      <c r="P216" s="31"/>
      <c r="Q216" s="39">
        <f t="shared" si="27"/>
        <v>-0.63056459675407317</v>
      </c>
      <c r="R216" s="39">
        <f t="shared" si="28"/>
        <v>-0.69570290632644149</v>
      </c>
      <c r="S216" s="23"/>
      <c r="T216" s="33"/>
      <c r="U216" s="357">
        <v>680</v>
      </c>
      <c r="V216" s="346" t="s">
        <v>239</v>
      </c>
      <c r="W216" s="342">
        <v>24407</v>
      </c>
      <c r="X216" s="361">
        <v>1182.9431072896573</v>
      </c>
      <c r="Y216" s="337">
        <v>13.19064627013635</v>
      </c>
      <c r="Z216" s="358">
        <v>1196.1337535597936</v>
      </c>
      <c r="AA216" s="362">
        <v>-38.815708608186178</v>
      </c>
      <c r="AB216" s="360">
        <v>455.29440691808361</v>
      </c>
      <c r="AC216" s="366">
        <f t="shared" si="24"/>
        <v>1612.6124518696911</v>
      </c>
    </row>
    <row r="217" spans="1:29" ht="18.75">
      <c r="A217" s="345">
        <v>681</v>
      </c>
      <c r="B217" s="346" t="s">
        <v>240</v>
      </c>
      <c r="C217" s="342">
        <v>3330</v>
      </c>
      <c r="D217" s="336">
        <v>257.53873873873874</v>
      </c>
      <c r="E217" s="349">
        <v>33.846546546546548</v>
      </c>
      <c r="F217" s="352">
        <v>111.47807807807808</v>
      </c>
      <c r="G217" s="351">
        <v>112.21411411411411</v>
      </c>
      <c r="H217" s="337">
        <v>313.95855855855854</v>
      </c>
      <c r="I217" s="338">
        <v>571.49729729729734</v>
      </c>
      <c r="J217" s="341">
        <v>-18.709009009009009</v>
      </c>
      <c r="K217" s="342">
        <v>241.94275682125567</v>
      </c>
      <c r="L217" s="339">
        <f t="shared" si="23"/>
        <v>794.73104510954397</v>
      </c>
      <c r="M217" s="364">
        <v>10</v>
      </c>
      <c r="N217" s="134">
        <f t="shared" si="25"/>
        <v>-2902.6323926721584</v>
      </c>
      <c r="O217" s="135">
        <f t="shared" si="26"/>
        <v>-0.78505465895277071</v>
      </c>
      <c r="P217" s="31"/>
      <c r="Q217" s="39">
        <f t="shared" si="27"/>
        <v>-0.80681705268981918</v>
      </c>
      <c r="R217" s="39">
        <f t="shared" si="28"/>
        <v>-0.68515493864149524</v>
      </c>
      <c r="S217" s="23"/>
      <c r="T217" s="33"/>
      <c r="U217" s="357">
        <v>681</v>
      </c>
      <c r="V217" s="346" t="s">
        <v>240</v>
      </c>
      <c r="W217" s="342">
        <v>3364</v>
      </c>
      <c r="X217" s="361">
        <v>2095.8913623352055</v>
      </c>
      <c r="Y217" s="337">
        <v>862.43029728665852</v>
      </c>
      <c r="Z217" s="358">
        <v>2958.321659621864</v>
      </c>
      <c r="AA217" s="363">
        <v>-29.408442330558859</v>
      </c>
      <c r="AB217" s="360">
        <v>768.45022049039756</v>
      </c>
      <c r="AC217" s="366">
        <f t="shared" si="24"/>
        <v>3697.3634377817025</v>
      </c>
    </row>
    <row r="218" spans="1:29" ht="18.75">
      <c r="A218" s="345">
        <v>683</v>
      </c>
      <c r="B218" s="346" t="s">
        <v>241</v>
      </c>
      <c r="C218" s="342">
        <v>3670</v>
      </c>
      <c r="D218" s="336">
        <v>1339.3198910081744</v>
      </c>
      <c r="E218" s="349">
        <v>1434.383378746594</v>
      </c>
      <c r="F218" s="352">
        <v>-105.84523160762943</v>
      </c>
      <c r="G218" s="351">
        <v>10.781743869209809</v>
      </c>
      <c r="H218" s="337">
        <v>673.76675749318804</v>
      </c>
      <c r="I218" s="338">
        <v>2013.0869209809264</v>
      </c>
      <c r="J218" s="341">
        <v>20.051226158038148</v>
      </c>
      <c r="K218" s="342">
        <v>207.0746535381721</v>
      </c>
      <c r="L218" s="339">
        <f t="shared" si="23"/>
        <v>2240.2128006771368</v>
      </c>
      <c r="M218" s="364">
        <v>19</v>
      </c>
      <c r="N218" s="134">
        <f t="shared" si="25"/>
        <v>-3569.4796365771595</v>
      </c>
      <c r="O218" s="135">
        <f t="shared" si="26"/>
        <v>-0.61440079231872768</v>
      </c>
      <c r="P218" s="31"/>
      <c r="Q218" s="39">
        <f t="shared" si="27"/>
        <v>-0.60489666964381206</v>
      </c>
      <c r="R218" s="39">
        <f t="shared" si="28"/>
        <v>-0.69342917741100385</v>
      </c>
      <c r="S218" s="23"/>
      <c r="T218" s="33"/>
      <c r="U218" s="357">
        <v>683</v>
      </c>
      <c r="V218" s="346" t="s">
        <v>241</v>
      </c>
      <c r="W218" s="342">
        <v>3712</v>
      </c>
      <c r="X218" s="361">
        <v>3838.3049272195631</v>
      </c>
      <c r="Y218" s="337">
        <v>1256.7848032722461</v>
      </c>
      <c r="Z218" s="358">
        <v>5095.0897304918099</v>
      </c>
      <c r="AA218" s="362">
        <v>39.148168103448278</v>
      </c>
      <c r="AB218" s="360">
        <v>675.45453865903778</v>
      </c>
      <c r="AC218" s="366">
        <f t="shared" si="24"/>
        <v>5809.6924372542962</v>
      </c>
    </row>
    <row r="219" spans="1:29" ht="18.75">
      <c r="A219" s="345">
        <v>684</v>
      </c>
      <c r="B219" s="346" t="s">
        <v>242</v>
      </c>
      <c r="C219" s="342">
        <v>38959</v>
      </c>
      <c r="D219" s="336">
        <v>413.32018275623091</v>
      </c>
      <c r="E219" s="349">
        <v>187.20798788469929</v>
      </c>
      <c r="F219" s="352">
        <v>108.44379989219436</v>
      </c>
      <c r="G219" s="351">
        <v>117.66839497933725</v>
      </c>
      <c r="H219" s="337">
        <v>-12.525167483764983</v>
      </c>
      <c r="I219" s="338">
        <v>400.79498960445596</v>
      </c>
      <c r="J219" s="341">
        <v>-48.346107446289686</v>
      </c>
      <c r="K219" s="342">
        <v>180.72365737892724</v>
      </c>
      <c r="L219" s="339">
        <f t="shared" si="23"/>
        <v>533.17253953709348</v>
      </c>
      <c r="M219" s="364">
        <v>4</v>
      </c>
      <c r="N219" s="134">
        <f t="shared" si="25"/>
        <v>-1171.9275644892928</v>
      </c>
      <c r="O219" s="135">
        <f t="shared" si="26"/>
        <v>-0.68730719194839551</v>
      </c>
      <c r="P219" s="31"/>
      <c r="Q219" s="39">
        <f t="shared" si="27"/>
        <v>-0.6511725043741039</v>
      </c>
      <c r="R219" s="39">
        <f t="shared" si="28"/>
        <v>-0.69340809266955006</v>
      </c>
      <c r="S219" s="23"/>
      <c r="T219" s="33"/>
      <c r="U219" s="357">
        <v>684</v>
      </c>
      <c r="V219" s="346" t="s">
        <v>242</v>
      </c>
      <c r="W219" s="342">
        <v>39040</v>
      </c>
      <c r="X219" s="361">
        <v>1270.4425487810536</v>
      </c>
      <c r="Y219" s="337">
        <v>-121.46491763040318</v>
      </c>
      <c r="Z219" s="358">
        <v>1148.9776311506505</v>
      </c>
      <c r="AA219" s="363">
        <v>-33.337499999999999</v>
      </c>
      <c r="AB219" s="360">
        <v>589.45997287573607</v>
      </c>
      <c r="AC219" s="366">
        <f t="shared" si="24"/>
        <v>1705.1001040263864</v>
      </c>
    </row>
    <row r="220" spans="1:29" ht="18.75">
      <c r="A220" s="345">
        <v>686</v>
      </c>
      <c r="B220" s="346" t="s">
        <v>243</v>
      </c>
      <c r="C220" s="342">
        <v>3033</v>
      </c>
      <c r="D220" s="336">
        <v>-142.4724695021431</v>
      </c>
      <c r="E220" s="349">
        <v>142.49126277612925</v>
      </c>
      <c r="F220" s="352">
        <v>-144.22782723376196</v>
      </c>
      <c r="G220" s="351">
        <v>-140.73590504451039</v>
      </c>
      <c r="H220" s="337">
        <v>435.04747774480711</v>
      </c>
      <c r="I220" s="338">
        <v>292.57500824266401</v>
      </c>
      <c r="J220" s="341">
        <v>161.00791295746785</v>
      </c>
      <c r="K220" s="342">
        <v>221.79610738535453</v>
      </c>
      <c r="L220" s="339">
        <f t="shared" si="23"/>
        <v>675.37902858548637</v>
      </c>
      <c r="M220" s="364">
        <v>11</v>
      </c>
      <c r="N220" s="134">
        <f t="shared" si="25"/>
        <v>-3703.598721136832</v>
      </c>
      <c r="O220" s="135">
        <f t="shared" si="26"/>
        <v>-0.84576787844416113</v>
      </c>
      <c r="P220" s="31"/>
      <c r="Q220" s="39">
        <f t="shared" si="27"/>
        <v>-0.91742429828109995</v>
      </c>
      <c r="R220" s="39">
        <f t="shared" si="28"/>
        <v>-0.68863963389464966</v>
      </c>
      <c r="S220" s="23"/>
      <c r="T220" s="33"/>
      <c r="U220" s="357">
        <v>686</v>
      </c>
      <c r="V220" s="346" t="s">
        <v>243</v>
      </c>
      <c r="W220" s="342">
        <v>3053</v>
      </c>
      <c r="X220" s="361">
        <v>2594.0528273583386</v>
      </c>
      <c r="Y220" s="337">
        <v>949.05976087775809</v>
      </c>
      <c r="Z220" s="358">
        <v>3543.1125882360971</v>
      </c>
      <c r="AA220" s="362">
        <v>123.51981657386177</v>
      </c>
      <c r="AB220" s="360">
        <v>712.34534491236002</v>
      </c>
      <c r="AC220" s="366">
        <f t="shared" si="24"/>
        <v>4378.9777497223185</v>
      </c>
    </row>
    <row r="221" spans="1:29" ht="18.75">
      <c r="A221" s="345">
        <v>687</v>
      </c>
      <c r="B221" s="346" t="s">
        <v>244</v>
      </c>
      <c r="C221" s="342">
        <v>1513</v>
      </c>
      <c r="D221" s="336">
        <v>297.96893588896233</v>
      </c>
      <c r="E221" s="349">
        <v>604.86318572372772</v>
      </c>
      <c r="F221" s="352">
        <v>-121.6463978849967</v>
      </c>
      <c r="G221" s="351">
        <v>-185.24785194976866</v>
      </c>
      <c r="H221" s="337">
        <v>-20.690680766688697</v>
      </c>
      <c r="I221" s="338">
        <v>277.27891606080635</v>
      </c>
      <c r="J221" s="341">
        <v>100.96563119629874</v>
      </c>
      <c r="K221" s="342">
        <v>248.53450675871156</v>
      </c>
      <c r="L221" s="339">
        <f t="shared" si="23"/>
        <v>626.77905401581666</v>
      </c>
      <c r="M221" s="364">
        <v>11</v>
      </c>
      <c r="N221" s="134">
        <f t="shared" si="25"/>
        <v>-4766.4055032023934</v>
      </c>
      <c r="O221" s="135">
        <f t="shared" si="26"/>
        <v>-0.88378312528227154</v>
      </c>
      <c r="P221" s="31"/>
      <c r="Q221" s="39">
        <f t="shared" si="27"/>
        <v>-0.93825445190916379</v>
      </c>
      <c r="R221" s="39">
        <f t="shared" si="28"/>
        <v>-0.68949182585450464</v>
      </c>
      <c r="S221" s="23"/>
      <c r="T221" s="33"/>
      <c r="U221" s="357">
        <v>687</v>
      </c>
      <c r="V221" s="346" t="s">
        <v>244</v>
      </c>
      <c r="W221" s="342">
        <v>1561</v>
      </c>
      <c r="X221" s="361">
        <v>3922.4546833724808</v>
      </c>
      <c r="Y221" s="337">
        <v>568.21589344207985</v>
      </c>
      <c r="Z221" s="358">
        <v>4490.6705768145603</v>
      </c>
      <c r="AA221" s="363">
        <v>102.10185778347213</v>
      </c>
      <c r="AB221" s="360">
        <v>800.41212262017734</v>
      </c>
      <c r="AC221" s="366">
        <f t="shared" si="24"/>
        <v>5393.1845572182101</v>
      </c>
    </row>
    <row r="222" spans="1:29" ht="18.75">
      <c r="A222" s="345">
        <v>689</v>
      </c>
      <c r="B222" s="346" t="s">
        <v>245</v>
      </c>
      <c r="C222" s="342">
        <v>3092</v>
      </c>
      <c r="D222" s="336">
        <v>653.57826649417848</v>
      </c>
      <c r="E222" s="349">
        <v>-155.32891332470894</v>
      </c>
      <c r="F222" s="352">
        <v>478.22800776196635</v>
      </c>
      <c r="G222" s="351">
        <v>330.67917205692106</v>
      </c>
      <c r="H222" s="337">
        <v>140.58958602846053</v>
      </c>
      <c r="I222" s="338">
        <v>794.16785252263912</v>
      </c>
      <c r="J222" s="341">
        <v>-83.586675291073732</v>
      </c>
      <c r="K222" s="342">
        <v>192.56532676435617</v>
      </c>
      <c r="L222" s="339">
        <f t="shared" si="23"/>
        <v>903.14650399592153</v>
      </c>
      <c r="M222" s="364">
        <v>9</v>
      </c>
      <c r="N222" s="134">
        <f t="shared" si="25"/>
        <v>-2620.7254420783579</v>
      </c>
      <c r="O222" s="135">
        <f t="shared" si="26"/>
        <v>-0.7437062078824801</v>
      </c>
      <c r="P222" s="31"/>
      <c r="Q222" s="39">
        <f t="shared" si="27"/>
        <v>-0.73926789311854457</v>
      </c>
      <c r="R222" s="39">
        <f t="shared" si="28"/>
        <v>-0.69237693288428104</v>
      </c>
      <c r="S222" s="23"/>
      <c r="T222" s="33"/>
      <c r="U222" s="357">
        <v>689</v>
      </c>
      <c r="V222" s="346" t="s">
        <v>245</v>
      </c>
      <c r="W222" s="342">
        <v>3146</v>
      </c>
      <c r="X222" s="361">
        <v>2778.6768449079614</v>
      </c>
      <c r="Y222" s="337">
        <v>267.23822102488913</v>
      </c>
      <c r="Z222" s="358">
        <v>3045.9150659328502</v>
      </c>
      <c r="AA222" s="362">
        <v>-148.02129688493324</v>
      </c>
      <c r="AB222" s="360">
        <v>625.97817702636257</v>
      </c>
      <c r="AC222" s="366">
        <f t="shared" si="24"/>
        <v>3523.8719460742795</v>
      </c>
    </row>
    <row r="223" spans="1:29" ht="18.75">
      <c r="A223" s="345">
        <v>691</v>
      </c>
      <c r="B223" s="346" t="s">
        <v>246</v>
      </c>
      <c r="C223" s="342">
        <v>2690</v>
      </c>
      <c r="D223" s="336">
        <v>913.09851301115236</v>
      </c>
      <c r="E223" s="349">
        <v>692.59293680297401</v>
      </c>
      <c r="F223" s="352">
        <v>200.01189591078068</v>
      </c>
      <c r="G223" s="351">
        <v>20.49368029739777</v>
      </c>
      <c r="H223" s="337">
        <v>667.44498141263944</v>
      </c>
      <c r="I223" s="338">
        <v>1580.5438661710036</v>
      </c>
      <c r="J223" s="341">
        <v>-14.468029739776952</v>
      </c>
      <c r="K223" s="342">
        <v>238.27511465701622</v>
      </c>
      <c r="L223" s="339">
        <f t="shared" si="23"/>
        <v>1804.3509510882429</v>
      </c>
      <c r="M223" s="364">
        <v>17</v>
      </c>
      <c r="N223" s="134">
        <f t="shared" si="25"/>
        <v>-2920.6590861847808</v>
      </c>
      <c r="O223" s="135">
        <f t="shared" si="26"/>
        <v>-0.61812759404642448</v>
      </c>
      <c r="P223" s="31"/>
      <c r="Q223" s="39">
        <f t="shared" si="27"/>
        <v>-0.60693508005047425</v>
      </c>
      <c r="R223" s="39">
        <f t="shared" si="28"/>
        <v>-0.65908267893633998</v>
      </c>
      <c r="S223" s="23"/>
      <c r="T223" s="33"/>
      <c r="U223" s="357">
        <v>691</v>
      </c>
      <c r="V223" s="346" t="s">
        <v>246</v>
      </c>
      <c r="W223" s="342">
        <v>2710</v>
      </c>
      <c r="X223" s="361">
        <v>2861.3094175874876</v>
      </c>
      <c r="Y223" s="337">
        <v>1159.7664555124679</v>
      </c>
      <c r="Z223" s="358">
        <v>4021.0758730999555</v>
      </c>
      <c r="AA223" s="363">
        <v>5.0107011070110703</v>
      </c>
      <c r="AB223" s="360">
        <v>698.92346306605737</v>
      </c>
      <c r="AC223" s="366">
        <f t="shared" si="24"/>
        <v>4725.010037273024</v>
      </c>
    </row>
    <row r="224" spans="1:29" ht="18.75">
      <c r="A224" s="345">
        <v>694</v>
      </c>
      <c r="B224" s="346" t="s">
        <v>247</v>
      </c>
      <c r="C224" s="342">
        <v>28521</v>
      </c>
      <c r="D224" s="336">
        <v>264.80989446372848</v>
      </c>
      <c r="E224" s="349">
        <v>198.68395217558992</v>
      </c>
      <c r="F224" s="352">
        <v>6.3930437221696295</v>
      </c>
      <c r="G224" s="351">
        <v>59.732898565968938</v>
      </c>
      <c r="H224" s="337">
        <v>77.32050068370674</v>
      </c>
      <c r="I224" s="338">
        <v>342.13039514743525</v>
      </c>
      <c r="J224" s="341">
        <v>-3.247607026401599</v>
      </c>
      <c r="K224" s="342">
        <v>151.77764705331907</v>
      </c>
      <c r="L224" s="339">
        <f t="shared" si="23"/>
        <v>490.6604351743527</v>
      </c>
      <c r="M224" s="364">
        <v>5</v>
      </c>
      <c r="N224" s="134">
        <f t="shared" si="25"/>
        <v>-1210.5484844585039</v>
      </c>
      <c r="O224" s="135">
        <f t="shared" si="26"/>
        <v>-0.71158131754902643</v>
      </c>
      <c r="P224" s="31"/>
      <c r="Q224" s="39">
        <f t="shared" si="27"/>
        <v>-0.72296839459265927</v>
      </c>
      <c r="R224" s="39">
        <f t="shared" si="28"/>
        <v>-0.68575551287469527</v>
      </c>
      <c r="S224" s="23"/>
      <c r="T224" s="33"/>
      <c r="U224" s="357">
        <v>694</v>
      </c>
      <c r="V224" s="346" t="s">
        <v>247</v>
      </c>
      <c r="W224" s="342">
        <v>28710</v>
      </c>
      <c r="X224" s="361">
        <v>1155.0210895891521</v>
      </c>
      <c r="Y224" s="337">
        <v>79.965780029477997</v>
      </c>
      <c r="Z224" s="358">
        <v>1234.9868696186302</v>
      </c>
      <c r="AA224" s="362">
        <v>-16.770184604667364</v>
      </c>
      <c r="AB224" s="360">
        <v>482.99223461889358</v>
      </c>
      <c r="AC224" s="366">
        <f t="shared" si="24"/>
        <v>1701.2089196328566</v>
      </c>
    </row>
    <row r="225" spans="1:29" ht="18.75">
      <c r="A225" s="345">
        <v>697</v>
      </c>
      <c r="B225" s="346" t="s">
        <v>248</v>
      </c>
      <c r="C225" s="342">
        <v>1210</v>
      </c>
      <c r="D225" s="336">
        <v>114.41487603305785</v>
      </c>
      <c r="E225" s="349">
        <v>284.90165289256197</v>
      </c>
      <c r="F225" s="352">
        <v>-108.06776859504133</v>
      </c>
      <c r="G225" s="351">
        <v>-62.419008264462811</v>
      </c>
      <c r="H225" s="337">
        <v>282.42479338842975</v>
      </c>
      <c r="I225" s="338">
        <v>396.8404958677686</v>
      </c>
      <c r="J225" s="341">
        <v>-159.46363636363637</v>
      </c>
      <c r="K225" s="342">
        <v>243.32082494356538</v>
      </c>
      <c r="L225" s="339">
        <f t="shared" si="23"/>
        <v>480.69768444769761</v>
      </c>
      <c r="M225" s="364">
        <v>18</v>
      </c>
      <c r="N225" s="134">
        <f t="shared" si="25"/>
        <v>-4440.8956828390474</v>
      </c>
      <c r="O225" s="135">
        <f t="shared" si="26"/>
        <v>-0.90232884991213647</v>
      </c>
      <c r="P225" s="31"/>
      <c r="Q225" s="39">
        <f t="shared" si="27"/>
        <v>-0.908716190264239</v>
      </c>
      <c r="R225" s="39">
        <f t="shared" si="28"/>
        <v>-0.68904863120162296</v>
      </c>
      <c r="S225" s="23"/>
      <c r="T225" s="33"/>
      <c r="U225" s="357">
        <v>697</v>
      </c>
      <c r="V225" s="346" t="s">
        <v>248</v>
      </c>
      <c r="W225" s="342">
        <v>1235</v>
      </c>
      <c r="X225" s="361">
        <v>3613.8451839908957</v>
      </c>
      <c r="Y225" s="337">
        <v>733.48099593631935</v>
      </c>
      <c r="Z225" s="358">
        <v>4347.326179927215</v>
      </c>
      <c r="AA225" s="363">
        <v>-208.23724696356274</v>
      </c>
      <c r="AB225" s="360">
        <v>782.50443432309271</v>
      </c>
      <c r="AC225" s="366">
        <f t="shared" si="24"/>
        <v>4921.593367286745</v>
      </c>
    </row>
    <row r="226" spans="1:29" ht="18.75">
      <c r="A226" s="345">
        <v>698</v>
      </c>
      <c r="B226" s="346" t="s">
        <v>249</v>
      </c>
      <c r="C226" s="342">
        <v>64180</v>
      </c>
      <c r="D226" s="336">
        <v>-108.08628856341539</v>
      </c>
      <c r="E226" s="349">
        <v>362.08451230913056</v>
      </c>
      <c r="F226" s="352">
        <v>-285.2870052976005</v>
      </c>
      <c r="G226" s="351">
        <v>-184.88379557494545</v>
      </c>
      <c r="H226" s="337">
        <v>301.06763789342472</v>
      </c>
      <c r="I226" s="338">
        <v>192.98134933000935</v>
      </c>
      <c r="J226" s="341">
        <v>-75.780180741664068</v>
      </c>
      <c r="K226" s="342">
        <v>149.62144699335249</v>
      </c>
      <c r="L226" s="339">
        <f t="shared" si="23"/>
        <v>266.82261558169779</v>
      </c>
      <c r="M226" s="364">
        <v>19</v>
      </c>
      <c r="N226" s="134">
        <f t="shared" si="25"/>
        <v>-1678.4843131963119</v>
      </c>
      <c r="O226" s="135">
        <f t="shared" si="26"/>
        <v>-0.86283778069442818</v>
      </c>
      <c r="P226" s="31"/>
      <c r="Q226" s="39">
        <f t="shared" si="27"/>
        <v>-0.87172543025323779</v>
      </c>
      <c r="R226" s="39">
        <f t="shared" si="28"/>
        <v>-0.69774735162145163</v>
      </c>
      <c r="S226" s="23"/>
      <c r="T226" s="33"/>
      <c r="U226" s="357">
        <v>698</v>
      </c>
      <c r="V226" s="346" t="s">
        <v>249</v>
      </c>
      <c r="W226" s="342">
        <v>63528</v>
      </c>
      <c r="X226" s="361">
        <v>1097.5442816032748</v>
      </c>
      <c r="Y226" s="337">
        <v>406.89537242160497</v>
      </c>
      <c r="Z226" s="358">
        <v>1504.4396540248799</v>
      </c>
      <c r="AA226" s="362">
        <v>-54.153853418964864</v>
      </c>
      <c r="AB226" s="360">
        <v>495.02112817209473</v>
      </c>
      <c r="AC226" s="366">
        <f t="shared" si="24"/>
        <v>1945.3069287780097</v>
      </c>
    </row>
    <row r="227" spans="1:29" ht="18.75">
      <c r="A227" s="345">
        <v>700</v>
      </c>
      <c r="B227" s="346" t="s">
        <v>250</v>
      </c>
      <c r="C227" s="342">
        <v>4913</v>
      </c>
      <c r="D227" s="336">
        <v>245.05597394667208</v>
      </c>
      <c r="E227" s="349">
        <v>92.082637899450432</v>
      </c>
      <c r="F227" s="352">
        <v>49.427437410950539</v>
      </c>
      <c r="G227" s="351">
        <v>103.54589863627112</v>
      </c>
      <c r="H227" s="337">
        <v>-1.2253205780582128</v>
      </c>
      <c r="I227" s="338">
        <v>243.83065336861389</v>
      </c>
      <c r="J227" s="341">
        <v>-223.94056584571544</v>
      </c>
      <c r="K227" s="342">
        <v>166.01338980050613</v>
      </c>
      <c r="L227" s="339">
        <f t="shared" si="23"/>
        <v>185.90347732340459</v>
      </c>
      <c r="M227" s="364">
        <v>9</v>
      </c>
      <c r="N227" s="134">
        <f t="shared" si="25"/>
        <v>-2315.946514292857</v>
      </c>
      <c r="O227" s="135">
        <f t="shared" si="26"/>
        <v>-0.92569359556073694</v>
      </c>
      <c r="P227" s="31"/>
      <c r="Q227" s="39">
        <f t="shared" si="27"/>
        <v>-0.88639261023444305</v>
      </c>
      <c r="R227" s="39">
        <f t="shared" si="28"/>
        <v>-0.7028397204715966</v>
      </c>
      <c r="S227" s="23"/>
      <c r="T227" s="33"/>
      <c r="U227" s="357">
        <v>700</v>
      </c>
      <c r="V227" s="346" t="s">
        <v>250</v>
      </c>
      <c r="W227" s="342">
        <v>4922</v>
      </c>
      <c r="X227" s="361">
        <v>2039.7270957526327</v>
      </c>
      <c r="Y227" s="337">
        <v>106.52988516902205</v>
      </c>
      <c r="Z227" s="358">
        <v>2146.2569809216548</v>
      </c>
      <c r="AA227" s="363">
        <v>-203.07314099959365</v>
      </c>
      <c r="AB227" s="360">
        <v>558.66615169420095</v>
      </c>
      <c r="AC227" s="366">
        <f t="shared" si="24"/>
        <v>2501.8499916162618</v>
      </c>
    </row>
    <row r="228" spans="1:29" ht="18.75">
      <c r="A228" s="345">
        <v>702</v>
      </c>
      <c r="B228" s="346" t="s">
        <v>251</v>
      </c>
      <c r="C228" s="342">
        <v>4155</v>
      </c>
      <c r="D228" s="336">
        <v>218.81853188929</v>
      </c>
      <c r="E228" s="349">
        <v>22.772803850782189</v>
      </c>
      <c r="F228" s="352">
        <v>143.32154031287607</v>
      </c>
      <c r="G228" s="351">
        <v>52.724187725631772</v>
      </c>
      <c r="H228" s="337">
        <v>210.36702767749699</v>
      </c>
      <c r="I228" s="338">
        <v>429.18555956678699</v>
      </c>
      <c r="J228" s="341">
        <v>-198.89265944645007</v>
      </c>
      <c r="K228" s="342">
        <v>219.04972195045565</v>
      </c>
      <c r="L228" s="339">
        <f t="shared" si="23"/>
        <v>449.34262207079257</v>
      </c>
      <c r="M228" s="364">
        <v>6</v>
      </c>
      <c r="N228" s="134">
        <f t="shared" si="25"/>
        <v>-3093.1648867180725</v>
      </c>
      <c r="O228" s="135">
        <f t="shared" si="26"/>
        <v>-0.8731569034205332</v>
      </c>
      <c r="P228" s="31"/>
      <c r="Q228" s="39">
        <f t="shared" si="27"/>
        <v>-0.85812916666263517</v>
      </c>
      <c r="R228" s="39">
        <f t="shared" si="28"/>
        <v>-0.68929965502548263</v>
      </c>
      <c r="S228" s="23"/>
      <c r="T228" s="33"/>
      <c r="U228" s="357">
        <v>702</v>
      </c>
      <c r="V228" s="346" t="s">
        <v>251</v>
      </c>
      <c r="W228" s="342">
        <v>4215</v>
      </c>
      <c r="X228" s="361">
        <v>2363.3732235019652</v>
      </c>
      <c r="Y228" s="337">
        <v>661.81207689163818</v>
      </c>
      <c r="Z228" s="358">
        <v>3025.1853003936035</v>
      </c>
      <c r="AA228" s="362">
        <v>-187.69703440094898</v>
      </c>
      <c r="AB228" s="360">
        <v>705.01924279621073</v>
      </c>
      <c r="AC228" s="366">
        <f t="shared" si="24"/>
        <v>3542.5075087888649</v>
      </c>
    </row>
    <row r="229" spans="1:29" ht="18.75">
      <c r="A229" s="345">
        <v>704</v>
      </c>
      <c r="B229" s="346" t="s">
        <v>252</v>
      </c>
      <c r="C229" s="342">
        <v>6379</v>
      </c>
      <c r="D229" s="336">
        <v>666.14124470920206</v>
      </c>
      <c r="E229" s="349">
        <v>595.68161153785854</v>
      </c>
      <c r="F229" s="352">
        <v>71.323248158018501</v>
      </c>
      <c r="G229" s="351">
        <v>-0.86361498667502745</v>
      </c>
      <c r="H229" s="337">
        <v>180.00532998902651</v>
      </c>
      <c r="I229" s="338">
        <v>846.14657469822862</v>
      </c>
      <c r="J229" s="341">
        <v>-153.15645085436589</v>
      </c>
      <c r="K229" s="342">
        <v>136.67386201710141</v>
      </c>
      <c r="L229" s="339">
        <f t="shared" si="23"/>
        <v>829.6639858609642</v>
      </c>
      <c r="M229" s="364">
        <v>2</v>
      </c>
      <c r="N229" s="134">
        <f t="shared" si="25"/>
        <v>-392.58195433636843</v>
      </c>
      <c r="O229" s="135">
        <f t="shared" si="26"/>
        <v>-0.32119718415508564</v>
      </c>
      <c r="P229" s="31"/>
      <c r="Q229" s="39">
        <f t="shared" si="27"/>
        <v>-8.8260184245653739E-2</v>
      </c>
      <c r="R229" s="39">
        <f t="shared" si="28"/>
        <v>-0.69409394785518153</v>
      </c>
      <c r="S229" s="23"/>
      <c r="T229" s="33"/>
      <c r="U229" s="357">
        <v>704</v>
      </c>
      <c r="V229" s="346" t="s">
        <v>252</v>
      </c>
      <c r="W229" s="342">
        <v>6354</v>
      </c>
      <c r="X229" s="361">
        <v>905.45021781456524</v>
      </c>
      <c r="Y229" s="337">
        <v>22.606844164407622</v>
      </c>
      <c r="Z229" s="358">
        <v>928.05706197897291</v>
      </c>
      <c r="AA229" s="363">
        <v>-152.59490084985836</v>
      </c>
      <c r="AB229" s="360">
        <v>446.78377906821817</v>
      </c>
      <c r="AC229" s="366">
        <f t="shared" si="24"/>
        <v>1222.2459401973326</v>
      </c>
    </row>
    <row r="230" spans="1:29" ht="18.75">
      <c r="A230" s="345">
        <v>707</v>
      </c>
      <c r="B230" s="346" t="s">
        <v>253</v>
      </c>
      <c r="C230" s="342">
        <v>2032</v>
      </c>
      <c r="D230" s="336">
        <v>129.90944881889763</v>
      </c>
      <c r="E230" s="349">
        <v>-52.493110236220474</v>
      </c>
      <c r="F230" s="352">
        <v>59.370570866141733</v>
      </c>
      <c r="G230" s="351">
        <v>123.03198818897638</v>
      </c>
      <c r="H230" s="337">
        <v>606.21555118110234</v>
      </c>
      <c r="I230" s="338">
        <v>736.125</v>
      </c>
      <c r="J230" s="341">
        <v>-277.72687007874015</v>
      </c>
      <c r="K230" s="342">
        <v>258.0843711927327</v>
      </c>
      <c r="L230" s="339">
        <f t="shared" si="23"/>
        <v>716.48250111399261</v>
      </c>
      <c r="M230" s="364">
        <v>12</v>
      </c>
      <c r="N230" s="134">
        <f t="shared" si="25"/>
        <v>-4092.2789183625027</v>
      </c>
      <c r="O230" s="135">
        <f t="shared" si="26"/>
        <v>-0.85100477261939256</v>
      </c>
      <c r="P230" s="31"/>
      <c r="Q230" s="39">
        <f t="shared" si="27"/>
        <v>-0.82621761191445964</v>
      </c>
      <c r="R230" s="39">
        <f t="shared" si="28"/>
        <v>-0.68905633903645935</v>
      </c>
      <c r="S230" s="23"/>
      <c r="T230" s="33"/>
      <c r="U230" s="357">
        <v>707</v>
      </c>
      <c r="V230" s="346" t="s">
        <v>253</v>
      </c>
      <c r="W230" s="342">
        <v>2066</v>
      </c>
      <c r="X230" s="361">
        <v>2926.9065225281342</v>
      </c>
      <c r="Y230" s="337">
        <v>1308.9945265336353</v>
      </c>
      <c r="Z230" s="358">
        <v>4235.9010490617693</v>
      </c>
      <c r="AA230" s="362">
        <v>-257.14327202323329</v>
      </c>
      <c r="AB230" s="360">
        <v>830.00364243795946</v>
      </c>
      <c r="AC230" s="366">
        <f t="shared" si="24"/>
        <v>4808.7614194764956</v>
      </c>
    </row>
    <row r="231" spans="1:29" ht="18.75">
      <c r="A231" s="345">
        <v>710</v>
      </c>
      <c r="B231" s="346" t="s">
        <v>254</v>
      </c>
      <c r="C231" s="342">
        <v>27484</v>
      </c>
      <c r="D231" s="336">
        <v>329.73537330810655</v>
      </c>
      <c r="E231" s="349">
        <v>382.98497307524377</v>
      </c>
      <c r="F231" s="352">
        <v>-68.273722893319743</v>
      </c>
      <c r="G231" s="351">
        <v>15.024123126182506</v>
      </c>
      <c r="H231" s="337">
        <v>296.59096201426286</v>
      </c>
      <c r="I231" s="338">
        <v>626.32633532236935</v>
      </c>
      <c r="J231" s="341">
        <v>-28.531618396157764</v>
      </c>
      <c r="K231" s="342">
        <v>178.35907737278177</v>
      </c>
      <c r="L231" s="339">
        <f t="shared" si="23"/>
        <v>776.15379429899326</v>
      </c>
      <c r="M231" s="364">
        <v>1</v>
      </c>
      <c r="N231" s="134">
        <f t="shared" si="25"/>
        <v>-1822.1100908315632</v>
      </c>
      <c r="O231" s="135">
        <f t="shared" si="26"/>
        <v>-0.7012798435367571</v>
      </c>
      <c r="P231" s="31"/>
      <c r="Q231" s="39">
        <f t="shared" si="27"/>
        <v>-0.69403838374692362</v>
      </c>
      <c r="R231" s="39">
        <f t="shared" si="28"/>
        <v>-0.69148737452878795</v>
      </c>
      <c r="S231" s="23"/>
      <c r="T231" s="33"/>
      <c r="U231" s="357">
        <v>710</v>
      </c>
      <c r="V231" s="346" t="s">
        <v>254</v>
      </c>
      <c r="W231" s="342">
        <v>27528</v>
      </c>
      <c r="X231" s="361">
        <v>1626.0336700803452</v>
      </c>
      <c r="Y231" s="337">
        <v>421.04119830544295</v>
      </c>
      <c r="Z231" s="358">
        <v>2047.0748683857882</v>
      </c>
      <c r="AA231" s="363">
        <v>-26.936682650392328</v>
      </c>
      <c r="AB231" s="360">
        <v>578.12569939516072</v>
      </c>
      <c r="AC231" s="366">
        <f t="shared" si="24"/>
        <v>2598.2638851305564</v>
      </c>
    </row>
    <row r="232" spans="1:29" ht="18.75">
      <c r="A232" s="345">
        <v>729</v>
      </c>
      <c r="B232" s="346" t="s">
        <v>255</v>
      </c>
      <c r="C232" s="342">
        <v>9117</v>
      </c>
      <c r="D232" s="336">
        <v>220.48162772841943</v>
      </c>
      <c r="E232" s="349">
        <v>198.89525063068993</v>
      </c>
      <c r="F232" s="352">
        <v>-0.24514642974662718</v>
      </c>
      <c r="G232" s="351">
        <v>21.831523527476143</v>
      </c>
      <c r="H232" s="337">
        <v>501.52352747614344</v>
      </c>
      <c r="I232" s="338">
        <v>722.00526488976641</v>
      </c>
      <c r="J232" s="341">
        <v>25.74717560601075</v>
      </c>
      <c r="K232" s="342">
        <v>208.97184609212778</v>
      </c>
      <c r="L232" s="339">
        <f t="shared" si="23"/>
        <v>956.72428658790488</v>
      </c>
      <c r="M232" s="364">
        <v>13</v>
      </c>
      <c r="N232" s="134">
        <f t="shared" si="25"/>
        <v>-2975.2114348478285</v>
      </c>
      <c r="O232" s="135">
        <f t="shared" si="26"/>
        <v>-0.75667855367723047</v>
      </c>
      <c r="P232" s="31"/>
      <c r="Q232" s="39">
        <f t="shared" si="27"/>
        <v>-0.77610000746367491</v>
      </c>
      <c r="R232" s="39">
        <f t="shared" si="28"/>
        <v>-0.69317313846031958</v>
      </c>
      <c r="S232" s="23"/>
      <c r="T232" s="33"/>
      <c r="U232" s="357">
        <v>729</v>
      </c>
      <c r="V232" s="346" t="s">
        <v>255</v>
      </c>
      <c r="W232" s="342">
        <v>9208</v>
      </c>
      <c r="X232" s="361">
        <v>2257.3145768764616</v>
      </c>
      <c r="Y232" s="337">
        <v>967.36290841925506</v>
      </c>
      <c r="Z232" s="358">
        <v>3224.677485295716</v>
      </c>
      <c r="AA232" s="362">
        <v>26.184079061685491</v>
      </c>
      <c r="AB232" s="360">
        <v>681.0741570783315</v>
      </c>
      <c r="AC232" s="366">
        <f t="shared" si="24"/>
        <v>3931.9357214357333</v>
      </c>
    </row>
    <row r="233" spans="1:29" ht="18.75">
      <c r="A233" s="345">
        <v>732</v>
      </c>
      <c r="B233" s="346" t="s">
        <v>256</v>
      </c>
      <c r="C233" s="342">
        <v>3416</v>
      </c>
      <c r="D233" s="336">
        <v>781.55649882903981</v>
      </c>
      <c r="E233" s="349">
        <v>788.99502341920379</v>
      </c>
      <c r="F233" s="352">
        <v>-177.06206088992974</v>
      </c>
      <c r="G233" s="351">
        <v>169.62353629976582</v>
      </c>
      <c r="H233" s="337">
        <v>345.15807962529271</v>
      </c>
      <c r="I233" s="338">
        <v>1126.7148711943794</v>
      </c>
      <c r="J233" s="341">
        <v>25.457845433255269</v>
      </c>
      <c r="K233" s="342">
        <v>221.21655108387009</v>
      </c>
      <c r="L233" s="339">
        <f t="shared" si="23"/>
        <v>1373.3892677115048</v>
      </c>
      <c r="M233" s="364">
        <v>19</v>
      </c>
      <c r="N233" s="134">
        <f t="shared" si="25"/>
        <v>-5007.0769252667669</v>
      </c>
      <c r="O233" s="135">
        <f t="shared" si="26"/>
        <v>-0.78475095295968733</v>
      </c>
      <c r="P233" s="31"/>
      <c r="Q233" s="39">
        <f t="shared" si="27"/>
        <v>-0.7988887022745661</v>
      </c>
      <c r="R233" s="39">
        <f t="shared" si="28"/>
        <v>-0.6956154522411051</v>
      </c>
      <c r="S233" s="23"/>
      <c r="T233" s="33"/>
      <c r="U233" s="357">
        <v>732</v>
      </c>
      <c r="V233" s="346" t="s">
        <v>256</v>
      </c>
      <c r="W233" s="342">
        <v>3407</v>
      </c>
      <c r="X233" s="361">
        <v>4763.1599011397357</v>
      </c>
      <c r="Y233" s="337">
        <v>839.28453603266291</v>
      </c>
      <c r="Z233" s="358">
        <v>5602.4444371723985</v>
      </c>
      <c r="AA233" s="363">
        <v>51.255063105371292</v>
      </c>
      <c r="AB233" s="360">
        <v>726.76669270050229</v>
      </c>
      <c r="AC233" s="366">
        <f t="shared" si="24"/>
        <v>6380.4661929782715</v>
      </c>
    </row>
    <row r="234" spans="1:29" ht="18.75">
      <c r="A234" s="345">
        <v>734</v>
      </c>
      <c r="B234" s="346" t="s">
        <v>257</v>
      </c>
      <c r="C234" s="342">
        <v>51400</v>
      </c>
      <c r="D234" s="336">
        <v>97.696478599221791</v>
      </c>
      <c r="E234" s="349">
        <v>163.09155642023347</v>
      </c>
      <c r="F234" s="352">
        <v>-62.187782101167315</v>
      </c>
      <c r="G234" s="351">
        <v>-3.2072957198443581</v>
      </c>
      <c r="H234" s="337">
        <v>317.94231517509729</v>
      </c>
      <c r="I234" s="338">
        <v>415.63879377431908</v>
      </c>
      <c r="J234" s="341">
        <v>-47.192762645914399</v>
      </c>
      <c r="K234" s="342">
        <v>180.42464144571787</v>
      </c>
      <c r="L234" s="339">
        <f t="shared" si="23"/>
        <v>548.87067257412252</v>
      </c>
      <c r="M234" s="364">
        <v>2</v>
      </c>
      <c r="N234" s="134">
        <f t="shared" si="25"/>
        <v>-2000.1239739524704</v>
      </c>
      <c r="O234" s="135">
        <f t="shared" si="26"/>
        <v>-0.78467170446119006</v>
      </c>
      <c r="P234" s="31"/>
      <c r="Q234" s="39">
        <f t="shared" si="27"/>
        <v>-0.79361377951642043</v>
      </c>
      <c r="R234" s="39">
        <f t="shared" si="28"/>
        <v>-0.68976262919794573</v>
      </c>
      <c r="S234" s="23"/>
      <c r="T234" s="33"/>
      <c r="U234" s="357">
        <v>734</v>
      </c>
      <c r="V234" s="346" t="s">
        <v>257</v>
      </c>
      <c r="W234" s="342">
        <v>51562</v>
      </c>
      <c r="X234" s="361">
        <v>1497.7732920594428</v>
      </c>
      <c r="Y234" s="337">
        <v>516.1150033918907</v>
      </c>
      <c r="Z234" s="358">
        <v>2013.8882954513333</v>
      </c>
      <c r="AA234" s="362">
        <v>-46.463306310849077</v>
      </c>
      <c r="AB234" s="360">
        <v>581.56965738610859</v>
      </c>
      <c r="AC234" s="366">
        <f t="shared" si="24"/>
        <v>2548.994646526593</v>
      </c>
    </row>
    <row r="235" spans="1:29" ht="18.75">
      <c r="A235" s="345">
        <v>738</v>
      </c>
      <c r="B235" s="346" t="s">
        <v>258</v>
      </c>
      <c r="C235" s="342">
        <v>2959</v>
      </c>
      <c r="D235" s="336">
        <v>220.53937140925987</v>
      </c>
      <c r="E235" s="349">
        <v>206.1051030753633</v>
      </c>
      <c r="F235" s="352">
        <v>16.389658668469078</v>
      </c>
      <c r="G235" s="351">
        <v>-1.9553903345724908</v>
      </c>
      <c r="H235" s="337">
        <v>314.9837783034809</v>
      </c>
      <c r="I235" s="338">
        <v>535.52281176072995</v>
      </c>
      <c r="J235" s="341">
        <v>-236.01757350456236</v>
      </c>
      <c r="K235" s="342">
        <v>197.66784685017544</v>
      </c>
      <c r="L235" s="339">
        <f t="shared" si="23"/>
        <v>497.17308510634302</v>
      </c>
      <c r="M235" s="364">
        <v>2</v>
      </c>
      <c r="N235" s="134">
        <f t="shared" si="25"/>
        <v>-1353.3770198492759</v>
      </c>
      <c r="O235" s="135">
        <f t="shared" si="26"/>
        <v>-0.73133767965808927</v>
      </c>
      <c r="P235" s="31"/>
      <c r="Q235" s="39">
        <f t="shared" si="27"/>
        <v>-0.61739090486956183</v>
      </c>
      <c r="R235" s="39">
        <f t="shared" si="28"/>
        <v>-0.69329168378284778</v>
      </c>
      <c r="S235" s="23"/>
      <c r="T235" s="33"/>
      <c r="U235" s="357">
        <v>738</v>
      </c>
      <c r="V235" s="346" t="s">
        <v>258</v>
      </c>
      <c r="W235" s="342">
        <v>2950</v>
      </c>
      <c r="X235" s="361">
        <v>941.96537185428417</v>
      </c>
      <c r="Y235" s="337">
        <v>457.69506114760435</v>
      </c>
      <c r="Z235" s="358">
        <v>1399.6604330018886</v>
      </c>
      <c r="AA235" s="363">
        <v>-193.59186440677965</v>
      </c>
      <c r="AB235" s="360">
        <v>644.48153636051006</v>
      </c>
      <c r="AC235" s="366">
        <f t="shared" si="24"/>
        <v>1850.550104955619</v>
      </c>
    </row>
    <row r="236" spans="1:29" ht="18.75">
      <c r="A236" s="345">
        <v>739</v>
      </c>
      <c r="B236" s="346" t="s">
        <v>259</v>
      </c>
      <c r="C236" s="342">
        <v>3261</v>
      </c>
      <c r="D236" s="336">
        <v>819.59920269855877</v>
      </c>
      <c r="E236" s="349">
        <v>-15.679546151487274</v>
      </c>
      <c r="F236" s="352">
        <v>456.03526525605645</v>
      </c>
      <c r="G236" s="351">
        <v>379.24348359398959</v>
      </c>
      <c r="H236" s="337">
        <v>261.1076356945722</v>
      </c>
      <c r="I236" s="338">
        <v>1080.706838393131</v>
      </c>
      <c r="J236" s="341">
        <v>135.02023919043239</v>
      </c>
      <c r="K236" s="342">
        <v>220.69439741690144</v>
      </c>
      <c r="L236" s="339">
        <f t="shared" si="23"/>
        <v>1436.4214750004649</v>
      </c>
      <c r="M236" s="364">
        <v>9</v>
      </c>
      <c r="N236" s="134">
        <f t="shared" si="25"/>
        <v>-2738.3836469818007</v>
      </c>
      <c r="O236" s="135">
        <f t="shared" si="26"/>
        <v>-0.65593089185479669</v>
      </c>
      <c r="P236" s="31"/>
      <c r="Q236" s="39">
        <f t="shared" si="27"/>
        <v>-0.67688644401932008</v>
      </c>
      <c r="R236" s="39">
        <f t="shared" si="28"/>
        <v>-0.69546531981936921</v>
      </c>
      <c r="S236" s="23"/>
      <c r="T236" s="33"/>
      <c r="U236" s="357">
        <v>739</v>
      </c>
      <c r="V236" s="346" t="s">
        <v>259</v>
      </c>
      <c r="W236" s="342">
        <v>3326</v>
      </c>
      <c r="X236" s="361">
        <v>2697.663726837467</v>
      </c>
      <c r="Y236" s="337">
        <v>647.00200565736509</v>
      </c>
      <c r="Z236" s="358">
        <v>3344.6657324948328</v>
      </c>
      <c r="AA236" s="362">
        <v>105.44558027660854</v>
      </c>
      <c r="AB236" s="360">
        <v>724.69380921082438</v>
      </c>
      <c r="AC236" s="366">
        <f t="shared" si="24"/>
        <v>4174.8051219822655</v>
      </c>
    </row>
    <row r="237" spans="1:29" ht="18.75">
      <c r="A237" s="345">
        <v>740</v>
      </c>
      <c r="B237" s="346" t="s">
        <v>260</v>
      </c>
      <c r="C237" s="342">
        <v>32547</v>
      </c>
      <c r="D237" s="336">
        <v>-65.918917258119023</v>
      </c>
      <c r="E237" s="349">
        <v>-10.838295388207822</v>
      </c>
      <c r="F237" s="352">
        <v>-62.088825390973057</v>
      </c>
      <c r="G237" s="351">
        <v>7.0082035210618487</v>
      </c>
      <c r="H237" s="337">
        <v>246.62475804221586</v>
      </c>
      <c r="I237" s="338">
        <v>180.70584078409684</v>
      </c>
      <c r="J237" s="341">
        <v>-42.75684394875104</v>
      </c>
      <c r="K237" s="342">
        <v>189.12646960364498</v>
      </c>
      <c r="L237" s="339">
        <f t="shared" si="23"/>
        <v>327.07546643899076</v>
      </c>
      <c r="M237" s="364">
        <v>10</v>
      </c>
      <c r="N237" s="134">
        <f t="shared" si="25"/>
        <v>-2676.1287619790401</v>
      </c>
      <c r="O237" s="135">
        <f t="shared" si="26"/>
        <v>-0.89109116744575145</v>
      </c>
      <c r="P237" s="31"/>
      <c r="Q237" s="39">
        <f t="shared" si="27"/>
        <v>-0.92577349235128326</v>
      </c>
      <c r="R237" s="39">
        <f t="shared" si="28"/>
        <v>-0.69413867355647851</v>
      </c>
      <c r="S237" s="23"/>
      <c r="T237" s="33"/>
      <c r="U237" s="357">
        <v>740</v>
      </c>
      <c r="V237" s="346" t="s">
        <v>260</v>
      </c>
      <c r="W237" s="342">
        <v>32662</v>
      </c>
      <c r="X237" s="361">
        <v>1930.1321733064731</v>
      </c>
      <c r="Y237" s="337">
        <v>504.38679449008106</v>
      </c>
      <c r="Z237" s="358">
        <v>2434.5189677965545</v>
      </c>
      <c r="AA237" s="363">
        <v>-49.655318106668297</v>
      </c>
      <c r="AB237" s="360">
        <v>618.34057872814446</v>
      </c>
      <c r="AC237" s="366">
        <f t="shared" si="24"/>
        <v>3003.2042284180307</v>
      </c>
    </row>
    <row r="238" spans="1:29" ht="18.75">
      <c r="A238" s="345">
        <v>742</v>
      </c>
      <c r="B238" s="346" t="s">
        <v>261</v>
      </c>
      <c r="C238" s="342">
        <v>1009</v>
      </c>
      <c r="D238" s="336">
        <v>864.3141724479683</v>
      </c>
      <c r="E238" s="349">
        <v>901.85827552031719</v>
      </c>
      <c r="F238" s="352">
        <v>-159.96729435084242</v>
      </c>
      <c r="G238" s="351">
        <v>122.42319127849356</v>
      </c>
      <c r="H238" s="337">
        <v>-48.600594648166499</v>
      </c>
      <c r="I238" s="338">
        <v>815.71357779980178</v>
      </c>
      <c r="J238" s="341">
        <v>324.20713577799802</v>
      </c>
      <c r="K238" s="342">
        <v>223.03074373785574</v>
      </c>
      <c r="L238" s="339">
        <f t="shared" si="23"/>
        <v>1362.9514573156555</v>
      </c>
      <c r="M238" s="364">
        <v>19</v>
      </c>
      <c r="N238" s="134">
        <f t="shared" si="25"/>
        <v>-3492.6613958669222</v>
      </c>
      <c r="O238" s="135">
        <f t="shared" si="26"/>
        <v>-0.71930392753155381</v>
      </c>
      <c r="P238" s="31"/>
      <c r="Q238" s="39">
        <f t="shared" si="27"/>
        <v>-0.78684357694869278</v>
      </c>
      <c r="R238" s="39">
        <f t="shared" si="28"/>
        <v>-0.70218964635682246</v>
      </c>
      <c r="S238" s="23"/>
      <c r="T238" s="33"/>
      <c r="U238" s="357">
        <v>742</v>
      </c>
      <c r="V238" s="346" t="s">
        <v>261</v>
      </c>
      <c r="W238" s="342">
        <v>1009</v>
      </c>
      <c r="X238" s="361">
        <v>3751.8288013072347</v>
      </c>
      <c r="Y238" s="337">
        <v>75.002058973516753</v>
      </c>
      <c r="Z238" s="358">
        <v>3826.8308602807515</v>
      </c>
      <c r="AA238" s="362">
        <v>279.88007928642219</v>
      </c>
      <c r="AB238" s="360">
        <v>748.9019136154036</v>
      </c>
      <c r="AC238" s="366">
        <f t="shared" si="24"/>
        <v>4855.612853182578</v>
      </c>
    </row>
    <row r="239" spans="1:29" ht="18.75">
      <c r="A239" s="345">
        <v>743</v>
      </c>
      <c r="B239" s="346" t="s">
        <v>262</v>
      </c>
      <c r="C239" s="342">
        <v>64736</v>
      </c>
      <c r="D239" s="336">
        <v>180.49307958477507</v>
      </c>
      <c r="E239" s="349">
        <v>306.96354424122592</v>
      </c>
      <c r="F239" s="352">
        <v>-84.927783613445385</v>
      </c>
      <c r="G239" s="351">
        <v>-41.542681043005437</v>
      </c>
      <c r="H239" s="337">
        <v>183.15434997528422</v>
      </c>
      <c r="I239" s="338">
        <v>363.64744500741472</v>
      </c>
      <c r="J239" s="341">
        <v>-41.086412506178945</v>
      </c>
      <c r="K239" s="342">
        <v>153.63269166771335</v>
      </c>
      <c r="L239" s="339">
        <f t="shared" si="23"/>
        <v>476.19372416894913</v>
      </c>
      <c r="M239" s="364">
        <v>14</v>
      </c>
      <c r="N239" s="134">
        <f t="shared" si="25"/>
        <v>-1452.1723284703896</v>
      </c>
      <c r="O239" s="135">
        <f t="shared" si="26"/>
        <v>-0.75305843850694909</v>
      </c>
      <c r="P239" s="31"/>
      <c r="Q239" s="39">
        <f t="shared" si="27"/>
        <v>-0.75278617698026751</v>
      </c>
      <c r="R239" s="39">
        <f t="shared" si="28"/>
        <v>-0.69271829281371522</v>
      </c>
      <c r="S239" s="23"/>
      <c r="T239" s="33"/>
      <c r="U239" s="357">
        <v>743</v>
      </c>
      <c r="V239" s="346" t="s">
        <v>262</v>
      </c>
      <c r="W239" s="342">
        <v>64130</v>
      </c>
      <c r="X239" s="361">
        <v>1153.9560996396965</v>
      </c>
      <c r="Y239" s="337">
        <v>317.0273614201995</v>
      </c>
      <c r="Z239" s="358">
        <v>1470.9834610598959</v>
      </c>
      <c r="AA239" s="363">
        <v>-42.590846717604862</v>
      </c>
      <c r="AB239" s="360">
        <v>499.97343829704749</v>
      </c>
      <c r="AC239" s="366">
        <f t="shared" si="24"/>
        <v>1928.3660526393387</v>
      </c>
    </row>
    <row r="240" spans="1:29" ht="18.75">
      <c r="A240" s="345">
        <v>746</v>
      </c>
      <c r="B240" s="346" t="s">
        <v>263</v>
      </c>
      <c r="C240" s="342">
        <v>4781</v>
      </c>
      <c r="D240" s="336">
        <v>1036.0422505751935</v>
      </c>
      <c r="E240" s="349">
        <v>1184.6668061075088</v>
      </c>
      <c r="F240" s="352">
        <v>-21.735201840619116</v>
      </c>
      <c r="G240" s="351">
        <v>-126.8893536916963</v>
      </c>
      <c r="H240" s="337">
        <v>288.1160845011504</v>
      </c>
      <c r="I240" s="338">
        <v>1324.1585442376072</v>
      </c>
      <c r="J240" s="341">
        <v>54.375862790211251</v>
      </c>
      <c r="K240" s="342">
        <v>193.17092220133165</v>
      </c>
      <c r="L240" s="339">
        <f t="shared" si="23"/>
        <v>1571.70532922915</v>
      </c>
      <c r="M240" s="364">
        <v>17</v>
      </c>
      <c r="N240" s="134">
        <f t="shared" si="25"/>
        <v>-2783.1931819365</v>
      </c>
      <c r="O240" s="135">
        <f t="shared" si="26"/>
        <v>-0.63909484338167477</v>
      </c>
      <c r="P240" s="31"/>
      <c r="Q240" s="39">
        <f t="shared" si="27"/>
        <v>-0.64225599851773629</v>
      </c>
      <c r="R240" s="39">
        <f t="shared" si="28"/>
        <v>-0.68332663953684225</v>
      </c>
      <c r="S240" s="23"/>
      <c r="T240" s="33"/>
      <c r="U240" s="357">
        <v>746</v>
      </c>
      <c r="V240" s="346" t="s">
        <v>263</v>
      </c>
      <c r="W240" s="342">
        <v>4834</v>
      </c>
      <c r="X240" s="361">
        <v>2724.7292819988602</v>
      </c>
      <c r="Y240" s="337">
        <v>976.68440698302663</v>
      </c>
      <c r="Z240" s="358">
        <v>3701.4136889818869</v>
      </c>
      <c r="AA240" s="362">
        <v>43.484278030616466</v>
      </c>
      <c r="AB240" s="360">
        <v>610.00054415314628</v>
      </c>
      <c r="AC240" s="366">
        <f t="shared" si="24"/>
        <v>4354.8985111656502</v>
      </c>
    </row>
    <row r="241" spans="1:29" ht="18.75">
      <c r="A241" s="345">
        <v>747</v>
      </c>
      <c r="B241" s="346" t="s">
        <v>264</v>
      </c>
      <c r="C241" s="342">
        <v>1352</v>
      </c>
      <c r="D241" s="336">
        <v>767.14349112426032</v>
      </c>
      <c r="E241" s="349">
        <v>166.00813609467457</v>
      </c>
      <c r="F241" s="352">
        <v>331.03476331360946</v>
      </c>
      <c r="G241" s="351">
        <v>270.10059171597635</v>
      </c>
      <c r="H241" s="337">
        <v>346.12352071005915</v>
      </c>
      <c r="I241" s="338">
        <v>1113.2670118343194</v>
      </c>
      <c r="J241" s="341">
        <v>-144.85946745562131</v>
      </c>
      <c r="K241" s="342">
        <v>248.53214509604931</v>
      </c>
      <c r="L241" s="339">
        <f t="shared" si="23"/>
        <v>1216.9396894747474</v>
      </c>
      <c r="M241" s="364">
        <v>4</v>
      </c>
      <c r="N241" s="134">
        <f t="shared" si="25"/>
        <v>-2974.4048227097005</v>
      </c>
      <c r="O241" s="135">
        <f t="shared" si="26"/>
        <v>-0.70965410122287897</v>
      </c>
      <c r="P241" s="31"/>
      <c r="Q241" s="39">
        <f t="shared" si="27"/>
        <v>-0.68600313657392742</v>
      </c>
      <c r="R241" s="39">
        <f t="shared" si="28"/>
        <v>-0.69034532204352161</v>
      </c>
      <c r="S241" s="23"/>
      <c r="T241" s="33"/>
      <c r="U241" s="357">
        <v>747</v>
      </c>
      <c r="V241" s="346" t="s">
        <v>264</v>
      </c>
      <c r="W241" s="342">
        <v>1385</v>
      </c>
      <c r="X241" s="361">
        <v>2458.6172670046608</v>
      </c>
      <c r="Y241" s="337">
        <v>1086.8544924494818</v>
      </c>
      <c r="Z241" s="358">
        <v>3545.4717594541426</v>
      </c>
      <c r="AA241" s="363">
        <v>-156.73790613718413</v>
      </c>
      <c r="AB241" s="360">
        <v>802.61065886748941</v>
      </c>
      <c r="AC241" s="366">
        <f t="shared" si="24"/>
        <v>4191.3445121844479</v>
      </c>
    </row>
    <row r="242" spans="1:29" ht="18.75">
      <c r="A242" s="345">
        <v>748</v>
      </c>
      <c r="B242" s="346" t="s">
        <v>265</v>
      </c>
      <c r="C242" s="342">
        <v>5028</v>
      </c>
      <c r="D242" s="336">
        <v>600.57677008751</v>
      </c>
      <c r="E242" s="349">
        <v>898.97613365155132</v>
      </c>
      <c r="F242" s="352">
        <v>-132.3005171042164</v>
      </c>
      <c r="G242" s="351">
        <v>-166.09884645982498</v>
      </c>
      <c r="H242" s="337">
        <v>536.99224343675417</v>
      </c>
      <c r="I242" s="338">
        <v>1137.5688146380271</v>
      </c>
      <c r="J242" s="341">
        <v>20.363961813842483</v>
      </c>
      <c r="K242" s="342">
        <v>203.94288415977627</v>
      </c>
      <c r="L242" s="339">
        <f t="shared" si="23"/>
        <v>1361.8756606116458</v>
      </c>
      <c r="M242" s="364">
        <v>17</v>
      </c>
      <c r="N242" s="134">
        <f t="shared" si="25"/>
        <v>-2610.3346908332487</v>
      </c>
      <c r="O242" s="135">
        <f t="shared" si="26"/>
        <v>-0.65714915875080415</v>
      </c>
      <c r="P242" s="31"/>
      <c r="Q242" s="39">
        <f t="shared" si="27"/>
        <v>-0.65749041732166957</v>
      </c>
      <c r="R242" s="39">
        <f t="shared" si="28"/>
        <v>-0.68095740798177129</v>
      </c>
      <c r="S242" s="23"/>
      <c r="T242" s="33"/>
      <c r="U242" s="357">
        <v>748</v>
      </c>
      <c r="V242" s="346" t="s">
        <v>265</v>
      </c>
      <c r="W242" s="342">
        <v>5034</v>
      </c>
      <c r="X242" s="361">
        <v>2361.6565299241051</v>
      </c>
      <c r="Y242" s="337">
        <v>959.61934721355897</v>
      </c>
      <c r="Z242" s="358">
        <v>3321.2758771376643</v>
      </c>
      <c r="AA242" s="362">
        <v>11.700437028208185</v>
      </c>
      <c r="AB242" s="360">
        <v>639.234037279022</v>
      </c>
      <c r="AC242" s="366">
        <f t="shared" si="24"/>
        <v>3972.2103514448945</v>
      </c>
    </row>
    <row r="243" spans="1:29" ht="18.75">
      <c r="A243" s="345">
        <v>749</v>
      </c>
      <c r="B243" s="346" t="s">
        <v>266</v>
      </c>
      <c r="C243" s="342">
        <v>21293</v>
      </c>
      <c r="D243" s="336">
        <v>260.59953975484899</v>
      </c>
      <c r="E243" s="349">
        <v>497.70727469121306</v>
      </c>
      <c r="F243" s="352">
        <v>-112.57953317991829</v>
      </c>
      <c r="G243" s="351">
        <v>-124.52820175644578</v>
      </c>
      <c r="H243" s="337">
        <v>217.57366270605363</v>
      </c>
      <c r="I243" s="338">
        <v>478.17315549711174</v>
      </c>
      <c r="J243" s="341">
        <v>-96.577607664490671</v>
      </c>
      <c r="K243" s="342">
        <v>144.9070019289727</v>
      </c>
      <c r="L243" s="339">
        <f t="shared" si="23"/>
        <v>526.50254976159374</v>
      </c>
      <c r="M243" s="364">
        <v>11</v>
      </c>
      <c r="N243" s="134">
        <f t="shared" si="25"/>
        <v>-1535.9848769947457</v>
      </c>
      <c r="O243" s="135">
        <f t="shared" si="26"/>
        <v>-0.74472448028950122</v>
      </c>
      <c r="P243" s="31"/>
      <c r="Q243" s="39">
        <f t="shared" si="27"/>
        <v>-0.71623502538960881</v>
      </c>
      <c r="R243" s="39">
        <f t="shared" si="28"/>
        <v>-0.69397882727472071</v>
      </c>
      <c r="S243" s="23"/>
      <c r="T243" s="33"/>
      <c r="U243" s="357">
        <v>749</v>
      </c>
      <c r="V243" s="346" t="s">
        <v>266</v>
      </c>
      <c r="W243" s="342">
        <v>21251</v>
      </c>
      <c r="X243" s="361">
        <v>1431.2694752637765</v>
      </c>
      <c r="Y243" s="337">
        <v>253.83333262730545</v>
      </c>
      <c r="Z243" s="358">
        <v>1685.102807891082</v>
      </c>
      <c r="AA243" s="363">
        <v>-96.13491129829184</v>
      </c>
      <c r="AB243" s="360">
        <v>473.51953016354946</v>
      </c>
      <c r="AC243" s="366">
        <f t="shared" si="24"/>
        <v>2062.4874267563396</v>
      </c>
    </row>
    <row r="244" spans="1:29" ht="18.75">
      <c r="A244" s="345">
        <v>751</v>
      </c>
      <c r="B244" s="346" t="s">
        <v>267</v>
      </c>
      <c r="C244" s="342">
        <v>2904</v>
      </c>
      <c r="D244" s="336">
        <v>380.93973829201104</v>
      </c>
      <c r="E244" s="349">
        <v>448.37052341597797</v>
      </c>
      <c r="F244" s="352">
        <v>18.596418732782368</v>
      </c>
      <c r="G244" s="351">
        <v>-86.02720385674931</v>
      </c>
      <c r="H244" s="337">
        <v>449.98966942148758</v>
      </c>
      <c r="I244" s="338">
        <v>830.92906336088151</v>
      </c>
      <c r="J244" s="341">
        <v>89.656336088154276</v>
      </c>
      <c r="K244" s="342">
        <v>179.58689646403337</v>
      </c>
      <c r="L244" s="339">
        <f t="shared" si="23"/>
        <v>1100.1722959130691</v>
      </c>
      <c r="M244" s="364">
        <v>19</v>
      </c>
      <c r="N244" s="134">
        <f t="shared" si="25"/>
        <v>-2289.693964768705</v>
      </c>
      <c r="O244" s="135">
        <f t="shared" si="26"/>
        <v>-0.6754525956750278</v>
      </c>
      <c r="P244" s="31"/>
      <c r="Q244" s="39">
        <f t="shared" si="27"/>
        <v>-0.69454575378468641</v>
      </c>
      <c r="R244" s="39">
        <f t="shared" si="28"/>
        <v>-0.69744196203432041</v>
      </c>
      <c r="S244" s="23"/>
      <c r="T244" s="33"/>
      <c r="U244" s="357">
        <v>751</v>
      </c>
      <c r="V244" s="346" t="s">
        <v>267</v>
      </c>
      <c r="W244" s="342">
        <v>2950</v>
      </c>
      <c r="X244" s="361">
        <v>2157.2669718327779</v>
      </c>
      <c r="Y244" s="337">
        <v>563.03917436223185</v>
      </c>
      <c r="Z244" s="358">
        <v>2720.3061461950097</v>
      </c>
      <c r="AA244" s="362">
        <v>75.998305084745766</v>
      </c>
      <c r="AB244" s="360">
        <v>593.56180940201853</v>
      </c>
      <c r="AC244" s="366">
        <f t="shared" si="24"/>
        <v>3389.8662606817743</v>
      </c>
    </row>
    <row r="245" spans="1:29" ht="18.75">
      <c r="A245" s="345">
        <v>753</v>
      </c>
      <c r="B245" s="346" t="s">
        <v>268</v>
      </c>
      <c r="C245" s="342">
        <v>22190</v>
      </c>
      <c r="D245" s="336">
        <v>1002.3550247859396</v>
      </c>
      <c r="E245" s="349">
        <v>611.43032897701664</v>
      </c>
      <c r="F245" s="352">
        <v>244.79643983776475</v>
      </c>
      <c r="G245" s="351">
        <v>146.12825597115818</v>
      </c>
      <c r="H245" s="337">
        <v>-28.849887336638126</v>
      </c>
      <c r="I245" s="338">
        <v>973.50513744930151</v>
      </c>
      <c r="J245" s="341">
        <v>-95.943442992338888</v>
      </c>
      <c r="K245" s="342">
        <v>114.03235183572615</v>
      </c>
      <c r="L245" s="339">
        <f t="shared" si="23"/>
        <v>991.59404629268874</v>
      </c>
      <c r="M245" s="364">
        <v>1</v>
      </c>
      <c r="N245" s="134">
        <f t="shared" si="25"/>
        <v>102.8127054519548</v>
      </c>
      <c r="O245" s="135">
        <f t="shared" si="26"/>
        <v>0.11567828972950775</v>
      </c>
      <c r="P245" s="31"/>
      <c r="Q245" s="39">
        <f t="shared" si="27"/>
        <v>0.58690367361947615</v>
      </c>
      <c r="R245" s="39">
        <f t="shared" si="28"/>
        <v>-0.69314115765291928</v>
      </c>
      <c r="S245" s="23"/>
      <c r="T245" s="33"/>
      <c r="U245" s="357">
        <v>753</v>
      </c>
      <c r="V245" s="346" t="s">
        <v>268</v>
      </c>
      <c r="W245" s="342">
        <v>21687</v>
      </c>
      <c r="X245" s="361">
        <v>901.74250865508782</v>
      </c>
      <c r="Y245" s="337">
        <v>-288.28048595468636</v>
      </c>
      <c r="Z245" s="358">
        <v>613.46202270040146</v>
      </c>
      <c r="AA245" s="363">
        <v>-96.292433254945365</v>
      </c>
      <c r="AB245" s="360">
        <v>371.61175139527796</v>
      </c>
      <c r="AC245" s="366">
        <f t="shared" si="24"/>
        <v>888.78134084073395</v>
      </c>
    </row>
    <row r="246" spans="1:29" ht="18.75">
      <c r="A246" s="345">
        <v>755</v>
      </c>
      <c r="B246" s="346" t="s">
        <v>269</v>
      </c>
      <c r="C246" s="342">
        <v>6198</v>
      </c>
      <c r="D246" s="336">
        <v>776.16908680219422</v>
      </c>
      <c r="E246" s="349">
        <v>566.21797353985153</v>
      </c>
      <c r="F246" s="352">
        <v>74.92094223943208</v>
      </c>
      <c r="G246" s="351">
        <v>135.03017102291062</v>
      </c>
      <c r="H246" s="337">
        <v>20.478380122620202</v>
      </c>
      <c r="I246" s="338">
        <v>796.64762826718299</v>
      </c>
      <c r="J246" s="341">
        <v>-258.80816392384639</v>
      </c>
      <c r="K246" s="342">
        <v>147.2733946070986</v>
      </c>
      <c r="L246" s="339">
        <f t="shared" si="23"/>
        <v>685.11285895043522</v>
      </c>
      <c r="M246" s="364">
        <v>1</v>
      </c>
      <c r="N246" s="134">
        <f t="shared" si="25"/>
        <v>-387.95435505870716</v>
      </c>
      <c r="O246" s="135">
        <f t="shared" si="26"/>
        <v>-0.36153779557689647</v>
      </c>
      <c r="P246" s="31"/>
      <c r="Q246" s="39">
        <f t="shared" si="27"/>
        <v>-4.3370767922474296E-2</v>
      </c>
      <c r="R246" s="39">
        <f t="shared" si="28"/>
        <v>-0.69840609338212578</v>
      </c>
      <c r="S246" s="23"/>
      <c r="T246" s="33"/>
      <c r="U246" s="357">
        <v>755</v>
      </c>
      <c r="V246" s="346" t="s">
        <v>269</v>
      </c>
      <c r="W246" s="342">
        <v>6149</v>
      </c>
      <c r="X246" s="361">
        <v>917.27287174490823</v>
      </c>
      <c r="Y246" s="337">
        <v>-84.50757297069903</v>
      </c>
      <c r="Z246" s="358">
        <v>832.76529877420921</v>
      </c>
      <c r="AA246" s="362">
        <v>-248.01496178240365</v>
      </c>
      <c r="AB246" s="360">
        <v>488.31687701733665</v>
      </c>
      <c r="AC246" s="366">
        <f t="shared" si="24"/>
        <v>1073.0672140091424</v>
      </c>
    </row>
    <row r="247" spans="1:29" ht="18.75">
      <c r="A247" s="345">
        <v>758</v>
      </c>
      <c r="B247" s="346" t="s">
        <v>270</v>
      </c>
      <c r="C247" s="342">
        <v>8187</v>
      </c>
      <c r="D247" s="336">
        <v>246.8170269940149</v>
      </c>
      <c r="E247" s="349">
        <v>926.83730304140715</v>
      </c>
      <c r="F247" s="352">
        <v>-450.77000122144864</v>
      </c>
      <c r="G247" s="351">
        <v>-229.25027482594356</v>
      </c>
      <c r="H247" s="337">
        <v>-12.735312080127031</v>
      </c>
      <c r="I247" s="338">
        <v>234.08171491388788</v>
      </c>
      <c r="J247" s="341">
        <v>-118.58971540246732</v>
      </c>
      <c r="K247" s="342">
        <v>185.90648088620827</v>
      </c>
      <c r="L247" s="339">
        <f t="shared" si="23"/>
        <v>301.39848039762882</v>
      </c>
      <c r="M247" s="364">
        <v>19</v>
      </c>
      <c r="N247" s="134">
        <f t="shared" si="25"/>
        <v>-2999.2868101067393</v>
      </c>
      <c r="O247" s="135">
        <f t="shared" si="26"/>
        <v>-0.90868608974484422</v>
      </c>
      <c r="P247" s="31"/>
      <c r="Q247" s="39">
        <f t="shared" si="27"/>
        <v>-0.91717520746218484</v>
      </c>
      <c r="R247" s="39">
        <f t="shared" si="28"/>
        <v>-0.69323625917475384</v>
      </c>
      <c r="S247" s="23"/>
      <c r="T247" s="33"/>
      <c r="U247" s="357">
        <v>758</v>
      </c>
      <c r="V247" s="346" t="s">
        <v>270</v>
      </c>
      <c r="W247" s="342">
        <v>8266</v>
      </c>
      <c r="X247" s="361">
        <v>2724.7746780678158</v>
      </c>
      <c r="Y247" s="337">
        <v>101.45292530364594</v>
      </c>
      <c r="Z247" s="358">
        <v>2826.2276033714616</v>
      </c>
      <c r="AA247" s="363">
        <v>-131.56726348899105</v>
      </c>
      <c r="AB247" s="360">
        <v>606.02495062189723</v>
      </c>
      <c r="AC247" s="366">
        <f t="shared" si="24"/>
        <v>3300.6852905043679</v>
      </c>
    </row>
    <row r="248" spans="1:29" ht="18.75">
      <c r="A248" s="345">
        <v>759</v>
      </c>
      <c r="B248" s="346" t="s">
        <v>271</v>
      </c>
      <c r="C248" s="342">
        <v>1997</v>
      </c>
      <c r="D248" s="336">
        <v>609.47170756134199</v>
      </c>
      <c r="E248" s="349">
        <v>465.61942914371559</v>
      </c>
      <c r="F248" s="352">
        <v>148.56534802203305</v>
      </c>
      <c r="G248" s="351">
        <v>-4.71306960440661</v>
      </c>
      <c r="H248" s="337">
        <v>468.63144717075613</v>
      </c>
      <c r="I248" s="338">
        <v>1078.1026539809714</v>
      </c>
      <c r="J248" s="341">
        <v>-267.49524286429647</v>
      </c>
      <c r="K248" s="342">
        <v>244.18492679423073</v>
      </c>
      <c r="L248" s="339">
        <f t="shared" si="23"/>
        <v>1054.7923379109056</v>
      </c>
      <c r="M248" s="364">
        <v>14</v>
      </c>
      <c r="N248" s="134">
        <f t="shared" si="25"/>
        <v>-3202.9664637977889</v>
      </c>
      <c r="O248" s="135">
        <f t="shared" si="26"/>
        <v>-0.75226583114863066</v>
      </c>
      <c r="P248" s="31"/>
      <c r="Q248" s="39">
        <f t="shared" si="27"/>
        <v>-0.71246645710542622</v>
      </c>
      <c r="R248" s="39">
        <f t="shared" si="28"/>
        <v>-0.68330499592062033</v>
      </c>
      <c r="S248" s="23"/>
      <c r="T248" s="33"/>
      <c r="U248" s="357">
        <v>759</v>
      </c>
      <c r="V248" s="346" t="s">
        <v>271</v>
      </c>
      <c r="W248" s="342">
        <v>2007</v>
      </c>
      <c r="X248" s="361">
        <v>2554.7502114343824</v>
      </c>
      <c r="Y248" s="337">
        <v>1194.7346073725337</v>
      </c>
      <c r="Z248" s="358">
        <v>3749.4848188069159</v>
      </c>
      <c r="AA248" s="362">
        <v>-262.76731439960139</v>
      </c>
      <c r="AB248" s="360">
        <v>771.04129730138004</v>
      </c>
      <c r="AC248" s="366">
        <f t="shared" si="24"/>
        <v>4257.7588017086946</v>
      </c>
    </row>
    <row r="249" spans="1:29" ht="18.75">
      <c r="A249" s="345">
        <v>761</v>
      </c>
      <c r="B249" s="346" t="s">
        <v>272</v>
      </c>
      <c r="C249" s="342">
        <v>8563</v>
      </c>
      <c r="D249" s="336">
        <v>516.22830783603877</v>
      </c>
      <c r="E249" s="349">
        <v>79.012495620693684</v>
      </c>
      <c r="F249" s="352">
        <v>258.16279341352327</v>
      </c>
      <c r="G249" s="351">
        <v>179.05301880182179</v>
      </c>
      <c r="H249" s="337">
        <v>487.9110124956207</v>
      </c>
      <c r="I249" s="338">
        <v>1004.1393203316595</v>
      </c>
      <c r="J249" s="341">
        <v>27.989372883335278</v>
      </c>
      <c r="K249" s="342">
        <v>214.93044939655525</v>
      </c>
      <c r="L249" s="339">
        <f t="shared" si="23"/>
        <v>1247.0591426115502</v>
      </c>
      <c r="M249" s="364">
        <v>2</v>
      </c>
      <c r="N249" s="134">
        <f t="shared" si="25"/>
        <v>-2235.4866101337188</v>
      </c>
      <c r="O249" s="135">
        <f t="shared" si="26"/>
        <v>-0.64191162696757065</v>
      </c>
      <c r="P249" s="31"/>
      <c r="Q249" s="39">
        <f t="shared" si="27"/>
        <v>-0.63980010109502827</v>
      </c>
      <c r="R249" s="39">
        <f t="shared" si="28"/>
        <v>-0.68624515040885203</v>
      </c>
      <c r="S249" s="23"/>
      <c r="T249" s="33"/>
      <c r="U249" s="357">
        <v>761</v>
      </c>
      <c r="V249" s="346" t="s">
        <v>272</v>
      </c>
      <c r="W249" s="342">
        <v>8646</v>
      </c>
      <c r="X249" s="361">
        <v>1998.0413980775495</v>
      </c>
      <c r="Y249" s="337">
        <v>789.68653683942398</v>
      </c>
      <c r="Z249" s="358">
        <v>2787.7279349169735</v>
      </c>
      <c r="AA249" s="363">
        <v>9.7911172796668975</v>
      </c>
      <c r="AB249" s="360">
        <v>685.02670054862847</v>
      </c>
      <c r="AC249" s="366">
        <f t="shared" si="24"/>
        <v>3482.5457527452691</v>
      </c>
    </row>
    <row r="250" spans="1:29" ht="18.75">
      <c r="A250" s="345">
        <v>762</v>
      </c>
      <c r="B250" s="346" t="s">
        <v>273</v>
      </c>
      <c r="C250" s="342">
        <v>3777</v>
      </c>
      <c r="D250" s="336">
        <v>838.85120465978287</v>
      </c>
      <c r="E250" s="349">
        <v>279.49086576648131</v>
      </c>
      <c r="F250" s="352">
        <v>349.92613185067512</v>
      </c>
      <c r="G250" s="351">
        <v>209.43420704262641</v>
      </c>
      <c r="H250" s="337">
        <v>107.10669843791369</v>
      </c>
      <c r="I250" s="338">
        <v>945.95790309769654</v>
      </c>
      <c r="J250" s="341">
        <v>-24.005824728620599</v>
      </c>
      <c r="K250" s="342">
        <v>235.84092493472136</v>
      </c>
      <c r="L250" s="339">
        <f t="shared" si="23"/>
        <v>1157.7930033037974</v>
      </c>
      <c r="M250" s="364">
        <v>11</v>
      </c>
      <c r="N250" s="134">
        <f t="shared" si="25"/>
        <v>-3064.4200557121185</v>
      </c>
      <c r="O250" s="135">
        <f t="shared" si="26"/>
        <v>-0.72578527252870373</v>
      </c>
      <c r="P250" s="31"/>
      <c r="Q250" s="39">
        <f t="shared" si="27"/>
        <v>-0.73216015802276657</v>
      </c>
      <c r="R250" s="39">
        <f t="shared" si="28"/>
        <v>-0.67919470570554563</v>
      </c>
      <c r="S250" s="23"/>
      <c r="T250" s="33"/>
      <c r="U250" s="357">
        <v>762</v>
      </c>
      <c r="V250" s="346" t="s">
        <v>273</v>
      </c>
      <c r="W250" s="342">
        <v>3841</v>
      </c>
      <c r="X250" s="361">
        <v>2902.842367714667</v>
      </c>
      <c r="Y250" s="337">
        <v>628.96192291847728</v>
      </c>
      <c r="Z250" s="358">
        <v>3531.8042906331443</v>
      </c>
      <c r="AA250" s="362">
        <v>-44.744077063264776</v>
      </c>
      <c r="AB250" s="360">
        <v>735.15284544603674</v>
      </c>
      <c r="AC250" s="366">
        <f t="shared" si="24"/>
        <v>4222.2130590159159</v>
      </c>
    </row>
    <row r="251" spans="1:29" ht="18.75">
      <c r="A251" s="345">
        <v>765</v>
      </c>
      <c r="B251" s="346" t="s">
        <v>274</v>
      </c>
      <c r="C251" s="342">
        <v>10348</v>
      </c>
      <c r="D251" s="336">
        <v>98.991012756088139</v>
      </c>
      <c r="E251" s="349">
        <v>384.03923463471205</v>
      </c>
      <c r="F251" s="352">
        <v>-211.09499420177812</v>
      </c>
      <c r="G251" s="351">
        <v>-73.953227676845771</v>
      </c>
      <c r="H251" s="337">
        <v>138.33784306146114</v>
      </c>
      <c r="I251" s="338">
        <v>237.32885581754928</v>
      </c>
      <c r="J251" s="341">
        <v>56.959412446849633</v>
      </c>
      <c r="K251" s="342">
        <v>182.42393243096976</v>
      </c>
      <c r="L251" s="339">
        <f t="shared" si="23"/>
        <v>476.71220069536867</v>
      </c>
      <c r="M251" s="364">
        <v>18</v>
      </c>
      <c r="N251" s="134">
        <f t="shared" si="25"/>
        <v>-2432.4067191592594</v>
      </c>
      <c r="O251" s="135">
        <f t="shared" si="26"/>
        <v>-0.83613175884910529</v>
      </c>
      <c r="P251" s="31"/>
      <c r="Q251" s="39">
        <f t="shared" si="27"/>
        <v>-0.89449958211414649</v>
      </c>
      <c r="R251" s="39">
        <f t="shared" si="28"/>
        <v>-0.69785368650911062</v>
      </c>
      <c r="S251" s="23"/>
      <c r="T251" s="33"/>
      <c r="U251" s="357">
        <v>765</v>
      </c>
      <c r="V251" s="346" t="s">
        <v>274</v>
      </c>
      <c r="W251" s="342">
        <v>10301</v>
      </c>
      <c r="X251" s="361">
        <v>1807.7969551076105</v>
      </c>
      <c r="Y251" s="337">
        <v>441.7567487869847</v>
      </c>
      <c r="Z251" s="358">
        <v>2249.5537038945949</v>
      </c>
      <c r="AA251" s="363">
        <v>55.804970391224153</v>
      </c>
      <c r="AB251" s="360">
        <v>603.76024556880907</v>
      </c>
      <c r="AC251" s="366">
        <f t="shared" si="24"/>
        <v>2909.1189198546281</v>
      </c>
    </row>
    <row r="252" spans="1:29" ht="18.75">
      <c r="A252" s="345">
        <v>768</v>
      </c>
      <c r="B252" s="346" t="s">
        <v>275</v>
      </c>
      <c r="C252" s="342">
        <v>2430</v>
      </c>
      <c r="D252" s="336">
        <v>520.49382716049388</v>
      </c>
      <c r="E252" s="349">
        <v>260.54691358024689</v>
      </c>
      <c r="F252" s="352">
        <v>59.846090534979425</v>
      </c>
      <c r="G252" s="351">
        <v>200.1008230452675</v>
      </c>
      <c r="H252" s="337">
        <v>147.46543209876543</v>
      </c>
      <c r="I252" s="338">
        <v>667.95925925925928</v>
      </c>
      <c r="J252" s="341">
        <v>124.96255144032922</v>
      </c>
      <c r="K252" s="342">
        <v>234.32738332764285</v>
      </c>
      <c r="L252" s="339">
        <f t="shared" si="23"/>
        <v>1027.2491940272314</v>
      </c>
      <c r="M252" s="364">
        <v>10</v>
      </c>
      <c r="N252" s="134">
        <f t="shared" si="25"/>
        <v>-3514.9157905521724</v>
      </c>
      <c r="O252" s="135">
        <f t="shared" si="26"/>
        <v>-0.77384150564439425</v>
      </c>
      <c r="P252" s="31"/>
      <c r="Q252" s="39">
        <f t="shared" si="27"/>
        <v>-0.81885531389033261</v>
      </c>
      <c r="R252" s="39">
        <f t="shared" si="28"/>
        <v>-0.69051185961678896</v>
      </c>
      <c r="S252" s="23"/>
      <c r="T252" s="33"/>
      <c r="U252" s="357">
        <v>768</v>
      </c>
      <c r="V252" s="346" t="s">
        <v>275</v>
      </c>
      <c r="W252" s="342">
        <v>2482</v>
      </c>
      <c r="X252" s="361">
        <v>2952.3898314167127</v>
      </c>
      <c r="Y252" s="337">
        <v>735.04518864712736</v>
      </c>
      <c r="Z252" s="358">
        <v>3687.4350200638401</v>
      </c>
      <c r="AA252" s="362">
        <v>97.585012087026598</v>
      </c>
      <c r="AB252" s="360">
        <v>757.14495242853752</v>
      </c>
      <c r="AC252" s="366">
        <f t="shared" si="24"/>
        <v>4542.1649845794036</v>
      </c>
    </row>
    <row r="253" spans="1:29" ht="18.75">
      <c r="A253" s="345">
        <v>777</v>
      </c>
      <c r="B253" s="346" t="s">
        <v>276</v>
      </c>
      <c r="C253" s="342">
        <v>7508</v>
      </c>
      <c r="D253" s="336">
        <v>460.5548748002131</v>
      </c>
      <c r="E253" s="349">
        <v>409.42954182205648</v>
      </c>
      <c r="F253" s="352">
        <v>-9.5903036760788485</v>
      </c>
      <c r="G253" s="351">
        <v>60.715636654235482</v>
      </c>
      <c r="H253" s="337">
        <v>338.63931806073521</v>
      </c>
      <c r="I253" s="338">
        <v>799.19405966968566</v>
      </c>
      <c r="J253" s="341">
        <v>11.000532765050613</v>
      </c>
      <c r="K253" s="342">
        <v>207.7208835273924</v>
      </c>
      <c r="L253" s="339">
        <f t="shared" si="23"/>
        <v>1017.9154759621287</v>
      </c>
      <c r="M253" s="364">
        <v>18</v>
      </c>
      <c r="N253" s="134">
        <f t="shared" si="25"/>
        <v>-3636.5988379220835</v>
      </c>
      <c r="O253" s="135">
        <f t="shared" si="26"/>
        <v>-0.78130575881446285</v>
      </c>
      <c r="P253" s="31"/>
      <c r="Q253" s="39">
        <f t="shared" si="27"/>
        <v>-0.80180506624477177</v>
      </c>
      <c r="R253" s="39">
        <f t="shared" si="28"/>
        <v>-0.69211078914837953</v>
      </c>
      <c r="S253" s="23"/>
      <c r="T253" s="33"/>
      <c r="U253" s="357">
        <v>777</v>
      </c>
      <c r="V253" s="346" t="s">
        <v>276</v>
      </c>
      <c r="W253" s="342">
        <v>7594</v>
      </c>
      <c r="X253" s="361">
        <v>3239.438173148023</v>
      </c>
      <c r="Y253" s="337">
        <v>792.92554335693421</v>
      </c>
      <c r="Z253" s="358">
        <v>4032.3637165049572</v>
      </c>
      <c r="AA253" s="363">
        <v>-52.510534632604688</v>
      </c>
      <c r="AB253" s="360">
        <v>674.66113201185965</v>
      </c>
      <c r="AC253" s="366">
        <f t="shared" si="24"/>
        <v>4654.5143138842122</v>
      </c>
    </row>
    <row r="254" spans="1:29" ht="18.75">
      <c r="A254" s="345">
        <v>778</v>
      </c>
      <c r="B254" s="346" t="s">
        <v>277</v>
      </c>
      <c r="C254" s="342">
        <v>6891</v>
      </c>
      <c r="D254" s="336">
        <v>75.921056450442606</v>
      </c>
      <c r="E254" s="349">
        <v>46.213611957625886</v>
      </c>
      <c r="F254" s="352">
        <v>29.685967203598896</v>
      </c>
      <c r="G254" s="351">
        <v>2.1477289217820345E-2</v>
      </c>
      <c r="H254" s="337">
        <v>441.74590044986212</v>
      </c>
      <c r="I254" s="338">
        <v>517.66695690030474</v>
      </c>
      <c r="J254" s="341">
        <v>13.409084312871862</v>
      </c>
      <c r="K254" s="342">
        <v>198.08859707741499</v>
      </c>
      <c r="L254" s="339">
        <f t="shared" si="23"/>
        <v>729.1646382905916</v>
      </c>
      <c r="M254" s="364">
        <v>11</v>
      </c>
      <c r="N254" s="134">
        <f t="shared" si="25"/>
        <v>-3230.9132631791203</v>
      </c>
      <c r="O254" s="135">
        <f t="shared" si="26"/>
        <v>-0.81587113778242215</v>
      </c>
      <c r="P254" s="31"/>
      <c r="Q254" s="39">
        <f t="shared" si="27"/>
        <v>-0.84490476584324126</v>
      </c>
      <c r="R254" s="39">
        <f t="shared" si="28"/>
        <v>-0.69230210928165237</v>
      </c>
      <c r="S254" s="23"/>
      <c r="T254" s="33"/>
      <c r="U254" s="357">
        <v>778</v>
      </c>
      <c r="V254" s="346" t="s">
        <v>277</v>
      </c>
      <c r="W254" s="342">
        <v>6931</v>
      </c>
      <c r="X254" s="361">
        <v>2526.8258611084057</v>
      </c>
      <c r="Y254" s="337">
        <v>810.91020612036209</v>
      </c>
      <c r="Z254" s="358">
        <v>3337.7360672287673</v>
      </c>
      <c r="AA254" s="362">
        <v>-21.43442504689078</v>
      </c>
      <c r="AB254" s="360">
        <v>643.7762592878355</v>
      </c>
      <c r="AC254" s="366">
        <f t="shared" si="24"/>
        <v>3960.0779014697118</v>
      </c>
    </row>
    <row r="255" spans="1:29" ht="18.75">
      <c r="A255" s="345">
        <v>781</v>
      </c>
      <c r="B255" s="346" t="s">
        <v>278</v>
      </c>
      <c r="C255" s="342">
        <v>3584</v>
      </c>
      <c r="D255" s="336">
        <v>734.97516741071433</v>
      </c>
      <c r="E255" s="349">
        <v>-175.09486607142858</v>
      </c>
      <c r="F255" s="352">
        <v>466.76841517857144</v>
      </c>
      <c r="G255" s="351">
        <v>443.30161830357144</v>
      </c>
      <c r="H255" s="337">
        <v>151.29994419642858</v>
      </c>
      <c r="I255" s="338">
        <v>886.27511160714289</v>
      </c>
      <c r="J255" s="341">
        <v>-115.09681919642857</v>
      </c>
      <c r="K255" s="342">
        <v>224.72633619976165</v>
      </c>
      <c r="L255" s="339">
        <f t="shared" si="23"/>
        <v>995.90462861047604</v>
      </c>
      <c r="M255" s="364">
        <v>7</v>
      </c>
      <c r="N255" s="134">
        <f t="shared" si="25"/>
        <v>-3253.3304739966161</v>
      </c>
      <c r="O255" s="135">
        <f t="shared" si="26"/>
        <v>-0.76562731772609038</v>
      </c>
      <c r="P255" s="31"/>
      <c r="Q255" s="39">
        <f t="shared" si="27"/>
        <v>-0.75563754834461372</v>
      </c>
      <c r="R255" s="39">
        <f t="shared" si="28"/>
        <v>-0.68966805254408792</v>
      </c>
      <c r="S255" s="23"/>
      <c r="T255" s="33"/>
      <c r="U255" s="357">
        <v>781</v>
      </c>
      <c r="V255" s="346" t="s">
        <v>278</v>
      </c>
      <c r="W255" s="342">
        <v>3631</v>
      </c>
      <c r="X255" s="361">
        <v>2864.9709339443152</v>
      </c>
      <c r="Y255" s="337">
        <v>761.91652606945945</v>
      </c>
      <c r="Z255" s="358">
        <v>3626.8874600137747</v>
      </c>
      <c r="AA255" s="363">
        <v>-101.8006058936932</v>
      </c>
      <c r="AB255" s="360">
        <v>724.14824848701016</v>
      </c>
      <c r="AC255" s="366">
        <f t="shared" si="24"/>
        <v>4249.2351026070919</v>
      </c>
    </row>
    <row r="256" spans="1:29" ht="18.75">
      <c r="A256" s="345">
        <v>783</v>
      </c>
      <c r="B256" s="346" t="s">
        <v>279</v>
      </c>
      <c r="C256" s="342">
        <v>6588</v>
      </c>
      <c r="D256" s="336">
        <v>153.30418943533698</v>
      </c>
      <c r="E256" s="349">
        <v>33.768822100789315</v>
      </c>
      <c r="F256" s="352">
        <v>73.255312689738915</v>
      </c>
      <c r="G256" s="351">
        <v>46.280054644808743</v>
      </c>
      <c r="H256" s="337">
        <v>263.13570127504556</v>
      </c>
      <c r="I256" s="338">
        <v>416.43989071038249</v>
      </c>
      <c r="J256" s="341">
        <v>-63.508955676988464</v>
      </c>
      <c r="K256" s="342">
        <v>191.85056038926533</v>
      </c>
      <c r="L256" s="339">
        <f t="shared" si="23"/>
        <v>544.7814954226593</v>
      </c>
      <c r="M256" s="364">
        <v>4</v>
      </c>
      <c r="N256" s="134">
        <f t="shared" si="25"/>
        <v>-1885.9800027917013</v>
      </c>
      <c r="O256" s="135">
        <f t="shared" si="26"/>
        <v>-0.77588031741375851</v>
      </c>
      <c r="P256" s="31"/>
      <c r="Q256" s="39">
        <f t="shared" si="27"/>
        <v>-0.77735762689332377</v>
      </c>
      <c r="R256" s="39">
        <f t="shared" si="28"/>
        <v>-0.68923420554253667</v>
      </c>
      <c r="S256" s="23"/>
      <c r="T256" s="33"/>
      <c r="U256" s="357">
        <v>783</v>
      </c>
      <c r="V256" s="346" t="s">
        <v>279</v>
      </c>
      <c r="W256" s="342">
        <v>6646</v>
      </c>
      <c r="X256" s="361">
        <v>1505.6450836734073</v>
      </c>
      <c r="Y256" s="337">
        <v>364.79801706937332</v>
      </c>
      <c r="Z256" s="358">
        <v>1870.4431007427809</v>
      </c>
      <c r="AA256" s="362">
        <v>-57.0293409569666</v>
      </c>
      <c r="AB256" s="360">
        <v>617.34773842854599</v>
      </c>
      <c r="AC256" s="366">
        <f t="shared" si="24"/>
        <v>2430.7614982143605</v>
      </c>
    </row>
    <row r="257" spans="1:29" ht="18.75">
      <c r="A257" s="345">
        <v>785</v>
      </c>
      <c r="B257" s="346" t="s">
        <v>280</v>
      </c>
      <c r="C257" s="342">
        <v>2673</v>
      </c>
      <c r="D257" s="336">
        <v>1241.8095772540216</v>
      </c>
      <c r="E257" s="349">
        <v>496.31013842124952</v>
      </c>
      <c r="F257" s="352">
        <v>419.86157875046763</v>
      </c>
      <c r="G257" s="350">
        <v>325.63786008230454</v>
      </c>
      <c r="H257" s="337">
        <v>429.21062476618033</v>
      </c>
      <c r="I257" s="338">
        <v>1671.0202020202021</v>
      </c>
      <c r="J257" s="341">
        <v>70.766554433221103</v>
      </c>
      <c r="K257" s="342">
        <v>238.82001090191864</v>
      </c>
      <c r="L257" s="339">
        <f t="shared" si="23"/>
        <v>1980.6067673553416</v>
      </c>
      <c r="M257" s="364">
        <v>17</v>
      </c>
      <c r="N257" s="134">
        <f t="shared" si="25"/>
        <v>-3578.6497460609435</v>
      </c>
      <c r="O257" s="135">
        <f t="shared" si="26"/>
        <v>-0.64372812037446081</v>
      </c>
      <c r="P257" s="31"/>
      <c r="Q257" s="39">
        <f t="shared" si="27"/>
        <v>-0.65448863588608086</v>
      </c>
      <c r="R257" s="39">
        <f t="shared" si="28"/>
        <v>-0.66410533894980506</v>
      </c>
      <c r="S257" s="23"/>
      <c r="T257" s="33"/>
      <c r="U257" s="357">
        <v>785</v>
      </c>
      <c r="V257" s="346" t="s">
        <v>280</v>
      </c>
      <c r="W257" s="342">
        <v>2737</v>
      </c>
      <c r="X257" s="361">
        <v>3863.7865718363983</v>
      </c>
      <c r="Y257" s="337">
        <v>972.58170885855179</v>
      </c>
      <c r="Z257" s="358">
        <v>4836.36828069495</v>
      </c>
      <c r="AA257" s="363">
        <v>11.891487029594446</v>
      </c>
      <c r="AB257" s="360">
        <v>710.9967456917401</v>
      </c>
      <c r="AC257" s="366">
        <f t="shared" si="24"/>
        <v>5559.2565134162851</v>
      </c>
    </row>
    <row r="258" spans="1:29" ht="18.75">
      <c r="A258" s="345">
        <v>790</v>
      </c>
      <c r="B258" s="346" t="s">
        <v>281</v>
      </c>
      <c r="C258" s="342">
        <v>23998</v>
      </c>
      <c r="D258" s="336">
        <v>257.63926160513375</v>
      </c>
      <c r="E258" s="349">
        <v>119.03400283356946</v>
      </c>
      <c r="F258" s="352">
        <v>89.744520376698063</v>
      </c>
      <c r="G258" s="351">
        <v>48.860738394866239</v>
      </c>
      <c r="H258" s="337">
        <v>416.92620218351527</v>
      </c>
      <c r="I258" s="338">
        <v>674.56550545878827</v>
      </c>
      <c r="J258" s="341">
        <v>-94.430577548129008</v>
      </c>
      <c r="K258" s="342">
        <v>186.50882135754006</v>
      </c>
      <c r="L258" s="339">
        <f t="shared" si="23"/>
        <v>766.64374926819937</v>
      </c>
      <c r="M258" s="364">
        <v>6</v>
      </c>
      <c r="N258" s="134">
        <f t="shared" si="25"/>
        <v>-2386.7336386093898</v>
      </c>
      <c r="O258" s="135">
        <f t="shared" si="26"/>
        <v>-0.75688170016840384</v>
      </c>
      <c r="P258" s="31"/>
      <c r="Q258" s="39">
        <f t="shared" si="27"/>
        <v>-0.74359022697397603</v>
      </c>
      <c r="R258" s="39">
        <f t="shared" si="28"/>
        <v>-0.69479654174910943</v>
      </c>
      <c r="S258" s="23"/>
      <c r="T258" s="33"/>
      <c r="U258" s="357">
        <v>790</v>
      </c>
      <c r="V258" s="346" t="s">
        <v>281</v>
      </c>
      <c r="W258" s="342">
        <v>24052</v>
      </c>
      <c r="X258" s="361">
        <v>1883.6824900999427</v>
      </c>
      <c r="Y258" s="337">
        <v>747.12794078922741</v>
      </c>
      <c r="Z258" s="358">
        <v>2630.8104308891702</v>
      </c>
      <c r="AA258" s="362">
        <v>-88.529727257608513</v>
      </c>
      <c r="AB258" s="360">
        <v>611.09668424602728</v>
      </c>
      <c r="AC258" s="366">
        <f t="shared" si="24"/>
        <v>3153.3773878775892</v>
      </c>
    </row>
    <row r="259" spans="1:29" ht="18.75">
      <c r="A259" s="345">
        <v>791</v>
      </c>
      <c r="B259" s="346" t="s">
        <v>282</v>
      </c>
      <c r="C259" s="342">
        <v>5131</v>
      </c>
      <c r="D259" s="336">
        <v>882.70356655622686</v>
      </c>
      <c r="E259" s="349">
        <v>599.61177158448641</v>
      </c>
      <c r="F259" s="352">
        <v>222.27635938413565</v>
      </c>
      <c r="G259" s="351">
        <v>60.815435587604753</v>
      </c>
      <c r="H259" s="337">
        <v>541.8811147924381</v>
      </c>
      <c r="I259" s="338">
        <v>1424.5846813486651</v>
      </c>
      <c r="J259" s="341">
        <v>-32.307542389397781</v>
      </c>
      <c r="K259" s="342">
        <v>246.13203914714506</v>
      </c>
      <c r="L259" s="339">
        <f t="shared" si="23"/>
        <v>1638.4091781064121</v>
      </c>
      <c r="M259" s="364">
        <v>17</v>
      </c>
      <c r="N259" s="134">
        <f t="shared" si="25"/>
        <v>-3184.5407968039067</v>
      </c>
      <c r="O259" s="135">
        <f t="shared" si="26"/>
        <v>-0.66028899602325275</v>
      </c>
      <c r="P259" s="31"/>
      <c r="Q259" s="39">
        <f t="shared" si="27"/>
        <v>-0.6496746415376794</v>
      </c>
      <c r="R259" s="39">
        <f t="shared" si="28"/>
        <v>-0.68269474330444058</v>
      </c>
      <c r="S259" s="23"/>
      <c r="T259" s="33"/>
      <c r="U259" s="357">
        <v>791</v>
      </c>
      <c r="V259" s="346" t="s">
        <v>282</v>
      </c>
      <c r="W259" s="342">
        <v>5203</v>
      </c>
      <c r="X259" s="361">
        <v>3039.1403197110235</v>
      </c>
      <c r="Y259" s="337">
        <v>1027.3214619926471</v>
      </c>
      <c r="Z259" s="358">
        <v>4066.4617817036701</v>
      </c>
      <c r="AA259" s="363">
        <v>-19.206611570247933</v>
      </c>
      <c r="AB259" s="360">
        <v>775.69480477689683</v>
      </c>
      <c r="AC259" s="366">
        <f t="shared" si="24"/>
        <v>4822.9499749103188</v>
      </c>
    </row>
    <row r="260" spans="1:29" ht="18.75">
      <c r="A260" s="345">
        <v>831</v>
      </c>
      <c r="B260" s="346" t="s">
        <v>283</v>
      </c>
      <c r="C260" s="342">
        <v>4595</v>
      </c>
      <c r="D260" s="336">
        <v>527.43090315560391</v>
      </c>
      <c r="E260" s="349">
        <v>380.9747551686616</v>
      </c>
      <c r="F260" s="352">
        <v>60.388248095756254</v>
      </c>
      <c r="G260" s="351">
        <v>86.067899891186073</v>
      </c>
      <c r="H260" s="337">
        <v>181.43025027203481</v>
      </c>
      <c r="I260" s="338">
        <v>708.86137105549506</v>
      </c>
      <c r="J260" s="341">
        <v>-246.1930359085963</v>
      </c>
      <c r="K260" s="342">
        <v>151.38286917398429</v>
      </c>
      <c r="L260" s="339">
        <f t="shared" si="23"/>
        <v>614.05120432088302</v>
      </c>
      <c r="M260" s="364">
        <v>9</v>
      </c>
      <c r="N260" s="134">
        <f t="shared" si="25"/>
        <v>-927.31007087239664</v>
      </c>
      <c r="O260" s="135">
        <f t="shared" si="26"/>
        <v>-0.60161759984278584</v>
      </c>
      <c r="P260" s="31"/>
      <c r="Q260" s="39">
        <f t="shared" si="27"/>
        <v>-0.44869241121192616</v>
      </c>
      <c r="R260" s="39">
        <f t="shared" si="28"/>
        <v>-0.69434505783295641</v>
      </c>
      <c r="S260" s="23"/>
      <c r="T260" s="33"/>
      <c r="U260" s="357">
        <v>831</v>
      </c>
      <c r="V260" s="346" t="s">
        <v>283</v>
      </c>
      <c r="W260" s="342">
        <v>4628</v>
      </c>
      <c r="X260" s="361">
        <v>1143.6934515340911</v>
      </c>
      <c r="Y260" s="337">
        <v>142.08854289440555</v>
      </c>
      <c r="Z260" s="358">
        <v>1285.7819944284965</v>
      </c>
      <c r="AA260" s="362">
        <v>-239.69446845289542</v>
      </c>
      <c r="AB260" s="360">
        <v>495.27374921767836</v>
      </c>
      <c r="AC260" s="366">
        <f t="shared" si="24"/>
        <v>1541.3612751932797</v>
      </c>
    </row>
    <row r="261" spans="1:29" ht="18.75">
      <c r="A261" s="345">
        <v>832</v>
      </c>
      <c r="B261" s="346" t="s">
        <v>284</v>
      </c>
      <c r="C261" s="342">
        <v>3913</v>
      </c>
      <c r="D261" s="336">
        <v>1687.8499872220802</v>
      </c>
      <c r="E261" s="349">
        <v>933.71275236391511</v>
      </c>
      <c r="F261" s="352">
        <v>454.02172246358293</v>
      </c>
      <c r="G261" s="351">
        <v>300.11551239458214</v>
      </c>
      <c r="H261" s="337">
        <v>363.3843598262203</v>
      </c>
      <c r="I261" s="338">
        <v>2051.2343470483006</v>
      </c>
      <c r="J261" s="341">
        <v>-24.211602351137234</v>
      </c>
      <c r="K261" s="342">
        <v>195.59087534250583</v>
      </c>
      <c r="L261" s="339">
        <f t="shared" si="23"/>
        <v>2222.6136200396691</v>
      </c>
      <c r="M261" s="364">
        <v>17</v>
      </c>
      <c r="N261" s="134">
        <f t="shared" si="25"/>
        <v>-3000.3701904266559</v>
      </c>
      <c r="O261" s="135">
        <f t="shared" si="26"/>
        <v>-0.5744551963600234</v>
      </c>
      <c r="P261" s="31"/>
      <c r="Q261" s="39">
        <f t="shared" si="27"/>
        <v>-0.55542581027221782</v>
      </c>
      <c r="R261" s="39">
        <f t="shared" si="28"/>
        <v>-0.69939934996315789</v>
      </c>
      <c r="S261" s="23"/>
      <c r="T261" s="33"/>
      <c r="U261" s="357">
        <v>832</v>
      </c>
      <c r="V261" s="346" t="s">
        <v>284</v>
      </c>
      <c r="W261" s="342">
        <v>3916</v>
      </c>
      <c r="X261" s="361">
        <v>3693.6700080021478</v>
      </c>
      <c r="Y261" s="337">
        <v>920.26034253011142</v>
      </c>
      <c r="Z261" s="358">
        <v>4613.9303505322587</v>
      </c>
      <c r="AA261" s="363">
        <v>-41.613381001021452</v>
      </c>
      <c r="AB261" s="360">
        <v>650.66684093508741</v>
      </c>
      <c r="AC261" s="366">
        <f t="shared" si="24"/>
        <v>5222.9838104663249</v>
      </c>
    </row>
    <row r="262" spans="1:29" ht="18.75">
      <c r="A262" s="345">
        <v>833</v>
      </c>
      <c r="B262" s="346" t="s">
        <v>285</v>
      </c>
      <c r="C262" s="342">
        <v>1677</v>
      </c>
      <c r="D262" s="336">
        <v>805.54323196183657</v>
      </c>
      <c r="E262" s="349">
        <v>167.4180083482409</v>
      </c>
      <c r="F262" s="352">
        <v>274.58079904591534</v>
      </c>
      <c r="G262" s="351">
        <v>363.54442456768038</v>
      </c>
      <c r="H262" s="337">
        <v>233.79248658318426</v>
      </c>
      <c r="I262" s="338">
        <v>1039.3357185450209</v>
      </c>
      <c r="J262" s="341">
        <v>-239.98688133571855</v>
      </c>
      <c r="K262" s="342">
        <v>204.10361842592752</v>
      </c>
      <c r="L262" s="339">
        <f t="shared" si="23"/>
        <v>1003.4524556352299</v>
      </c>
      <c r="M262" s="364">
        <v>2</v>
      </c>
      <c r="N262" s="134">
        <f t="shared" si="25"/>
        <v>-2041.0357384673816</v>
      </c>
      <c r="O262" s="135">
        <f t="shared" si="26"/>
        <v>-0.67040356484909747</v>
      </c>
      <c r="P262" s="31"/>
      <c r="Q262" s="39">
        <f t="shared" si="27"/>
        <v>-0.6019747326296544</v>
      </c>
      <c r="R262" s="39">
        <f t="shared" si="28"/>
        <v>-0.69100875687970342</v>
      </c>
      <c r="S262" s="23"/>
      <c r="T262" s="33"/>
      <c r="U262" s="357">
        <v>833</v>
      </c>
      <c r="V262" s="346" t="s">
        <v>285</v>
      </c>
      <c r="W262" s="342">
        <v>1659</v>
      </c>
      <c r="X262" s="361">
        <v>2114.5465655469452</v>
      </c>
      <c r="Y262" s="337">
        <v>496.68393600300584</v>
      </c>
      <c r="Z262" s="358">
        <v>2611.230501549951</v>
      </c>
      <c r="AA262" s="362">
        <v>-227.29053646775165</v>
      </c>
      <c r="AB262" s="360">
        <v>660.54822902041224</v>
      </c>
      <c r="AC262" s="366">
        <f t="shared" si="24"/>
        <v>3044.4881941026115</v>
      </c>
    </row>
    <row r="263" spans="1:29" ht="18.75">
      <c r="A263" s="345">
        <v>834</v>
      </c>
      <c r="B263" s="346" t="s">
        <v>286</v>
      </c>
      <c r="C263" s="342">
        <v>5967</v>
      </c>
      <c r="D263" s="336">
        <v>506.487849840791</v>
      </c>
      <c r="E263" s="349">
        <v>184.17898441427855</v>
      </c>
      <c r="F263" s="352">
        <v>196.69549187196247</v>
      </c>
      <c r="G263" s="351">
        <v>125.61337355455002</v>
      </c>
      <c r="H263" s="337">
        <v>257.06234288587228</v>
      </c>
      <c r="I263" s="338">
        <v>763.5503603150662</v>
      </c>
      <c r="J263" s="341">
        <v>-254.84782973018267</v>
      </c>
      <c r="K263" s="342">
        <v>186.64683997378182</v>
      </c>
      <c r="L263" s="339">
        <f t="shared" si="23"/>
        <v>695.34937055866544</v>
      </c>
      <c r="M263" s="364">
        <v>5</v>
      </c>
      <c r="N263" s="134">
        <f t="shared" si="25"/>
        <v>-1669.4761844045418</v>
      </c>
      <c r="O263" s="135">
        <f t="shared" si="26"/>
        <v>-0.70596166423384077</v>
      </c>
      <c r="P263" s="31"/>
      <c r="Q263" s="39">
        <f t="shared" si="27"/>
        <v>-0.61638037631837284</v>
      </c>
      <c r="R263" s="39">
        <f t="shared" si="28"/>
        <v>-0.69512537573790278</v>
      </c>
      <c r="S263" s="23"/>
      <c r="T263" s="33"/>
      <c r="U263" s="357">
        <v>834</v>
      </c>
      <c r="V263" s="346" t="s">
        <v>286</v>
      </c>
      <c r="W263" s="342">
        <v>6016</v>
      </c>
      <c r="X263" s="361">
        <v>1498.5101784559038</v>
      </c>
      <c r="Y263" s="337">
        <v>491.87381959720557</v>
      </c>
      <c r="Z263" s="358">
        <v>1990.3839980531093</v>
      </c>
      <c r="AA263" s="363">
        <v>-237.76695478723406</v>
      </c>
      <c r="AB263" s="360">
        <v>612.20851169733203</v>
      </c>
      <c r="AC263" s="366">
        <f t="shared" si="24"/>
        <v>2364.8255549632072</v>
      </c>
    </row>
    <row r="264" spans="1:29" ht="18.75">
      <c r="A264" s="345">
        <v>837</v>
      </c>
      <c r="B264" s="346" t="s">
        <v>287</v>
      </c>
      <c r="C264" s="342">
        <v>244223</v>
      </c>
      <c r="D264" s="336">
        <v>-258.77553301695582</v>
      </c>
      <c r="E264" s="349">
        <v>34.908632684063335</v>
      </c>
      <c r="F264" s="352">
        <v>-220.4755162290202</v>
      </c>
      <c r="G264" s="351">
        <v>-73.208649471998953</v>
      </c>
      <c r="H264" s="337">
        <v>18.140912199096729</v>
      </c>
      <c r="I264" s="338">
        <v>-240.63462081785909</v>
      </c>
      <c r="J264" s="341">
        <v>320.65540919569412</v>
      </c>
      <c r="K264" s="342">
        <v>148.63474527809922</v>
      </c>
      <c r="L264" s="339">
        <f t="shared" si="23"/>
        <v>228.65553365593425</v>
      </c>
      <c r="M264" s="364">
        <v>6</v>
      </c>
      <c r="N264" s="134">
        <f t="shared" si="25"/>
        <v>-1323.3144574116911</v>
      </c>
      <c r="O264" s="135">
        <f t="shared" si="26"/>
        <v>-0.85266755480327394</v>
      </c>
      <c r="P264" s="31"/>
      <c r="Q264" s="39">
        <f t="shared" si="27"/>
        <v>-1.3230055341356082</v>
      </c>
      <c r="R264" s="39">
        <f t="shared" si="28"/>
        <v>-0.69087012602780928</v>
      </c>
      <c r="S264" s="23"/>
      <c r="T264" s="33"/>
      <c r="U264" s="357">
        <v>837</v>
      </c>
      <c r="V264" s="346" t="s">
        <v>287</v>
      </c>
      <c r="W264" s="342">
        <v>241009</v>
      </c>
      <c r="X264" s="361">
        <v>704.13795298975435</v>
      </c>
      <c r="Y264" s="337">
        <v>40.848108818192372</v>
      </c>
      <c r="Z264" s="358">
        <v>744.98606180794673</v>
      </c>
      <c r="AA264" s="362">
        <v>326.16742528287324</v>
      </c>
      <c r="AB264" s="360">
        <v>480.81650397680545</v>
      </c>
      <c r="AC264" s="366">
        <f t="shared" si="24"/>
        <v>1551.9699910676254</v>
      </c>
    </row>
    <row r="265" spans="1:29" ht="18.75">
      <c r="A265" s="345">
        <v>844</v>
      </c>
      <c r="B265" s="346" t="s">
        <v>288</v>
      </c>
      <c r="C265" s="342">
        <v>1479</v>
      </c>
      <c r="D265" s="336">
        <v>-114.37931034482759</v>
      </c>
      <c r="E265" s="349">
        <v>-53.779580797836374</v>
      </c>
      <c r="F265" s="352">
        <v>21.118323191345503</v>
      </c>
      <c r="G265" s="351">
        <v>-81.718052738336709</v>
      </c>
      <c r="H265" s="337">
        <v>444.90060851926978</v>
      </c>
      <c r="I265" s="338">
        <v>330.52197430696418</v>
      </c>
      <c r="J265" s="341">
        <v>-224.36375929682217</v>
      </c>
      <c r="K265" s="342">
        <v>248.39866623328049</v>
      </c>
      <c r="L265" s="339">
        <f t="shared" si="23"/>
        <v>354.55688124342248</v>
      </c>
      <c r="M265" s="364">
        <v>11</v>
      </c>
      <c r="N265" s="134">
        <f t="shared" si="25"/>
        <v>-4227.2574923524353</v>
      </c>
      <c r="O265" s="135">
        <f t="shared" si="26"/>
        <v>-0.92261648937882179</v>
      </c>
      <c r="P265" s="31"/>
      <c r="Q265" s="39">
        <f t="shared" si="27"/>
        <v>-0.91723066570391287</v>
      </c>
      <c r="R265" s="39">
        <f t="shared" si="28"/>
        <v>-0.69056625466590571</v>
      </c>
      <c r="S265" s="23"/>
      <c r="T265" s="33"/>
      <c r="U265" s="357">
        <v>844</v>
      </c>
      <c r="V265" s="346" t="s">
        <v>288</v>
      </c>
      <c r="W265" s="342">
        <v>1503</v>
      </c>
      <c r="X265" s="361">
        <v>2987.6440310315338</v>
      </c>
      <c r="Y265" s="337">
        <v>1005.6462028200804</v>
      </c>
      <c r="Z265" s="358">
        <v>3993.2902338516142</v>
      </c>
      <c r="AA265" s="363">
        <v>-214.22821024617431</v>
      </c>
      <c r="AB265" s="360">
        <v>802.75234999041743</v>
      </c>
      <c r="AC265" s="366">
        <f t="shared" si="24"/>
        <v>4581.8143735958574</v>
      </c>
    </row>
    <row r="266" spans="1:29" ht="18.75">
      <c r="A266" s="345">
        <v>845</v>
      </c>
      <c r="B266" s="346" t="s">
        <v>289</v>
      </c>
      <c r="C266" s="342">
        <v>2882</v>
      </c>
      <c r="D266" s="336">
        <v>780.60895211658567</v>
      </c>
      <c r="E266" s="349">
        <v>731.29111727966688</v>
      </c>
      <c r="F266" s="352">
        <v>45.915336571825122</v>
      </c>
      <c r="G266" s="351">
        <v>3.4024982650936848</v>
      </c>
      <c r="H266" s="337">
        <v>459.15405968077727</v>
      </c>
      <c r="I266" s="338">
        <v>1239.7626648160999</v>
      </c>
      <c r="J266" s="341">
        <v>-24.943442054129076</v>
      </c>
      <c r="K266" s="342">
        <v>206.60141094442167</v>
      </c>
      <c r="L266" s="339">
        <f t="shared" ref="L266:L303" si="29">SUM(I266:K266)</f>
        <v>1421.4206337063924</v>
      </c>
      <c r="M266" s="364">
        <v>19</v>
      </c>
      <c r="N266" s="134">
        <f t="shared" si="25"/>
        <v>-2660.5498917914833</v>
      </c>
      <c r="O266" s="135">
        <f t="shared" si="26"/>
        <v>-0.65178076989347622</v>
      </c>
      <c r="P266" s="31"/>
      <c r="Q266" s="39">
        <f t="shared" si="27"/>
        <v>-0.64505913143122573</v>
      </c>
      <c r="R266" s="39">
        <f t="shared" si="28"/>
        <v>-0.68025517473736863</v>
      </c>
      <c r="S266" s="23"/>
      <c r="T266" s="33"/>
      <c r="U266" s="357">
        <v>845</v>
      </c>
      <c r="V266" s="346" t="s">
        <v>289</v>
      </c>
      <c r="W266" s="342">
        <v>2925</v>
      </c>
      <c r="X266" s="361">
        <v>2689.0753556235727</v>
      </c>
      <c r="Y266" s="337">
        <v>803.79563952327192</v>
      </c>
      <c r="Z266" s="358">
        <v>3492.870995146845</v>
      </c>
      <c r="AA266" s="362">
        <v>-57.045128205128208</v>
      </c>
      <c r="AB266" s="360">
        <v>646.14465855615902</v>
      </c>
      <c r="AC266" s="366">
        <f t="shared" ref="AC266:AC303" si="30">SUM(Z266:AB266)</f>
        <v>4081.9705254978758</v>
      </c>
    </row>
    <row r="267" spans="1:29" ht="18.75">
      <c r="A267" s="345">
        <v>846</v>
      </c>
      <c r="B267" s="346" t="s">
        <v>290</v>
      </c>
      <c r="C267" s="342">
        <v>4952</v>
      </c>
      <c r="D267" s="336">
        <v>657.1997172859451</v>
      </c>
      <c r="E267" s="349">
        <v>156.11914378029078</v>
      </c>
      <c r="F267" s="352">
        <v>354.34228594507272</v>
      </c>
      <c r="G267" s="351">
        <v>146.7382875605816</v>
      </c>
      <c r="H267" s="337">
        <v>595.19285137318252</v>
      </c>
      <c r="I267" s="338">
        <v>1252.3925686591276</v>
      </c>
      <c r="J267" s="341">
        <v>-82.594305331179328</v>
      </c>
      <c r="K267" s="342">
        <v>229.77034624449811</v>
      </c>
      <c r="L267" s="339">
        <f t="shared" si="29"/>
        <v>1399.5686095724463</v>
      </c>
      <c r="M267" s="364">
        <v>14</v>
      </c>
      <c r="N267" s="134">
        <f t="shared" ref="N267:N303" si="31">L267-AC267</f>
        <v>-2768.095066900873</v>
      </c>
      <c r="O267" s="135">
        <f t="shared" ref="O267:O303" si="32">N267/AC267</f>
        <v>-0.66418388857213106</v>
      </c>
      <c r="P267" s="31"/>
      <c r="Q267" s="39">
        <f t="shared" ref="Q267:Q303" si="33">I267/Z267-1</f>
        <v>-0.64552946131653766</v>
      </c>
      <c r="R267" s="39">
        <f t="shared" ref="R267:R303" si="34">K267/AB267-1</f>
        <v>-0.6914969395727848</v>
      </c>
      <c r="S267" s="23"/>
      <c r="T267" s="33"/>
      <c r="U267" s="357">
        <v>846</v>
      </c>
      <c r="V267" s="346" t="s">
        <v>290</v>
      </c>
      <c r="W267" s="342">
        <v>4994</v>
      </c>
      <c r="X267" s="361">
        <v>2521.6036595397859</v>
      </c>
      <c r="Y267" s="337">
        <v>1011.5321923440806</v>
      </c>
      <c r="Z267" s="358">
        <v>3533.1358518838661</v>
      </c>
      <c r="AA267" s="363">
        <v>-110.263315979175</v>
      </c>
      <c r="AB267" s="360">
        <v>744.79114056862863</v>
      </c>
      <c r="AC267" s="366">
        <f t="shared" si="30"/>
        <v>4167.6636764733194</v>
      </c>
    </row>
    <row r="268" spans="1:29" ht="18.75">
      <c r="A268" s="345">
        <v>848</v>
      </c>
      <c r="B268" s="346" t="s">
        <v>291</v>
      </c>
      <c r="C268" s="342">
        <v>4241</v>
      </c>
      <c r="D268" s="336">
        <v>549.73355340721525</v>
      </c>
      <c r="E268" s="349">
        <v>271.46828578165525</v>
      </c>
      <c r="F268" s="352">
        <v>139</v>
      </c>
      <c r="G268" s="351">
        <v>139.26526762556</v>
      </c>
      <c r="H268" s="337">
        <v>574.58005187455785</v>
      </c>
      <c r="I268" s="338">
        <v>1124.3136052817731</v>
      </c>
      <c r="J268" s="341">
        <v>135.60363121905212</v>
      </c>
      <c r="K268" s="342">
        <v>233.27544490639386</v>
      </c>
      <c r="L268" s="339">
        <f t="shared" si="29"/>
        <v>1493.1926814072192</v>
      </c>
      <c r="M268" s="364">
        <v>12</v>
      </c>
      <c r="N268" s="134">
        <f t="shared" si="31"/>
        <v>-2900.0836023713719</v>
      </c>
      <c r="O268" s="135">
        <f t="shared" si="32"/>
        <v>-0.66011864837170064</v>
      </c>
      <c r="P268" s="31"/>
      <c r="Q268" s="39">
        <f t="shared" si="33"/>
        <v>-0.68181218411074074</v>
      </c>
      <c r="R268" s="39">
        <f t="shared" si="34"/>
        <v>-0.68261730267077636</v>
      </c>
      <c r="S268" s="23"/>
      <c r="T268" s="33"/>
      <c r="U268" s="357">
        <v>848</v>
      </c>
      <c r="V268" s="346" t="s">
        <v>291</v>
      </c>
      <c r="W268" s="342">
        <v>4307</v>
      </c>
      <c r="X268" s="361">
        <v>2487.6607963073543</v>
      </c>
      <c r="Y268" s="337">
        <v>1045.829642789392</v>
      </c>
      <c r="Z268" s="358">
        <v>3533.4904390967463</v>
      </c>
      <c r="AA268" s="362">
        <v>124.78848386347806</v>
      </c>
      <c r="AB268" s="360">
        <v>734.9973608183667</v>
      </c>
      <c r="AC268" s="366">
        <f t="shared" si="30"/>
        <v>4393.2762837785913</v>
      </c>
    </row>
    <row r="269" spans="1:29" ht="18.75">
      <c r="A269" s="345">
        <v>849</v>
      </c>
      <c r="B269" s="346" t="s">
        <v>292</v>
      </c>
      <c r="C269" s="342">
        <v>2938</v>
      </c>
      <c r="D269" s="336">
        <v>928.85398230088492</v>
      </c>
      <c r="E269" s="349">
        <v>624.35023825731787</v>
      </c>
      <c r="F269" s="352">
        <v>239.7362151123213</v>
      </c>
      <c r="G269" s="351">
        <v>64.767528931245749</v>
      </c>
      <c r="H269" s="337">
        <v>522.57794417971411</v>
      </c>
      <c r="I269" s="338">
        <v>1451.431926480599</v>
      </c>
      <c r="J269" s="341">
        <v>68.858407079646014</v>
      </c>
      <c r="K269" s="342">
        <v>237.90507731850772</v>
      </c>
      <c r="L269" s="339">
        <f t="shared" si="29"/>
        <v>1758.1954108787527</v>
      </c>
      <c r="M269" s="364">
        <v>16</v>
      </c>
      <c r="N269" s="134">
        <f t="shared" si="31"/>
        <v>-2310.4201246574999</v>
      </c>
      <c r="O269" s="135">
        <f t="shared" si="32"/>
        <v>-0.567863958753965</v>
      </c>
      <c r="P269" s="31"/>
      <c r="Q269" s="39">
        <f t="shared" si="33"/>
        <v>-0.55721957823313706</v>
      </c>
      <c r="R269" s="39">
        <f t="shared" si="34"/>
        <v>-0.67245020438075365</v>
      </c>
      <c r="S269" s="23"/>
      <c r="T269" s="33"/>
      <c r="U269" s="357">
        <v>849</v>
      </c>
      <c r="V269" s="346" t="s">
        <v>292</v>
      </c>
      <c r="W269" s="342">
        <v>2966</v>
      </c>
      <c r="X269" s="361">
        <v>2220.4447529464446</v>
      </c>
      <c r="Y269" s="337">
        <v>1057.5500614783464</v>
      </c>
      <c r="Z269" s="358">
        <v>3277.9948144247915</v>
      </c>
      <c r="AA269" s="363">
        <v>64.303438975050568</v>
      </c>
      <c r="AB269" s="360">
        <v>726.31728213641054</v>
      </c>
      <c r="AC269" s="366">
        <f t="shared" si="30"/>
        <v>4068.6155355362525</v>
      </c>
    </row>
    <row r="270" spans="1:29" ht="18.75">
      <c r="A270" s="345">
        <v>850</v>
      </c>
      <c r="B270" s="346" t="s">
        <v>293</v>
      </c>
      <c r="C270" s="342">
        <v>2387</v>
      </c>
      <c r="D270" s="336">
        <v>773.56598240469214</v>
      </c>
      <c r="E270" s="349">
        <v>531.23837452869714</v>
      </c>
      <c r="F270" s="352">
        <v>119.24005027230834</v>
      </c>
      <c r="G270" s="351">
        <v>123.08755760368663</v>
      </c>
      <c r="H270" s="337">
        <v>348.8039379974864</v>
      </c>
      <c r="I270" s="338">
        <v>1122.3699204021784</v>
      </c>
      <c r="J270" s="341">
        <v>-215.10599078341014</v>
      </c>
      <c r="K270" s="342">
        <v>175.99473381993693</v>
      </c>
      <c r="L270" s="339">
        <f t="shared" si="29"/>
        <v>1083.2586634387053</v>
      </c>
      <c r="M270" s="364">
        <v>13</v>
      </c>
      <c r="N270" s="134">
        <f t="shared" si="31"/>
        <v>-1888.5670746656283</v>
      </c>
      <c r="O270" s="135">
        <f t="shared" si="32"/>
        <v>-0.63549051697435877</v>
      </c>
      <c r="P270" s="31"/>
      <c r="Q270" s="39">
        <f t="shared" si="33"/>
        <v>-0.56503073754877242</v>
      </c>
      <c r="R270" s="39">
        <f t="shared" si="34"/>
        <v>-0.70199812046322707</v>
      </c>
      <c r="S270" s="23"/>
      <c r="T270" s="33"/>
      <c r="U270" s="357">
        <v>850</v>
      </c>
      <c r="V270" s="346" t="s">
        <v>293</v>
      </c>
      <c r="W270" s="342">
        <v>2401</v>
      </c>
      <c r="X270" s="361">
        <v>1889.6961660530203</v>
      </c>
      <c r="Y270" s="337">
        <v>690.64690020681257</v>
      </c>
      <c r="Z270" s="358">
        <v>2580.343066259833</v>
      </c>
      <c r="AA270" s="362">
        <v>-199.09995835068722</v>
      </c>
      <c r="AB270" s="360">
        <v>590.58263019518802</v>
      </c>
      <c r="AC270" s="366">
        <f t="shared" si="30"/>
        <v>2971.8257381043336</v>
      </c>
    </row>
    <row r="271" spans="1:29" ht="18.75">
      <c r="A271" s="345">
        <v>851</v>
      </c>
      <c r="B271" s="346" t="s">
        <v>294</v>
      </c>
      <c r="C271" s="342">
        <v>21333</v>
      </c>
      <c r="D271" s="336">
        <v>260.92523320676884</v>
      </c>
      <c r="E271" s="349">
        <v>351.94074907420429</v>
      </c>
      <c r="F271" s="352">
        <v>-46.395959311864246</v>
      </c>
      <c r="G271" s="351">
        <v>-44.61955655557118</v>
      </c>
      <c r="H271" s="337">
        <v>304.74574602728165</v>
      </c>
      <c r="I271" s="338">
        <v>565.67097923405049</v>
      </c>
      <c r="J271" s="341">
        <v>-8.5299301551586737</v>
      </c>
      <c r="K271" s="342">
        <v>154.33078347380268</v>
      </c>
      <c r="L271" s="339">
        <f t="shared" si="29"/>
        <v>711.47183255269442</v>
      </c>
      <c r="M271" s="364">
        <v>19</v>
      </c>
      <c r="N271" s="134">
        <f t="shared" si="31"/>
        <v>-1465.4772971037648</v>
      </c>
      <c r="O271" s="135">
        <f t="shared" si="32"/>
        <v>-0.67317939456629805</v>
      </c>
      <c r="P271" s="31"/>
      <c r="Q271" s="39">
        <f t="shared" si="33"/>
        <v>-0.66485881746880748</v>
      </c>
      <c r="R271" s="39">
        <f t="shared" si="34"/>
        <v>-0.69274829754129708</v>
      </c>
      <c r="S271" s="23"/>
      <c r="T271" s="33"/>
      <c r="U271" s="357">
        <v>851</v>
      </c>
      <c r="V271" s="346" t="s">
        <v>294</v>
      </c>
      <c r="W271" s="342">
        <v>21467</v>
      </c>
      <c r="X271" s="361">
        <v>1293.0558985250445</v>
      </c>
      <c r="Y271" s="337">
        <v>394.80285688589873</v>
      </c>
      <c r="Z271" s="358">
        <v>1687.8587554109433</v>
      </c>
      <c r="AA271" s="363">
        <v>-13.203940932594215</v>
      </c>
      <c r="AB271" s="360">
        <v>502.29431517811014</v>
      </c>
      <c r="AC271" s="366">
        <f t="shared" si="30"/>
        <v>2176.9491296564593</v>
      </c>
    </row>
    <row r="272" spans="1:29" ht="18.75">
      <c r="A272" s="345">
        <v>853</v>
      </c>
      <c r="B272" s="346" t="s">
        <v>295</v>
      </c>
      <c r="C272" s="342">
        <v>195137</v>
      </c>
      <c r="D272" s="336">
        <v>44.265136801324196</v>
      </c>
      <c r="E272" s="349">
        <v>121.96906276103455</v>
      </c>
      <c r="F272" s="352">
        <v>-87.248553580305114</v>
      </c>
      <c r="G272" s="351">
        <v>9.5446276205947616</v>
      </c>
      <c r="H272" s="337">
        <v>-13.762730799387096</v>
      </c>
      <c r="I272" s="338">
        <v>30.5024060019371</v>
      </c>
      <c r="J272" s="341">
        <v>215.67028805403382</v>
      </c>
      <c r="K272" s="342">
        <v>160.60912101398156</v>
      </c>
      <c r="L272" s="339">
        <f t="shared" si="29"/>
        <v>406.78181506995247</v>
      </c>
      <c r="M272" s="364">
        <v>2</v>
      </c>
      <c r="N272" s="134">
        <f t="shared" si="31"/>
        <v>-1237.6689532749399</v>
      </c>
      <c r="O272" s="135">
        <f t="shared" si="32"/>
        <v>-0.75263363130088079</v>
      </c>
      <c r="P272" s="31"/>
      <c r="Q272" s="39">
        <f t="shared" si="33"/>
        <v>-0.96573235903733134</v>
      </c>
      <c r="R272" s="39">
        <f t="shared" si="34"/>
        <v>-0.68825985222876351</v>
      </c>
      <c r="S272" s="23"/>
      <c r="T272" s="33"/>
      <c r="U272" s="357">
        <v>853</v>
      </c>
      <c r="V272" s="346" t="s">
        <v>295</v>
      </c>
      <c r="W272" s="342">
        <v>194391</v>
      </c>
      <c r="X272" s="361">
        <v>905.16966351611597</v>
      </c>
      <c r="Y272" s="337">
        <v>-15.046937088387283</v>
      </c>
      <c r="Z272" s="358">
        <v>890.12272642772859</v>
      </c>
      <c r="AA272" s="362">
        <v>239.12612723840095</v>
      </c>
      <c r="AB272" s="360">
        <v>515.20191467876305</v>
      </c>
      <c r="AC272" s="366">
        <f t="shared" si="30"/>
        <v>1644.4507683448924</v>
      </c>
    </row>
    <row r="273" spans="1:29" ht="18.75">
      <c r="A273" s="345">
        <v>854</v>
      </c>
      <c r="B273" s="346" t="s">
        <v>296</v>
      </c>
      <c r="C273" s="342">
        <v>3296</v>
      </c>
      <c r="D273" s="336">
        <v>572.63046116504859</v>
      </c>
      <c r="E273" s="349">
        <v>357.25758495145629</v>
      </c>
      <c r="F273" s="352">
        <v>156.42809466019418</v>
      </c>
      <c r="G273" s="351">
        <v>58.944781553398059</v>
      </c>
      <c r="H273" s="337">
        <v>394.95449029126212</v>
      </c>
      <c r="I273" s="338">
        <v>967.5849514563107</v>
      </c>
      <c r="J273" s="341">
        <v>-90.036711165048544</v>
      </c>
      <c r="K273" s="342">
        <v>205.61696768505001</v>
      </c>
      <c r="L273" s="339">
        <f t="shared" si="29"/>
        <v>1083.1652079763121</v>
      </c>
      <c r="M273" s="364">
        <v>19</v>
      </c>
      <c r="N273" s="134">
        <f t="shared" si="31"/>
        <v>-4050.3407674751966</v>
      </c>
      <c r="O273" s="135">
        <f t="shared" si="32"/>
        <v>-0.78900088688782632</v>
      </c>
      <c r="P273" s="31"/>
      <c r="Q273" s="39">
        <f t="shared" si="33"/>
        <v>-0.78759448801445009</v>
      </c>
      <c r="R273" s="39">
        <f t="shared" si="34"/>
        <v>-0.69862558715198786</v>
      </c>
      <c r="S273" s="23"/>
      <c r="T273" s="33"/>
      <c r="U273" s="357">
        <v>854</v>
      </c>
      <c r="V273" s="346" t="s">
        <v>296</v>
      </c>
      <c r="W273" s="342">
        <v>3304</v>
      </c>
      <c r="X273" s="361">
        <v>3757.397318165371</v>
      </c>
      <c r="Y273" s="337">
        <v>797.96917120396336</v>
      </c>
      <c r="Z273" s="358">
        <v>4555.366489369334</v>
      </c>
      <c r="AA273" s="363">
        <v>-104.12469733656174</v>
      </c>
      <c r="AB273" s="360">
        <v>682.26418341873591</v>
      </c>
      <c r="AC273" s="366">
        <f t="shared" si="30"/>
        <v>5133.5059754515087</v>
      </c>
    </row>
    <row r="274" spans="1:29" ht="18.75">
      <c r="A274" s="345">
        <v>857</v>
      </c>
      <c r="B274" s="346" t="s">
        <v>297</v>
      </c>
      <c r="C274" s="342">
        <v>2420</v>
      </c>
      <c r="D274" s="336">
        <v>-773.12024793388434</v>
      </c>
      <c r="E274" s="349">
        <v>-4.3979338842975206</v>
      </c>
      <c r="F274" s="352">
        <v>-458.60082644628102</v>
      </c>
      <c r="G274" s="351">
        <v>-310.12148760330581</v>
      </c>
      <c r="H274" s="337">
        <v>401.47975206611568</v>
      </c>
      <c r="I274" s="338">
        <v>-371.64049586776861</v>
      </c>
      <c r="J274" s="341">
        <v>94.182231404958671</v>
      </c>
      <c r="K274" s="342">
        <v>217.95531015459491</v>
      </c>
      <c r="L274" s="339">
        <f t="shared" si="29"/>
        <v>-59.502954308215038</v>
      </c>
      <c r="M274" s="364">
        <v>11</v>
      </c>
      <c r="N274" s="134">
        <f t="shared" si="31"/>
        <v>-4639.9178051020563</v>
      </c>
      <c r="O274" s="135">
        <f t="shared" si="32"/>
        <v>-1.0129907347361564</v>
      </c>
      <c r="P274" s="31"/>
      <c r="Q274" s="39">
        <f t="shared" si="33"/>
        <v>-1.0987313751854961</v>
      </c>
      <c r="R274" s="39">
        <f t="shared" si="34"/>
        <v>-0.70463715556600359</v>
      </c>
      <c r="S274" s="23"/>
      <c r="T274" s="33"/>
      <c r="U274" s="357">
        <v>857</v>
      </c>
      <c r="V274" s="346" t="s">
        <v>297</v>
      </c>
      <c r="W274" s="342">
        <v>2433</v>
      </c>
      <c r="X274" s="361">
        <v>2787.5384612792072</v>
      </c>
      <c r="Y274" s="337">
        <v>976.61953985804246</v>
      </c>
      <c r="Z274" s="358">
        <v>3764.1580011372498</v>
      </c>
      <c r="AA274" s="362">
        <v>78.332922318125767</v>
      </c>
      <c r="AB274" s="360">
        <v>737.92392733846566</v>
      </c>
      <c r="AC274" s="366">
        <f t="shared" si="30"/>
        <v>4580.4148507938417</v>
      </c>
    </row>
    <row r="275" spans="1:29" ht="18.75">
      <c r="A275" s="345">
        <v>858</v>
      </c>
      <c r="B275" s="346" t="s">
        <v>298</v>
      </c>
      <c r="C275" s="342">
        <v>39718</v>
      </c>
      <c r="D275" s="336">
        <v>674.0103983080719</v>
      </c>
      <c r="E275" s="349">
        <v>519.12047434412614</v>
      </c>
      <c r="F275" s="352">
        <v>105.41794652298707</v>
      </c>
      <c r="G275" s="351">
        <v>49.47197744095876</v>
      </c>
      <c r="H275" s="337">
        <v>-17.710760864091849</v>
      </c>
      <c r="I275" s="338">
        <v>656.29963744398003</v>
      </c>
      <c r="J275" s="341">
        <v>-87.935218288937008</v>
      </c>
      <c r="K275" s="342">
        <v>116.55011550722701</v>
      </c>
      <c r="L275" s="339">
        <f t="shared" si="29"/>
        <v>684.91453466227006</v>
      </c>
      <c r="M275" s="364">
        <v>1</v>
      </c>
      <c r="N275" s="134">
        <f t="shared" si="31"/>
        <v>-252.84874688974833</v>
      </c>
      <c r="O275" s="135">
        <f t="shared" si="32"/>
        <v>-0.26962960894702365</v>
      </c>
      <c r="P275" s="31"/>
      <c r="Q275" s="39">
        <f t="shared" si="33"/>
        <v>2.974911923379242E-2</v>
      </c>
      <c r="R275" s="39">
        <f t="shared" si="34"/>
        <v>-0.69512433974176768</v>
      </c>
      <c r="S275" s="23"/>
      <c r="T275" s="33"/>
      <c r="U275" s="357">
        <v>858</v>
      </c>
      <c r="V275" s="346" t="s">
        <v>298</v>
      </c>
      <c r="W275" s="342">
        <v>38783</v>
      </c>
      <c r="X275" s="361">
        <v>895.22742449044426</v>
      </c>
      <c r="Y275" s="337">
        <v>-257.88807145238161</v>
      </c>
      <c r="Z275" s="358">
        <v>637.33935303806265</v>
      </c>
      <c r="AA275" s="363">
        <v>-81.863445323982162</v>
      </c>
      <c r="AB275" s="360">
        <v>382.28737383793793</v>
      </c>
      <c r="AC275" s="366">
        <f t="shared" si="30"/>
        <v>937.76328155201838</v>
      </c>
    </row>
    <row r="276" spans="1:29" ht="18.75">
      <c r="A276" s="345">
        <v>859</v>
      </c>
      <c r="B276" s="346" t="s">
        <v>299</v>
      </c>
      <c r="C276" s="342">
        <v>6593</v>
      </c>
      <c r="D276" s="336">
        <v>1114.0626421962688</v>
      </c>
      <c r="E276" s="349">
        <v>1549.7527680873654</v>
      </c>
      <c r="F276" s="352">
        <v>-192.62338844228728</v>
      </c>
      <c r="G276" s="351">
        <v>-243.06673744880933</v>
      </c>
      <c r="H276" s="337">
        <v>732.02457151524345</v>
      </c>
      <c r="I276" s="338">
        <v>1846.0872137115123</v>
      </c>
      <c r="J276" s="341">
        <v>-147.24465342029424</v>
      </c>
      <c r="K276" s="342">
        <v>146.8557997495366</v>
      </c>
      <c r="L276" s="339">
        <f t="shared" si="29"/>
        <v>1845.6983600407546</v>
      </c>
      <c r="M276" s="364">
        <v>17</v>
      </c>
      <c r="N276" s="134">
        <f t="shared" si="31"/>
        <v>-1546.9181052048468</v>
      </c>
      <c r="O276" s="135">
        <f t="shared" si="32"/>
        <v>-0.45596610198991677</v>
      </c>
      <c r="P276" s="31"/>
      <c r="Q276" s="39">
        <f t="shared" si="33"/>
        <v>-0.39434005665215</v>
      </c>
      <c r="R276" s="39">
        <f t="shared" si="34"/>
        <v>-0.7051425731410097</v>
      </c>
      <c r="S276" s="23"/>
      <c r="T276" s="33"/>
      <c r="U276" s="357">
        <v>859</v>
      </c>
      <c r="V276" s="346" t="s">
        <v>299</v>
      </c>
      <c r="W276" s="342">
        <v>6603</v>
      </c>
      <c r="X276" s="361">
        <v>1944.31909693584</v>
      </c>
      <c r="Y276" s="337">
        <v>1103.7398575775919</v>
      </c>
      <c r="Z276" s="358">
        <v>3048.0589545134321</v>
      </c>
      <c r="AA276" s="362">
        <v>-153.49946993790701</v>
      </c>
      <c r="AB276" s="360">
        <v>498.05698067007631</v>
      </c>
      <c r="AC276" s="366">
        <f t="shared" si="30"/>
        <v>3392.6164652456014</v>
      </c>
    </row>
    <row r="277" spans="1:29" ht="18.75">
      <c r="A277" s="345">
        <v>886</v>
      </c>
      <c r="B277" s="346" t="s">
        <v>300</v>
      </c>
      <c r="C277" s="342">
        <v>12669</v>
      </c>
      <c r="D277" s="336">
        <v>224.5154313679059</v>
      </c>
      <c r="E277" s="349">
        <v>280.25037493093379</v>
      </c>
      <c r="F277" s="352">
        <v>-11.133712210908516</v>
      </c>
      <c r="G277" s="351">
        <v>-44.601231352119349</v>
      </c>
      <c r="H277" s="337">
        <v>338.59539032283527</v>
      </c>
      <c r="I277" s="338">
        <v>563.1108216907412</v>
      </c>
      <c r="J277" s="341">
        <v>-12.93480148393717</v>
      </c>
      <c r="K277" s="342">
        <v>152.76129382814344</v>
      </c>
      <c r="L277" s="339">
        <f t="shared" si="29"/>
        <v>702.93731403494758</v>
      </c>
      <c r="M277" s="364">
        <v>4</v>
      </c>
      <c r="N277" s="134">
        <f t="shared" si="31"/>
        <v>-1383.0090436103305</v>
      </c>
      <c r="O277" s="135">
        <f t="shared" si="32"/>
        <v>-0.66301275607659493</v>
      </c>
      <c r="P277" s="31"/>
      <c r="Q277" s="39">
        <f t="shared" si="33"/>
        <v>-0.65001501025956698</v>
      </c>
      <c r="R277" s="39">
        <f t="shared" si="34"/>
        <v>-0.69671945687402315</v>
      </c>
      <c r="S277" s="23"/>
      <c r="T277" s="33"/>
      <c r="U277" s="357">
        <v>886</v>
      </c>
      <c r="V277" s="346" t="s">
        <v>300</v>
      </c>
      <c r="W277" s="342">
        <v>12735</v>
      </c>
      <c r="X277" s="361">
        <v>1224.0034237828247</v>
      </c>
      <c r="Y277" s="337">
        <v>384.95364065691945</v>
      </c>
      <c r="Z277" s="358">
        <v>1608.9570644397443</v>
      </c>
      <c r="AA277" s="363">
        <v>-26.707027875932468</v>
      </c>
      <c r="AB277" s="360">
        <v>503.69632108146607</v>
      </c>
      <c r="AC277" s="366">
        <f t="shared" si="30"/>
        <v>2085.9463576452781</v>
      </c>
    </row>
    <row r="278" spans="1:29" ht="18.75">
      <c r="A278" s="345">
        <v>887</v>
      </c>
      <c r="B278" s="346" t="s">
        <v>301</v>
      </c>
      <c r="C278" s="342">
        <v>4669</v>
      </c>
      <c r="D278" s="336">
        <v>-72.335617905333052</v>
      </c>
      <c r="E278" s="349">
        <v>57.835082458770614</v>
      </c>
      <c r="F278" s="352">
        <v>-88.462197472692225</v>
      </c>
      <c r="G278" s="351">
        <v>-41.708502891411435</v>
      </c>
      <c r="H278" s="337">
        <v>513.99421717712573</v>
      </c>
      <c r="I278" s="338">
        <v>441.6585992717927</v>
      </c>
      <c r="J278" s="341">
        <v>-65.055043906618124</v>
      </c>
      <c r="K278" s="342">
        <v>226.90034962868373</v>
      </c>
      <c r="L278" s="339">
        <f t="shared" si="29"/>
        <v>603.50390499385821</v>
      </c>
      <c r="M278" s="364">
        <v>6</v>
      </c>
      <c r="N278" s="134">
        <f t="shared" si="31"/>
        <v>-2896.1137907280513</v>
      </c>
      <c r="O278" s="135">
        <f t="shared" si="32"/>
        <v>-0.8275514763422277</v>
      </c>
      <c r="P278" s="31"/>
      <c r="Q278" s="39">
        <f t="shared" si="33"/>
        <v>-0.84374772932664122</v>
      </c>
      <c r="R278" s="39">
        <f t="shared" si="34"/>
        <v>-0.69148908855207636</v>
      </c>
      <c r="S278" s="23"/>
      <c r="T278" s="33"/>
      <c r="U278" s="357">
        <v>887</v>
      </c>
      <c r="V278" s="346" t="s">
        <v>301</v>
      </c>
      <c r="W278" s="342">
        <v>4644</v>
      </c>
      <c r="X278" s="361">
        <v>1887.3711253049296</v>
      </c>
      <c r="Y278" s="337">
        <v>939.20283338696254</v>
      </c>
      <c r="Z278" s="358">
        <v>2826.5739586918921</v>
      </c>
      <c r="AA278" s="362">
        <v>-62.425710594315248</v>
      </c>
      <c r="AB278" s="360">
        <v>735.46944762433236</v>
      </c>
      <c r="AC278" s="366">
        <f t="shared" si="30"/>
        <v>3499.6176957219095</v>
      </c>
    </row>
    <row r="279" spans="1:29" ht="18.75">
      <c r="A279" s="345">
        <v>889</v>
      </c>
      <c r="B279" s="346" t="s">
        <v>302</v>
      </c>
      <c r="C279" s="342">
        <v>2568</v>
      </c>
      <c r="D279" s="336">
        <v>1381.7538940809968</v>
      </c>
      <c r="E279" s="349">
        <v>790.73909657320871</v>
      </c>
      <c r="F279" s="352">
        <v>424.17640186915889</v>
      </c>
      <c r="G279" s="351">
        <v>166.83839563862929</v>
      </c>
      <c r="H279" s="337">
        <v>393.1865264797508</v>
      </c>
      <c r="I279" s="338">
        <v>1774.9404205607477</v>
      </c>
      <c r="J279" s="341">
        <v>133.78738317757009</v>
      </c>
      <c r="K279" s="342">
        <v>216.20144522336784</v>
      </c>
      <c r="L279" s="339">
        <f t="shared" si="29"/>
        <v>2124.9292489616855</v>
      </c>
      <c r="M279" s="364">
        <v>17</v>
      </c>
      <c r="N279" s="134">
        <f t="shared" si="31"/>
        <v>-2699.1465619327109</v>
      </c>
      <c r="O279" s="135">
        <f t="shared" si="32"/>
        <v>-0.55951578452335349</v>
      </c>
      <c r="P279" s="31"/>
      <c r="Q279" s="39">
        <f t="shared" si="33"/>
        <v>-0.56235533758414036</v>
      </c>
      <c r="R279" s="39">
        <f t="shared" si="34"/>
        <v>-0.68511450166834653</v>
      </c>
      <c r="S279" s="23"/>
      <c r="T279" s="33"/>
      <c r="U279" s="357">
        <v>889</v>
      </c>
      <c r="V279" s="346" t="s">
        <v>302</v>
      </c>
      <c r="W279" s="342">
        <v>2619</v>
      </c>
      <c r="X279" s="361">
        <v>3104.9679237112173</v>
      </c>
      <c r="Y279" s="337">
        <v>950.69771782278212</v>
      </c>
      <c r="Z279" s="358">
        <v>4055.6656415339994</v>
      </c>
      <c r="AA279" s="363">
        <v>81.806796487208857</v>
      </c>
      <c r="AB279" s="360">
        <v>686.60337287318782</v>
      </c>
      <c r="AC279" s="366">
        <f t="shared" si="30"/>
        <v>4824.0758108943965</v>
      </c>
    </row>
    <row r="280" spans="1:29" ht="18.75">
      <c r="A280" s="345">
        <v>890</v>
      </c>
      <c r="B280" s="346" t="s">
        <v>303</v>
      </c>
      <c r="C280" s="342">
        <v>1176</v>
      </c>
      <c r="D280" s="336">
        <v>2178.3392857142858</v>
      </c>
      <c r="E280" s="349">
        <v>1586.0612244897959</v>
      </c>
      <c r="F280" s="352">
        <v>101.50850340136054</v>
      </c>
      <c r="G280" s="351">
        <v>490.76955782312928</v>
      </c>
      <c r="H280" s="337">
        <v>419.38095238095241</v>
      </c>
      <c r="I280" s="338">
        <v>2597.7202380952381</v>
      </c>
      <c r="J280" s="341">
        <v>358.17857142857144</v>
      </c>
      <c r="K280" s="342">
        <v>199.44867270042744</v>
      </c>
      <c r="L280" s="339">
        <f t="shared" si="29"/>
        <v>3155.347482224237</v>
      </c>
      <c r="M280" s="364">
        <v>19</v>
      </c>
      <c r="N280" s="134">
        <f t="shared" si="31"/>
        <v>-3606.8434739476033</v>
      </c>
      <c r="O280" s="135">
        <f t="shared" si="32"/>
        <v>-0.53338385403855582</v>
      </c>
      <c r="P280" s="31"/>
      <c r="Q280" s="39">
        <f t="shared" si="33"/>
        <v>-0.54237440807522508</v>
      </c>
      <c r="R280" s="39">
        <f t="shared" si="34"/>
        <v>-0.68365102957804524</v>
      </c>
      <c r="S280" s="23"/>
      <c r="T280" s="33"/>
      <c r="U280" s="357">
        <v>890</v>
      </c>
      <c r="V280" s="346" t="s">
        <v>303</v>
      </c>
      <c r="W280" s="342">
        <v>1219</v>
      </c>
      <c r="X280" s="361">
        <v>4996.8596094770264</v>
      </c>
      <c r="Y280" s="337">
        <v>679.65910786397001</v>
      </c>
      <c r="Z280" s="358">
        <v>5676.5187173409968</v>
      </c>
      <c r="AA280" s="362">
        <v>455.20180475799833</v>
      </c>
      <c r="AB280" s="360">
        <v>630.47043407284502</v>
      </c>
      <c r="AC280" s="366">
        <f t="shared" si="30"/>
        <v>6762.1909561718403</v>
      </c>
    </row>
    <row r="281" spans="1:29" ht="18.75">
      <c r="A281" s="345">
        <v>892</v>
      </c>
      <c r="B281" s="346" t="s">
        <v>304</v>
      </c>
      <c r="C281" s="342">
        <v>3634</v>
      </c>
      <c r="D281" s="336">
        <v>1208.3882773802973</v>
      </c>
      <c r="E281" s="349">
        <v>1068.5946615299945</v>
      </c>
      <c r="F281" s="352">
        <v>103.88112272977435</v>
      </c>
      <c r="G281" s="351">
        <v>35.912493120528346</v>
      </c>
      <c r="H281" s="337">
        <v>561.94909190974136</v>
      </c>
      <c r="I281" s="338">
        <v>1770.3373692900386</v>
      </c>
      <c r="J281" s="341">
        <v>-164.03439735828289</v>
      </c>
      <c r="K281" s="342">
        <v>164.22351487831753</v>
      </c>
      <c r="L281" s="339">
        <f t="shared" si="29"/>
        <v>1770.5264868100733</v>
      </c>
      <c r="M281" s="364">
        <v>13</v>
      </c>
      <c r="N281" s="134">
        <f t="shared" si="31"/>
        <v>-1200.2839652848568</v>
      </c>
      <c r="O281" s="135">
        <f t="shared" si="32"/>
        <v>-0.40402576490144332</v>
      </c>
      <c r="P281" s="31"/>
      <c r="Q281" s="39">
        <f t="shared" si="33"/>
        <v>-0.31741839791861237</v>
      </c>
      <c r="R281" s="39">
        <f t="shared" si="34"/>
        <v>-0.70028692476743071</v>
      </c>
      <c r="S281" s="23"/>
      <c r="T281" s="33"/>
      <c r="U281" s="357">
        <v>892</v>
      </c>
      <c r="V281" s="346" t="s">
        <v>304</v>
      </c>
      <c r="W281" s="342">
        <v>3646</v>
      </c>
      <c r="X281" s="361">
        <v>1619.767545342783</v>
      </c>
      <c r="Y281" s="337">
        <v>973.82326327522105</v>
      </c>
      <c r="Z281" s="358">
        <v>2593.5908086180038</v>
      </c>
      <c r="AA281" s="363">
        <v>-170.7161272627537</v>
      </c>
      <c r="AB281" s="360">
        <v>547.93577073967992</v>
      </c>
      <c r="AC281" s="366">
        <f t="shared" si="30"/>
        <v>2970.81045209493</v>
      </c>
    </row>
    <row r="282" spans="1:29" ht="18.75">
      <c r="A282" s="345">
        <v>893</v>
      </c>
      <c r="B282" s="346" t="s">
        <v>305</v>
      </c>
      <c r="C282" s="342">
        <v>7497</v>
      </c>
      <c r="D282" s="336">
        <v>756.48899559823928</v>
      </c>
      <c r="E282" s="349">
        <v>866.92370281445915</v>
      </c>
      <c r="F282" s="352">
        <v>-84.416566626650663</v>
      </c>
      <c r="G282" s="351">
        <v>-26.01814058956916</v>
      </c>
      <c r="H282" s="337">
        <v>294.05055355475525</v>
      </c>
      <c r="I282" s="338">
        <v>1050.5395491529946</v>
      </c>
      <c r="J282" s="341">
        <v>-40.050153394691208</v>
      </c>
      <c r="K282" s="342">
        <v>202.88653936723179</v>
      </c>
      <c r="L282" s="339">
        <f t="shared" si="29"/>
        <v>1213.3759351255353</v>
      </c>
      <c r="M282" s="364">
        <v>15</v>
      </c>
      <c r="N282" s="134">
        <f t="shared" si="31"/>
        <v>-2047.5049208437272</v>
      </c>
      <c r="O282" s="135">
        <f t="shared" si="32"/>
        <v>-0.62789933495902839</v>
      </c>
      <c r="P282" s="31"/>
      <c r="Q282" s="39">
        <f t="shared" si="33"/>
        <v>-0.60610197059377424</v>
      </c>
      <c r="R282" s="39">
        <f t="shared" si="34"/>
        <v>-0.69053613866395991</v>
      </c>
      <c r="S282" s="23"/>
      <c r="T282" s="33"/>
      <c r="U282" s="357">
        <v>893</v>
      </c>
      <c r="V282" s="346" t="s">
        <v>305</v>
      </c>
      <c r="W282" s="342">
        <v>7479</v>
      </c>
      <c r="X282" s="361">
        <v>1989.0949900088226</v>
      </c>
      <c r="Y282" s="337">
        <v>677.93929482019985</v>
      </c>
      <c r="Z282" s="358">
        <v>2667.0342848290225</v>
      </c>
      <c r="AA282" s="362">
        <v>-61.7599946516914</v>
      </c>
      <c r="AB282" s="360">
        <v>655.60656579193153</v>
      </c>
      <c r="AC282" s="366">
        <f t="shared" si="30"/>
        <v>3260.8808559692625</v>
      </c>
    </row>
    <row r="283" spans="1:29" ht="18.75">
      <c r="A283" s="345">
        <v>895</v>
      </c>
      <c r="B283" s="346" t="s">
        <v>306</v>
      </c>
      <c r="C283" s="342">
        <v>15463</v>
      </c>
      <c r="D283" s="336">
        <v>304.62749789820862</v>
      </c>
      <c r="E283" s="349">
        <v>123.95886955959386</v>
      </c>
      <c r="F283" s="352">
        <v>70.3091896785876</v>
      </c>
      <c r="G283" s="351">
        <v>110.35943866002717</v>
      </c>
      <c r="H283" s="337">
        <v>95.086270452046818</v>
      </c>
      <c r="I283" s="338">
        <v>399.71376835025546</v>
      </c>
      <c r="J283" s="341">
        <v>-105.46924917545108</v>
      </c>
      <c r="K283" s="342">
        <v>168.98944029190693</v>
      </c>
      <c r="L283" s="339">
        <f t="shared" si="29"/>
        <v>463.23395946671133</v>
      </c>
      <c r="M283" s="364">
        <v>2</v>
      </c>
      <c r="N283" s="134">
        <f t="shared" si="31"/>
        <v>-1744.3624382673229</v>
      </c>
      <c r="O283" s="135">
        <f t="shared" si="32"/>
        <v>-0.79016365494064345</v>
      </c>
      <c r="P283" s="31"/>
      <c r="Q283" s="39">
        <f t="shared" si="33"/>
        <v>-0.77427554601804427</v>
      </c>
      <c r="R283" s="39">
        <f t="shared" si="34"/>
        <v>-0.6901649468891069</v>
      </c>
      <c r="S283" s="23"/>
      <c r="T283" s="33"/>
      <c r="U283" s="357">
        <v>895</v>
      </c>
      <c r="V283" s="346" t="s">
        <v>306</v>
      </c>
      <c r="W283" s="342">
        <v>15378</v>
      </c>
      <c r="X283" s="361">
        <v>1537.3571736067122</v>
      </c>
      <c r="Y283" s="337">
        <v>233.44683676519128</v>
      </c>
      <c r="Z283" s="358">
        <v>1770.8040103719036</v>
      </c>
      <c r="AA283" s="363">
        <v>-108.62504877097152</v>
      </c>
      <c r="AB283" s="360">
        <v>545.41743613310234</v>
      </c>
      <c r="AC283" s="366">
        <f t="shared" si="30"/>
        <v>2207.5963977340343</v>
      </c>
    </row>
    <row r="284" spans="1:29" ht="18.75">
      <c r="A284" s="345">
        <v>905</v>
      </c>
      <c r="B284" s="346" t="s">
        <v>307</v>
      </c>
      <c r="C284" s="342">
        <v>67615</v>
      </c>
      <c r="D284" s="336">
        <v>109.21407971603934</v>
      </c>
      <c r="E284" s="349">
        <v>318.57578939584414</v>
      </c>
      <c r="F284" s="352">
        <v>-147.63771352510537</v>
      </c>
      <c r="G284" s="351">
        <v>-61.7239961546994</v>
      </c>
      <c r="H284" s="337">
        <v>38.55940249944539</v>
      </c>
      <c r="I284" s="338">
        <v>147.77348221548473</v>
      </c>
      <c r="J284" s="341">
        <v>419.17283147230643</v>
      </c>
      <c r="K284" s="342">
        <v>154.79696655466537</v>
      </c>
      <c r="L284" s="339">
        <f t="shared" si="29"/>
        <v>721.74328024245654</v>
      </c>
      <c r="M284" s="364">
        <v>15</v>
      </c>
      <c r="N284" s="134">
        <f t="shared" si="31"/>
        <v>-1353.0047472033957</v>
      </c>
      <c r="O284" s="135">
        <f t="shared" si="32"/>
        <v>-0.65212967035280489</v>
      </c>
      <c r="P284" s="31"/>
      <c r="Q284" s="39">
        <f t="shared" si="33"/>
        <v>-0.87313895358760796</v>
      </c>
      <c r="R284" s="39">
        <f t="shared" si="34"/>
        <v>-0.68903472100476759</v>
      </c>
      <c r="S284" s="23"/>
      <c r="T284" s="33"/>
      <c r="U284" s="357">
        <v>905</v>
      </c>
      <c r="V284" s="346" t="s">
        <v>307</v>
      </c>
      <c r="W284" s="342">
        <v>67551</v>
      </c>
      <c r="X284" s="361">
        <v>1092.3145449358869</v>
      </c>
      <c r="Y284" s="337">
        <v>72.530664799431207</v>
      </c>
      <c r="Z284" s="358">
        <v>1164.8452097353181</v>
      </c>
      <c r="AA284" s="362">
        <v>412.10780003256798</v>
      </c>
      <c r="AB284" s="360">
        <v>497.79501767796609</v>
      </c>
      <c r="AC284" s="366">
        <f t="shared" si="30"/>
        <v>2074.7480274458521</v>
      </c>
    </row>
    <row r="285" spans="1:29" ht="18.75">
      <c r="A285" s="345">
        <v>908</v>
      </c>
      <c r="B285" s="346" t="s">
        <v>308</v>
      </c>
      <c r="C285" s="342">
        <v>20695</v>
      </c>
      <c r="D285" s="336">
        <v>211.61048562454698</v>
      </c>
      <c r="E285" s="349">
        <v>208.46107755496496</v>
      </c>
      <c r="F285" s="352">
        <v>-9.4791978738825797</v>
      </c>
      <c r="G285" s="351">
        <v>12.628605943464605</v>
      </c>
      <c r="H285" s="337">
        <v>212.39714906982363</v>
      </c>
      <c r="I285" s="338">
        <v>424.00763469437061</v>
      </c>
      <c r="J285" s="341">
        <v>45.097318192800195</v>
      </c>
      <c r="K285" s="342">
        <v>141.29947138445584</v>
      </c>
      <c r="L285" s="339">
        <f t="shared" si="29"/>
        <v>610.40442427162657</v>
      </c>
      <c r="M285" s="364">
        <v>6</v>
      </c>
      <c r="N285" s="134">
        <f t="shared" si="31"/>
        <v>-1632.7453321192791</v>
      </c>
      <c r="O285" s="135">
        <f t="shared" si="32"/>
        <v>-0.72788066310216804</v>
      </c>
      <c r="P285" s="31"/>
      <c r="Q285" s="39">
        <f t="shared" si="33"/>
        <v>-0.7569334709956036</v>
      </c>
      <c r="R285" s="39">
        <f t="shared" si="34"/>
        <v>-0.69078104247000105</v>
      </c>
      <c r="S285" s="23"/>
      <c r="T285" s="33"/>
      <c r="U285" s="357">
        <v>908</v>
      </c>
      <c r="V285" s="346" t="s">
        <v>308</v>
      </c>
      <c r="W285" s="342">
        <v>20765</v>
      </c>
      <c r="X285" s="361">
        <v>1541.5476186294702</v>
      </c>
      <c r="Y285" s="337">
        <v>202.8621790959148</v>
      </c>
      <c r="Z285" s="358">
        <v>1744.409797725385</v>
      </c>
      <c r="AA285" s="363">
        <v>41.783915241993739</v>
      </c>
      <c r="AB285" s="360">
        <v>456.95604342352664</v>
      </c>
      <c r="AC285" s="366">
        <f t="shared" si="30"/>
        <v>2243.1497563909056</v>
      </c>
    </row>
    <row r="286" spans="1:29" ht="18.75">
      <c r="A286" s="345">
        <v>915</v>
      </c>
      <c r="B286" s="346" t="s">
        <v>309</v>
      </c>
      <c r="C286" s="342">
        <v>19973</v>
      </c>
      <c r="D286" s="336">
        <v>-6.4136584388925055E-2</v>
      </c>
      <c r="E286" s="349">
        <v>-90.538627146647968</v>
      </c>
      <c r="F286" s="352">
        <v>38.73399088769839</v>
      </c>
      <c r="G286" s="351">
        <v>51.74049967456066</v>
      </c>
      <c r="H286" s="337">
        <v>323.08125970059581</v>
      </c>
      <c r="I286" s="338">
        <v>323.0171231162069</v>
      </c>
      <c r="J286" s="341">
        <v>-116.5960046062184</v>
      </c>
      <c r="K286" s="342">
        <v>166.37607367425321</v>
      </c>
      <c r="L286" s="339">
        <f t="shared" si="29"/>
        <v>372.79719218424168</v>
      </c>
      <c r="M286" s="364">
        <v>11</v>
      </c>
      <c r="N286" s="134">
        <f t="shared" si="31"/>
        <v>-2546.6457233054798</v>
      </c>
      <c r="O286" s="135">
        <f t="shared" si="32"/>
        <v>-0.87230536681971504</v>
      </c>
      <c r="P286" s="31"/>
      <c r="Q286" s="39">
        <f t="shared" si="33"/>
        <v>-0.87078345009973668</v>
      </c>
      <c r="R286" s="39">
        <f t="shared" si="34"/>
        <v>-0.68957863485753912</v>
      </c>
      <c r="S286" s="23"/>
      <c r="T286" s="33"/>
      <c r="U286" s="357">
        <v>915</v>
      </c>
      <c r="V286" s="346" t="s">
        <v>309</v>
      </c>
      <c r="W286" s="342">
        <v>20278</v>
      </c>
      <c r="X286" s="361">
        <v>2099.0460668283818</v>
      </c>
      <c r="Y286" s="337">
        <v>400.76625106379129</v>
      </c>
      <c r="Z286" s="358">
        <v>2499.8123178921733</v>
      </c>
      <c r="AA286" s="362">
        <v>-116.3379031462669</v>
      </c>
      <c r="AB286" s="360">
        <v>535.9685007438153</v>
      </c>
      <c r="AC286" s="366">
        <f t="shared" si="30"/>
        <v>2919.4429154897216</v>
      </c>
    </row>
    <row r="287" spans="1:29" ht="18.75">
      <c r="A287" s="345">
        <v>918</v>
      </c>
      <c r="B287" s="346" t="s">
        <v>310</v>
      </c>
      <c r="C287" s="342">
        <v>2271</v>
      </c>
      <c r="D287" s="336">
        <v>139.94539850286216</v>
      </c>
      <c r="E287" s="349">
        <v>175.33949801849406</v>
      </c>
      <c r="F287" s="352">
        <v>-26.546455306032584</v>
      </c>
      <c r="G287" s="351">
        <v>-8.8476442095992951</v>
      </c>
      <c r="H287" s="337">
        <v>324.97842360193749</v>
      </c>
      <c r="I287" s="338">
        <v>464.92382210479963</v>
      </c>
      <c r="J287" s="341">
        <v>-248.05151915455747</v>
      </c>
      <c r="K287" s="342">
        <v>229.250386072872</v>
      </c>
      <c r="L287" s="339">
        <f t="shared" si="29"/>
        <v>446.12268902311416</v>
      </c>
      <c r="M287" s="364">
        <v>2</v>
      </c>
      <c r="N287" s="134">
        <f t="shared" si="31"/>
        <v>-2374.5002863467093</v>
      </c>
      <c r="O287" s="135">
        <f t="shared" si="32"/>
        <v>-0.84183540554028802</v>
      </c>
      <c r="P287" s="31"/>
      <c r="Q287" s="39">
        <f t="shared" si="33"/>
        <v>-0.79829652048355282</v>
      </c>
      <c r="R287" s="39">
        <f t="shared" si="34"/>
        <v>-0.68720243886298982</v>
      </c>
      <c r="S287" s="23"/>
      <c r="T287" s="33"/>
      <c r="U287" s="357">
        <v>918</v>
      </c>
      <c r="V287" s="346" t="s">
        <v>310</v>
      </c>
      <c r="W287" s="342">
        <v>2292</v>
      </c>
      <c r="X287" s="361">
        <v>1706.8212475449454</v>
      </c>
      <c r="Y287" s="337">
        <v>598.165375488937</v>
      </c>
      <c r="Z287" s="358">
        <v>2304.9866230338826</v>
      </c>
      <c r="AA287" s="363">
        <v>-217.26701570680629</v>
      </c>
      <c r="AB287" s="360">
        <v>732.9033680427475</v>
      </c>
      <c r="AC287" s="366">
        <f t="shared" si="30"/>
        <v>2820.6229753698235</v>
      </c>
    </row>
    <row r="288" spans="1:29" ht="18.75">
      <c r="A288" s="345">
        <v>921</v>
      </c>
      <c r="B288" s="346" t="s">
        <v>311</v>
      </c>
      <c r="C288" s="342">
        <v>1941</v>
      </c>
      <c r="D288" s="336">
        <v>548.83256053580624</v>
      </c>
      <c r="E288" s="349">
        <v>103.25038639876352</v>
      </c>
      <c r="F288" s="352">
        <v>386.41628026790312</v>
      </c>
      <c r="G288" s="351">
        <v>59.165893869139616</v>
      </c>
      <c r="H288" s="337">
        <v>497.07006697578566</v>
      </c>
      <c r="I288" s="338">
        <v>1045.9026275115921</v>
      </c>
      <c r="J288" s="341">
        <v>86.82843894899537</v>
      </c>
      <c r="K288" s="342">
        <v>251.97843179058191</v>
      </c>
      <c r="L288" s="339">
        <f t="shared" si="29"/>
        <v>1384.7094982511694</v>
      </c>
      <c r="M288" s="364">
        <v>11</v>
      </c>
      <c r="N288" s="134">
        <f t="shared" si="31"/>
        <v>-4328.1147678198486</v>
      </c>
      <c r="O288" s="135">
        <f t="shared" si="32"/>
        <v>-0.75761384671412257</v>
      </c>
      <c r="P288" s="31"/>
      <c r="Q288" s="39">
        <f t="shared" si="33"/>
        <v>-0.78337849712663987</v>
      </c>
      <c r="R288" s="39">
        <f t="shared" si="34"/>
        <v>-0.68881124145954575</v>
      </c>
      <c r="S288" s="23"/>
      <c r="T288" s="33"/>
      <c r="U288" s="357">
        <v>921</v>
      </c>
      <c r="V288" s="346" t="s">
        <v>311</v>
      </c>
      <c r="W288" s="342">
        <v>1972</v>
      </c>
      <c r="X288" s="361">
        <v>3768.7880908520597</v>
      </c>
      <c r="Y288" s="337">
        <v>1059.4612456094317</v>
      </c>
      <c r="Z288" s="358">
        <v>4828.2493364614911</v>
      </c>
      <c r="AA288" s="362">
        <v>74.846348884381342</v>
      </c>
      <c r="AB288" s="360">
        <v>809.72858072514532</v>
      </c>
      <c r="AC288" s="366">
        <f t="shared" si="30"/>
        <v>5712.8242660710184</v>
      </c>
    </row>
    <row r="289" spans="1:29" ht="18.75">
      <c r="A289" s="345">
        <v>922</v>
      </c>
      <c r="B289" s="346" t="s">
        <v>312</v>
      </c>
      <c r="C289" s="342">
        <v>4444</v>
      </c>
      <c r="D289" s="336">
        <v>432.06435643564356</v>
      </c>
      <c r="E289" s="349">
        <v>579.24482448244828</v>
      </c>
      <c r="F289" s="352">
        <v>-71.52295229522953</v>
      </c>
      <c r="G289" s="351">
        <v>-75.657515751575161</v>
      </c>
      <c r="H289" s="337">
        <v>307.78982898289831</v>
      </c>
      <c r="I289" s="338">
        <v>739.85418541854187</v>
      </c>
      <c r="J289" s="341">
        <v>-238.95004500450045</v>
      </c>
      <c r="K289" s="342">
        <v>162.82741504649431</v>
      </c>
      <c r="L289" s="339">
        <f t="shared" si="29"/>
        <v>663.73155546053567</v>
      </c>
      <c r="M289" s="364">
        <v>6</v>
      </c>
      <c r="N289" s="134">
        <f t="shared" si="31"/>
        <v>-1153.8283629941566</v>
      </c>
      <c r="O289" s="135">
        <f t="shared" si="32"/>
        <v>-0.63482273749475782</v>
      </c>
      <c r="P289" s="31"/>
      <c r="Q289" s="39">
        <f t="shared" si="33"/>
        <v>-0.50494082555698916</v>
      </c>
      <c r="R289" s="39">
        <f t="shared" si="34"/>
        <v>-0.70601349085914156</v>
      </c>
      <c r="S289" s="23"/>
      <c r="T289" s="33"/>
      <c r="U289" s="357">
        <v>922</v>
      </c>
      <c r="V289" s="346" t="s">
        <v>312</v>
      </c>
      <c r="W289" s="342">
        <v>4367</v>
      </c>
      <c r="X289" s="361">
        <v>1084.3157056712259</v>
      </c>
      <c r="Y289" s="337">
        <v>410.16055820359031</v>
      </c>
      <c r="Z289" s="358">
        <v>1494.4762638748164</v>
      </c>
      <c r="AA289" s="363">
        <v>-230.77650561025877</v>
      </c>
      <c r="AB289" s="360">
        <v>553.86016019013448</v>
      </c>
      <c r="AC289" s="366">
        <f t="shared" si="30"/>
        <v>1817.5599184546923</v>
      </c>
    </row>
    <row r="290" spans="1:29" ht="18.75">
      <c r="A290" s="345">
        <v>924</v>
      </c>
      <c r="B290" s="346" t="s">
        <v>313</v>
      </c>
      <c r="C290" s="342">
        <v>3004</v>
      </c>
      <c r="D290" s="336">
        <v>252.22403462050599</v>
      </c>
      <c r="E290" s="349">
        <v>391.74866844207725</v>
      </c>
      <c r="F290" s="352">
        <v>-37.365845539280961</v>
      </c>
      <c r="G290" s="351">
        <v>-102.15878828229027</v>
      </c>
      <c r="H290" s="337">
        <v>539.36384820239675</v>
      </c>
      <c r="I290" s="338">
        <v>791.58788282290277</v>
      </c>
      <c r="J290" s="341">
        <v>61.903794940079891</v>
      </c>
      <c r="K290" s="342">
        <v>240.9826904234742</v>
      </c>
      <c r="L290" s="339">
        <f t="shared" si="29"/>
        <v>1094.474368186457</v>
      </c>
      <c r="M290" s="364">
        <v>16</v>
      </c>
      <c r="N290" s="134">
        <f t="shared" si="31"/>
        <v>-2903.1099475607293</v>
      </c>
      <c r="O290" s="135">
        <f t="shared" si="32"/>
        <v>-0.72621606406770955</v>
      </c>
      <c r="P290" s="31"/>
      <c r="Q290" s="39">
        <f t="shared" si="33"/>
        <v>-0.75082327850943242</v>
      </c>
      <c r="R290" s="39">
        <f t="shared" si="34"/>
        <v>-0.6815236015352899</v>
      </c>
      <c r="S290" s="23"/>
      <c r="T290" s="33"/>
      <c r="U290" s="357">
        <v>924</v>
      </c>
      <c r="V290" s="346" t="s">
        <v>313</v>
      </c>
      <c r="W290" s="342">
        <v>3065</v>
      </c>
      <c r="X290" s="361">
        <v>2206.2818639444931</v>
      </c>
      <c r="Y290" s="337">
        <v>970.53127529117887</v>
      </c>
      <c r="Z290" s="358">
        <v>3176.8131392356718</v>
      </c>
      <c r="AA290" s="362">
        <v>64.097553017944534</v>
      </c>
      <c r="AB290" s="360">
        <v>756.67362349356995</v>
      </c>
      <c r="AC290" s="366">
        <f t="shared" si="30"/>
        <v>3997.5843157471863</v>
      </c>
    </row>
    <row r="291" spans="1:29" ht="18.75">
      <c r="A291" s="345">
        <v>925</v>
      </c>
      <c r="B291" s="346" t="s">
        <v>314</v>
      </c>
      <c r="C291" s="342">
        <v>3490</v>
      </c>
      <c r="D291" s="336">
        <v>970.94441260744986</v>
      </c>
      <c r="E291" s="349">
        <v>375.44412607449857</v>
      </c>
      <c r="F291" s="352">
        <v>337.83724928366763</v>
      </c>
      <c r="G291" s="351">
        <v>257.66303724928366</v>
      </c>
      <c r="H291" s="337">
        <v>-38.854441260744984</v>
      </c>
      <c r="I291" s="338">
        <v>932.08968481375359</v>
      </c>
      <c r="J291" s="341">
        <v>34.415759312320915</v>
      </c>
      <c r="K291" s="342">
        <v>234.25119284564349</v>
      </c>
      <c r="L291" s="339">
        <f t="shared" si="29"/>
        <v>1200.7566369717181</v>
      </c>
      <c r="M291" s="364">
        <v>11</v>
      </c>
      <c r="N291" s="134">
        <f t="shared" si="31"/>
        <v>-2032.2733904408813</v>
      </c>
      <c r="O291" s="135">
        <f t="shared" si="32"/>
        <v>-0.628597128145857</v>
      </c>
      <c r="P291" s="31"/>
      <c r="Q291" s="39">
        <f t="shared" si="33"/>
        <v>-0.62508747662497199</v>
      </c>
      <c r="R291" s="39">
        <f t="shared" si="34"/>
        <v>-0.67940196840061218</v>
      </c>
      <c r="S291" s="23"/>
      <c r="T291" s="33"/>
      <c r="U291" s="357">
        <v>925</v>
      </c>
      <c r="V291" s="346" t="s">
        <v>314</v>
      </c>
      <c r="W291" s="342">
        <v>3522</v>
      </c>
      <c r="X291" s="361">
        <v>2268.350402157595</v>
      </c>
      <c r="Y291" s="337">
        <v>217.80203794475085</v>
      </c>
      <c r="Z291" s="358">
        <v>2486.1524401023457</v>
      </c>
      <c r="AA291" s="363">
        <v>16.208120386144238</v>
      </c>
      <c r="AB291" s="360">
        <v>730.66946692410943</v>
      </c>
      <c r="AC291" s="366">
        <f t="shared" si="30"/>
        <v>3233.0300274125993</v>
      </c>
    </row>
    <row r="292" spans="1:29" ht="18.75">
      <c r="A292" s="345">
        <v>927</v>
      </c>
      <c r="B292" s="346" t="s">
        <v>315</v>
      </c>
      <c r="C292" s="342">
        <v>29239</v>
      </c>
      <c r="D292" s="336">
        <v>529.27801908410004</v>
      </c>
      <c r="E292" s="349">
        <v>499.06888060467185</v>
      </c>
      <c r="F292" s="352">
        <v>-0.19005437942474093</v>
      </c>
      <c r="G292" s="351">
        <v>30.399192858852903</v>
      </c>
      <c r="H292" s="337">
        <v>126.38783816135982</v>
      </c>
      <c r="I292" s="338">
        <v>655.66589144635589</v>
      </c>
      <c r="J292" s="341">
        <v>-112.79811211053729</v>
      </c>
      <c r="K292" s="342">
        <v>143.23339873266198</v>
      </c>
      <c r="L292" s="339">
        <f t="shared" si="29"/>
        <v>686.10117806848052</v>
      </c>
      <c r="M292" s="364">
        <v>1</v>
      </c>
      <c r="N292" s="134">
        <f t="shared" si="31"/>
        <v>-550.19418664967793</v>
      </c>
      <c r="O292" s="135">
        <f t="shared" si="32"/>
        <v>-0.44503457858964568</v>
      </c>
      <c r="P292" s="31"/>
      <c r="Q292" s="39">
        <f t="shared" si="33"/>
        <v>-0.25584572714228193</v>
      </c>
      <c r="R292" s="39">
        <f t="shared" si="34"/>
        <v>-0.69310774420401966</v>
      </c>
      <c r="S292" s="23"/>
      <c r="T292" s="33"/>
      <c r="U292" s="357">
        <v>927</v>
      </c>
      <c r="V292" s="346" t="s">
        <v>315</v>
      </c>
      <c r="W292" s="342">
        <v>29160</v>
      </c>
      <c r="X292" s="361">
        <v>916.52747823376421</v>
      </c>
      <c r="Y292" s="337">
        <v>-35.438817775694233</v>
      </c>
      <c r="Z292" s="358">
        <v>881.08866045806997</v>
      </c>
      <c r="AA292" s="362">
        <v>-111.51539780521261</v>
      </c>
      <c r="AB292" s="360">
        <v>466.72210206530104</v>
      </c>
      <c r="AC292" s="366">
        <f t="shared" si="30"/>
        <v>1236.2953647181585</v>
      </c>
    </row>
    <row r="293" spans="1:29" ht="18.75">
      <c r="A293" s="345">
        <v>931</v>
      </c>
      <c r="B293" s="346" t="s">
        <v>316</v>
      </c>
      <c r="C293" s="342">
        <v>6070</v>
      </c>
      <c r="D293" s="336">
        <v>1102.3571663920923</v>
      </c>
      <c r="E293" s="349">
        <v>130.16836902800659</v>
      </c>
      <c r="F293" s="352">
        <v>574.2220757825371</v>
      </c>
      <c r="G293" s="351">
        <v>397.9667215815486</v>
      </c>
      <c r="H293" s="337">
        <v>304.49884678747941</v>
      </c>
      <c r="I293" s="338">
        <v>1406.8560131795716</v>
      </c>
      <c r="J293" s="341">
        <v>5.1357495881383857</v>
      </c>
      <c r="K293" s="342">
        <v>216.31185596404325</v>
      </c>
      <c r="L293" s="339">
        <f t="shared" si="29"/>
        <v>1628.3036187317532</v>
      </c>
      <c r="M293" s="364">
        <v>13</v>
      </c>
      <c r="N293" s="134">
        <f t="shared" si="31"/>
        <v>-2920.5258514463303</v>
      </c>
      <c r="O293" s="135">
        <f t="shared" si="32"/>
        <v>-0.64203898400526194</v>
      </c>
      <c r="P293" s="31"/>
      <c r="Q293" s="39">
        <f t="shared" si="33"/>
        <v>-0.63311013901449498</v>
      </c>
      <c r="R293" s="39">
        <f t="shared" si="34"/>
        <v>-0.69535433883519526</v>
      </c>
      <c r="S293" s="23"/>
      <c r="T293" s="33"/>
      <c r="U293" s="357">
        <v>931</v>
      </c>
      <c r="V293" s="346" t="s">
        <v>316</v>
      </c>
      <c r="W293" s="342">
        <v>6097</v>
      </c>
      <c r="X293" s="361">
        <v>3021.9626726652191</v>
      </c>
      <c r="Y293" s="337">
        <v>812.58323002232726</v>
      </c>
      <c r="Z293" s="358">
        <v>3834.545902687546</v>
      </c>
      <c r="AA293" s="363">
        <v>4.2394620305068065</v>
      </c>
      <c r="AB293" s="360">
        <v>710.04410546003032</v>
      </c>
      <c r="AC293" s="366">
        <f t="shared" si="30"/>
        <v>4548.8294701780833</v>
      </c>
    </row>
    <row r="294" spans="1:29" ht="18.75">
      <c r="A294" s="345">
        <v>934</v>
      </c>
      <c r="B294" s="346" t="s">
        <v>317</v>
      </c>
      <c r="C294" s="342">
        <v>2756</v>
      </c>
      <c r="D294" s="336">
        <v>267.25979680696662</v>
      </c>
      <c r="E294" s="349">
        <v>130.01306240928884</v>
      </c>
      <c r="F294" s="352">
        <v>122.02830188679245</v>
      </c>
      <c r="G294" s="351">
        <v>15.218432510885341</v>
      </c>
      <c r="H294" s="337">
        <v>453.58817126269957</v>
      </c>
      <c r="I294" s="338">
        <v>720.84796806966619</v>
      </c>
      <c r="J294" s="341">
        <v>-281.78955007256894</v>
      </c>
      <c r="K294" s="342">
        <v>205.211788898066</v>
      </c>
      <c r="L294" s="339">
        <f t="shared" si="29"/>
        <v>644.27020689516326</v>
      </c>
      <c r="M294" s="364">
        <v>14</v>
      </c>
      <c r="N294" s="134">
        <f t="shared" si="31"/>
        <v>-2630.7574172423938</v>
      </c>
      <c r="O294" s="135">
        <f t="shared" si="32"/>
        <v>-0.80327793202513065</v>
      </c>
      <c r="P294" s="31"/>
      <c r="Q294" s="39">
        <f t="shared" si="33"/>
        <v>-0.75095893745654707</v>
      </c>
      <c r="R294" s="39">
        <f t="shared" si="34"/>
        <v>-0.68535877511631482</v>
      </c>
      <c r="S294" s="23"/>
      <c r="T294" s="33"/>
      <c r="U294" s="357">
        <v>934</v>
      </c>
      <c r="V294" s="346" t="s">
        <v>317</v>
      </c>
      <c r="W294" s="342">
        <v>2784</v>
      </c>
      <c r="X294" s="361">
        <v>2120.6142748470102</v>
      </c>
      <c r="Y294" s="337">
        <v>773.88015393375292</v>
      </c>
      <c r="Z294" s="358">
        <v>2894.494428780763</v>
      </c>
      <c r="AA294" s="362">
        <v>-271.67564655172413</v>
      </c>
      <c r="AB294" s="360">
        <v>652.20884190851837</v>
      </c>
      <c r="AC294" s="366">
        <f t="shared" si="30"/>
        <v>3275.0276241375573</v>
      </c>
    </row>
    <row r="295" spans="1:29" ht="18.75">
      <c r="A295" s="345">
        <v>935</v>
      </c>
      <c r="B295" s="346" t="s">
        <v>318</v>
      </c>
      <c r="C295" s="342">
        <v>3040</v>
      </c>
      <c r="D295" s="336">
        <v>230.19967105263157</v>
      </c>
      <c r="E295" s="349">
        <v>90.992434210526312</v>
      </c>
      <c r="F295" s="352">
        <v>55.463157894736845</v>
      </c>
      <c r="G295" s="351">
        <v>83.744078947368422</v>
      </c>
      <c r="H295" s="337">
        <v>294.96907894736842</v>
      </c>
      <c r="I295" s="338">
        <v>525.16875000000005</v>
      </c>
      <c r="J295" s="341">
        <v>20.479605263157893</v>
      </c>
      <c r="K295" s="342">
        <v>208.0933710085493</v>
      </c>
      <c r="L295" s="339">
        <f t="shared" si="29"/>
        <v>753.74172627170719</v>
      </c>
      <c r="M295" s="364">
        <v>8</v>
      </c>
      <c r="N295" s="134">
        <f t="shared" si="31"/>
        <v>-2598.466602272335</v>
      </c>
      <c r="O295" s="135">
        <f t="shared" si="32"/>
        <v>-0.7751506910075967</v>
      </c>
      <c r="P295" s="31"/>
      <c r="Q295" s="39">
        <f t="shared" si="33"/>
        <v>-0.80359688770993654</v>
      </c>
      <c r="R295" s="39">
        <f t="shared" si="34"/>
        <v>-0.68967322109000695</v>
      </c>
      <c r="S295" s="23"/>
      <c r="T295" s="33"/>
      <c r="U295" s="357">
        <v>935</v>
      </c>
      <c r="V295" s="346" t="s">
        <v>318</v>
      </c>
      <c r="W295" s="342">
        <v>3087</v>
      </c>
      <c r="X295" s="361">
        <v>1953.2869842081534</v>
      </c>
      <c r="Y295" s="337">
        <v>720.64594830255885</v>
      </c>
      <c r="Z295" s="358">
        <v>2673.9329325107124</v>
      </c>
      <c r="AA295" s="363">
        <v>7.7133138969873665</v>
      </c>
      <c r="AB295" s="360">
        <v>670.56208213634238</v>
      </c>
      <c r="AC295" s="366">
        <f t="shared" si="30"/>
        <v>3352.2083285440422</v>
      </c>
    </row>
    <row r="296" spans="1:29" ht="18.75">
      <c r="A296" s="345">
        <v>936</v>
      </c>
      <c r="B296" s="346" t="s">
        <v>319</v>
      </c>
      <c r="C296" s="342">
        <v>6465</v>
      </c>
      <c r="D296" s="336">
        <v>612.83619489559169</v>
      </c>
      <c r="E296" s="349">
        <v>106.89156999226604</v>
      </c>
      <c r="F296" s="352">
        <v>333.14911059551429</v>
      </c>
      <c r="G296" s="351">
        <v>172.79551430781129</v>
      </c>
      <c r="H296" s="337">
        <v>256.97432327919569</v>
      </c>
      <c r="I296" s="338">
        <v>869.81051817478726</v>
      </c>
      <c r="J296" s="341">
        <v>110.56999226604795</v>
      </c>
      <c r="K296" s="342">
        <v>220.20504617921583</v>
      </c>
      <c r="L296" s="339">
        <f t="shared" si="29"/>
        <v>1200.585556620051</v>
      </c>
      <c r="M296" s="364">
        <v>6</v>
      </c>
      <c r="N296" s="134">
        <f t="shared" si="31"/>
        <v>-3073.9296092099548</v>
      </c>
      <c r="O296" s="135">
        <f t="shared" si="32"/>
        <v>-0.71912941935090158</v>
      </c>
      <c r="P296" s="31"/>
      <c r="Q296" s="39">
        <f t="shared" si="33"/>
        <v>-0.7500443455361212</v>
      </c>
      <c r="R296" s="39">
        <f t="shared" si="34"/>
        <v>-0.68708587360394691</v>
      </c>
      <c r="S296" s="23"/>
      <c r="T296" s="33"/>
      <c r="U296" s="357">
        <v>936</v>
      </c>
      <c r="V296" s="346" t="s">
        <v>319</v>
      </c>
      <c r="W296" s="342">
        <v>6510</v>
      </c>
      <c r="X296" s="361">
        <v>2800.7538719631257</v>
      </c>
      <c r="Y296" s="337">
        <v>679.10546564783488</v>
      </c>
      <c r="Z296" s="358">
        <v>3479.8593376109607</v>
      </c>
      <c r="AA296" s="362">
        <v>90.932258064516134</v>
      </c>
      <c r="AB296" s="360">
        <v>703.72357015452849</v>
      </c>
      <c r="AC296" s="366">
        <f t="shared" si="30"/>
        <v>4274.5151658300056</v>
      </c>
    </row>
    <row r="297" spans="1:29" ht="18.75">
      <c r="A297" s="345">
        <v>946</v>
      </c>
      <c r="B297" s="346" t="s">
        <v>320</v>
      </c>
      <c r="C297" s="342">
        <v>6376</v>
      </c>
      <c r="D297" s="336">
        <v>781.20153701380173</v>
      </c>
      <c r="E297" s="349">
        <v>768.73164993726471</v>
      </c>
      <c r="F297" s="352">
        <v>-20.250941028858218</v>
      </c>
      <c r="G297" s="351">
        <v>32.720828105395235</v>
      </c>
      <c r="H297" s="337">
        <v>317.60633626097865</v>
      </c>
      <c r="I297" s="338">
        <v>1098.8080301129235</v>
      </c>
      <c r="J297" s="341">
        <v>92.697145545796744</v>
      </c>
      <c r="K297" s="342">
        <v>216.47092137910403</v>
      </c>
      <c r="L297" s="339">
        <f t="shared" si="29"/>
        <v>1407.9760970378243</v>
      </c>
      <c r="M297" s="364">
        <v>15</v>
      </c>
      <c r="N297" s="134">
        <f t="shared" si="31"/>
        <v>-2142.55965044496</v>
      </c>
      <c r="O297" s="135">
        <f t="shared" si="32"/>
        <v>-0.60344686065024578</v>
      </c>
      <c r="P297" s="31"/>
      <c r="Q297" s="39">
        <f t="shared" si="33"/>
        <v>-0.6000861682143499</v>
      </c>
      <c r="R297" s="39">
        <f t="shared" si="34"/>
        <v>-0.687806345538855</v>
      </c>
      <c r="S297" s="23"/>
      <c r="T297" s="33"/>
      <c r="U297" s="357">
        <v>946</v>
      </c>
      <c r="V297" s="346" t="s">
        <v>320</v>
      </c>
      <c r="W297" s="342">
        <v>6388</v>
      </c>
      <c r="X297" s="361">
        <v>2086.913731111264</v>
      </c>
      <c r="Y297" s="337">
        <v>660.69823621342175</v>
      </c>
      <c r="Z297" s="358">
        <v>2747.6119673246858</v>
      </c>
      <c r="AA297" s="363">
        <v>109.5371008140263</v>
      </c>
      <c r="AB297" s="360">
        <v>693.38667934407226</v>
      </c>
      <c r="AC297" s="366">
        <f t="shared" si="30"/>
        <v>3550.5357474827842</v>
      </c>
    </row>
    <row r="298" spans="1:29" ht="18.75">
      <c r="A298" s="345">
        <v>976</v>
      </c>
      <c r="B298" s="346" t="s">
        <v>321</v>
      </c>
      <c r="C298" s="342">
        <v>3830</v>
      </c>
      <c r="D298" s="336">
        <v>741.52193211488247</v>
      </c>
      <c r="E298" s="349">
        <v>454.17362924281986</v>
      </c>
      <c r="F298" s="352">
        <v>186.68120104438643</v>
      </c>
      <c r="G298" s="351">
        <v>100.66710182767623</v>
      </c>
      <c r="H298" s="337">
        <v>519.16971279373365</v>
      </c>
      <c r="I298" s="338">
        <v>1260.6919060052219</v>
      </c>
      <c r="J298" s="341">
        <v>-181.68250652741514</v>
      </c>
      <c r="K298" s="342">
        <v>216.61125440035599</v>
      </c>
      <c r="L298" s="339">
        <f t="shared" si="29"/>
        <v>1295.6206538781628</v>
      </c>
      <c r="M298" s="364">
        <v>19</v>
      </c>
      <c r="N298" s="134">
        <f t="shared" si="31"/>
        <v>-4021.0360301119244</v>
      </c>
      <c r="O298" s="135">
        <f t="shared" si="32"/>
        <v>-0.75630913732315419</v>
      </c>
      <c r="P298" s="31"/>
      <c r="Q298" s="39">
        <f t="shared" si="33"/>
        <v>-0.73220869725119853</v>
      </c>
      <c r="R298" s="39">
        <f t="shared" si="34"/>
        <v>-0.68577080010460179</v>
      </c>
      <c r="S298" s="23"/>
      <c r="T298" s="33"/>
      <c r="U298" s="357">
        <v>976</v>
      </c>
      <c r="V298" s="346" t="s">
        <v>321</v>
      </c>
      <c r="W298" s="342">
        <v>3890</v>
      </c>
      <c r="X298" s="361">
        <v>3839.8974756623697</v>
      </c>
      <c r="Y298" s="337">
        <v>867.84281711255812</v>
      </c>
      <c r="Z298" s="358">
        <v>4707.7402927749281</v>
      </c>
      <c r="AA298" s="362">
        <v>-80.425192802056557</v>
      </c>
      <c r="AB298" s="360">
        <v>689.34158401721527</v>
      </c>
      <c r="AC298" s="366">
        <f t="shared" si="30"/>
        <v>5316.656683990087</v>
      </c>
    </row>
    <row r="299" spans="1:29" ht="18.75">
      <c r="A299" s="345">
        <v>977</v>
      </c>
      <c r="B299" s="346" t="s">
        <v>322</v>
      </c>
      <c r="C299" s="342">
        <v>15357</v>
      </c>
      <c r="D299" s="336">
        <v>628.61978250960476</v>
      </c>
      <c r="E299" s="349">
        <v>650.40626424431855</v>
      </c>
      <c r="F299" s="352">
        <v>1.3039656182848212</v>
      </c>
      <c r="G299" s="351">
        <v>-23.090447352998634</v>
      </c>
      <c r="H299" s="337">
        <v>425.49807905189817</v>
      </c>
      <c r="I299" s="338">
        <v>1054.1178615615029</v>
      </c>
      <c r="J299" s="341">
        <v>11.905710750797683</v>
      </c>
      <c r="K299" s="342">
        <v>158.55231692829159</v>
      </c>
      <c r="L299" s="339">
        <f t="shared" si="29"/>
        <v>1224.575889240592</v>
      </c>
      <c r="M299" s="364">
        <v>17</v>
      </c>
      <c r="N299" s="134">
        <f t="shared" si="31"/>
        <v>-1916.501325020593</v>
      </c>
      <c r="O299" s="135">
        <f t="shared" si="32"/>
        <v>-0.6101414241965315</v>
      </c>
      <c r="P299" s="31"/>
      <c r="Q299" s="39">
        <f t="shared" si="33"/>
        <v>-0.59557743304594002</v>
      </c>
      <c r="R299" s="39">
        <f t="shared" si="34"/>
        <v>-0.69641248604766814</v>
      </c>
      <c r="S299" s="23"/>
      <c r="T299" s="33"/>
      <c r="U299" s="357">
        <v>977</v>
      </c>
      <c r="V299" s="346" t="s">
        <v>322</v>
      </c>
      <c r="W299" s="342">
        <v>15304</v>
      </c>
      <c r="X299" s="361">
        <v>1915.4705124135226</v>
      </c>
      <c r="Y299" s="337">
        <v>691.00585091277128</v>
      </c>
      <c r="Z299" s="358">
        <v>2606.4763633262937</v>
      </c>
      <c r="AA299" s="363">
        <v>12.33853894406691</v>
      </c>
      <c r="AB299" s="360">
        <v>522.26231199082463</v>
      </c>
      <c r="AC299" s="366">
        <f t="shared" si="30"/>
        <v>3141.077214261185</v>
      </c>
    </row>
    <row r="300" spans="1:29" ht="18.75">
      <c r="A300" s="345">
        <v>980</v>
      </c>
      <c r="B300" s="346" t="s">
        <v>323</v>
      </c>
      <c r="C300" s="342">
        <v>33533</v>
      </c>
      <c r="D300" s="336">
        <v>602.61002594459194</v>
      </c>
      <c r="E300" s="349">
        <v>651.22708973250235</v>
      </c>
      <c r="F300" s="352">
        <v>-12.963468821757672</v>
      </c>
      <c r="G300" s="351">
        <v>-35.653594966152745</v>
      </c>
      <c r="H300" s="337">
        <v>197.9971073271106</v>
      </c>
      <c r="I300" s="338">
        <v>800.60713327170254</v>
      </c>
      <c r="J300" s="341">
        <v>-114.38040139564012</v>
      </c>
      <c r="K300" s="342">
        <v>128.8561839753859</v>
      </c>
      <c r="L300" s="339">
        <f t="shared" si="29"/>
        <v>815.08291585144832</v>
      </c>
      <c r="M300" s="364">
        <v>6</v>
      </c>
      <c r="N300" s="134">
        <f t="shared" si="31"/>
        <v>-764.52612623564244</v>
      </c>
      <c r="O300" s="135">
        <f t="shared" si="32"/>
        <v>-0.48399705614846106</v>
      </c>
      <c r="P300" s="31"/>
      <c r="Q300" s="39">
        <f t="shared" si="33"/>
        <v>-0.36354108711142408</v>
      </c>
      <c r="R300" s="39">
        <f t="shared" si="34"/>
        <v>-0.69966780887272828</v>
      </c>
      <c r="S300" s="23"/>
      <c r="T300" s="33"/>
      <c r="U300" s="357">
        <v>980</v>
      </c>
      <c r="V300" s="346" t="s">
        <v>323</v>
      </c>
      <c r="W300" s="342">
        <v>33352</v>
      </c>
      <c r="X300" s="361">
        <v>1037.885522499646</v>
      </c>
      <c r="Y300" s="337">
        <v>220.02306682018659</v>
      </c>
      <c r="Z300" s="358">
        <v>1257.9085893198323</v>
      </c>
      <c r="AA300" s="362">
        <v>-107.34507675701607</v>
      </c>
      <c r="AB300" s="360">
        <v>429.04552952427451</v>
      </c>
      <c r="AC300" s="366">
        <f t="shared" si="30"/>
        <v>1579.6090420870908</v>
      </c>
    </row>
    <row r="301" spans="1:29" ht="18.75">
      <c r="A301" s="345">
        <v>981</v>
      </c>
      <c r="B301" s="346" t="s">
        <v>324</v>
      </c>
      <c r="C301" s="342">
        <v>2282</v>
      </c>
      <c r="D301" s="336">
        <v>297.85188431200703</v>
      </c>
      <c r="E301" s="349">
        <v>-3.4211218229623137</v>
      </c>
      <c r="F301" s="352">
        <v>199.66652059596845</v>
      </c>
      <c r="G301" s="351">
        <v>101.60648553900087</v>
      </c>
      <c r="H301" s="337">
        <v>512.75153374233128</v>
      </c>
      <c r="I301" s="338">
        <v>810.60341805433825</v>
      </c>
      <c r="J301" s="341">
        <v>-235.08326029798422</v>
      </c>
      <c r="K301" s="342">
        <v>224.50481007084008</v>
      </c>
      <c r="L301" s="339">
        <f t="shared" si="29"/>
        <v>800.02496782719413</v>
      </c>
      <c r="M301" s="364">
        <v>5</v>
      </c>
      <c r="N301" s="134">
        <f t="shared" si="31"/>
        <v>-1690.9550293021732</v>
      </c>
      <c r="O301" s="135">
        <f t="shared" si="32"/>
        <v>-0.67883123559837832</v>
      </c>
      <c r="P301" s="31"/>
      <c r="Q301" s="39">
        <f t="shared" si="33"/>
        <v>-0.59672643124516944</v>
      </c>
      <c r="R301" s="39">
        <f t="shared" si="34"/>
        <v>-0.683490041560742</v>
      </c>
      <c r="S301" s="23"/>
      <c r="T301" s="33"/>
      <c r="U301" s="357">
        <v>981</v>
      </c>
      <c r="V301" s="346" t="s">
        <v>324</v>
      </c>
      <c r="W301" s="342">
        <v>2314</v>
      </c>
      <c r="X301" s="361">
        <v>1201.7254819195527</v>
      </c>
      <c r="Y301" s="337">
        <v>808.33290241047291</v>
      </c>
      <c r="Z301" s="358">
        <v>2010.0583843300255</v>
      </c>
      <c r="AA301" s="363">
        <v>-228.39196197061366</v>
      </c>
      <c r="AB301" s="360">
        <v>709.31357476995538</v>
      </c>
      <c r="AC301" s="366">
        <f t="shared" si="30"/>
        <v>2490.9799971293673</v>
      </c>
    </row>
    <row r="302" spans="1:29" ht="18.75">
      <c r="A302" s="345">
        <v>989</v>
      </c>
      <c r="B302" s="346" t="s">
        <v>325</v>
      </c>
      <c r="C302" s="342">
        <v>5484</v>
      </c>
      <c r="D302" s="336">
        <v>-55.358679795769511</v>
      </c>
      <c r="E302" s="349">
        <v>194.47064186725018</v>
      </c>
      <c r="F302" s="352">
        <v>-156.1560904449307</v>
      </c>
      <c r="G302" s="351">
        <v>-93.673231218088986</v>
      </c>
      <c r="H302" s="337">
        <v>352.04996353026985</v>
      </c>
      <c r="I302" s="338">
        <v>296.69128373450036</v>
      </c>
      <c r="J302" s="341">
        <v>-80.618891320204227</v>
      </c>
      <c r="K302" s="342">
        <v>211.35872314780329</v>
      </c>
      <c r="L302" s="339">
        <f t="shared" si="29"/>
        <v>427.43111556209942</v>
      </c>
      <c r="M302" s="364">
        <v>14</v>
      </c>
      <c r="N302" s="134">
        <f t="shared" si="31"/>
        <v>-3194.7384036873659</v>
      </c>
      <c r="O302" s="135">
        <f t="shared" si="32"/>
        <v>-0.88199582783451125</v>
      </c>
      <c r="P302" s="31"/>
      <c r="Q302" s="39">
        <f t="shared" si="33"/>
        <v>-0.9020266161117293</v>
      </c>
      <c r="R302" s="39">
        <f t="shared" si="34"/>
        <v>-0.68905586208453273</v>
      </c>
      <c r="S302" s="23"/>
      <c r="T302" s="33"/>
      <c r="U302" s="357">
        <v>989</v>
      </c>
      <c r="V302" s="346" t="s">
        <v>325</v>
      </c>
      <c r="W302" s="342">
        <v>5522</v>
      </c>
      <c r="X302" s="361">
        <v>2248.6970417255498</v>
      </c>
      <c r="Y302" s="337">
        <v>779.58749801075669</v>
      </c>
      <c r="Z302" s="358">
        <v>3028.2845397363062</v>
      </c>
      <c r="AA302" s="362">
        <v>-85.847156827236503</v>
      </c>
      <c r="AB302" s="360">
        <v>679.73213634039598</v>
      </c>
      <c r="AC302" s="366">
        <f t="shared" si="30"/>
        <v>3622.1695192494653</v>
      </c>
    </row>
    <row r="303" spans="1:29" ht="18.75">
      <c r="A303" s="345">
        <v>992</v>
      </c>
      <c r="B303" s="346" t="s">
        <v>326</v>
      </c>
      <c r="C303" s="342">
        <v>18318</v>
      </c>
      <c r="D303" s="336">
        <v>592.227754121629</v>
      </c>
      <c r="E303" s="349">
        <v>216.10274047385084</v>
      </c>
      <c r="F303" s="353">
        <v>189.11928158095861</v>
      </c>
      <c r="G303" s="351">
        <v>187.00573206681952</v>
      </c>
      <c r="H303" s="337">
        <v>144.02756851184628</v>
      </c>
      <c r="I303" s="338">
        <v>736.25537722458785</v>
      </c>
      <c r="J303" s="341">
        <v>-47.979091603886886</v>
      </c>
      <c r="K303" s="342">
        <v>162.7861789633096</v>
      </c>
      <c r="L303" s="339">
        <f t="shared" si="29"/>
        <v>851.06246458401051</v>
      </c>
      <c r="M303" s="364">
        <v>13</v>
      </c>
      <c r="N303" s="134">
        <f t="shared" si="31"/>
        <v>-1961.7083253657586</v>
      </c>
      <c r="O303" s="135">
        <f t="shared" si="32"/>
        <v>-0.69742914437787906</v>
      </c>
      <c r="P303" s="31"/>
      <c r="Q303" s="39">
        <f t="shared" si="33"/>
        <v>-0.68318547756416192</v>
      </c>
      <c r="R303" s="39">
        <f t="shared" si="34"/>
        <v>-0.69509989027092567</v>
      </c>
      <c r="S303" s="23"/>
      <c r="T303" s="33"/>
      <c r="U303" s="357">
        <v>992</v>
      </c>
      <c r="V303" s="346" t="s">
        <v>326</v>
      </c>
      <c r="W303" s="342">
        <v>18577</v>
      </c>
      <c r="X303" s="361">
        <v>1970.447440718659</v>
      </c>
      <c r="Y303" s="337">
        <v>353.48446607609839</v>
      </c>
      <c r="Z303" s="358">
        <v>2323.9319067947577</v>
      </c>
      <c r="AA303" s="363">
        <v>-45.061150885503579</v>
      </c>
      <c r="AB303" s="360">
        <v>533.90003404051515</v>
      </c>
      <c r="AC303" s="366">
        <f t="shared" si="30"/>
        <v>2812.7707899497691</v>
      </c>
    </row>
    <row r="304" spans="1:29">
      <c r="A304" s="241"/>
      <c r="B304" s="24"/>
      <c r="C304" s="25"/>
      <c r="D304" s="26"/>
      <c r="H304" s="21"/>
      <c r="I304" s="19"/>
      <c r="J304" s="27"/>
      <c r="K304" s="22"/>
      <c r="L304" s="38"/>
      <c r="M304" s="24"/>
      <c r="U304" s="23"/>
      <c r="V304" s="24"/>
      <c r="W304" s="25"/>
      <c r="X304" s="17"/>
      <c r="Y304" s="21"/>
      <c r="Z304" s="19"/>
      <c r="AA304" s="27"/>
      <c r="AB304" s="136"/>
      <c r="AC304" s="38"/>
    </row>
    <row r="305" spans="1:29">
      <c r="A305" s="241"/>
      <c r="B305" s="24"/>
      <c r="C305" s="25"/>
      <c r="D305" s="26"/>
      <c r="H305" s="21"/>
      <c r="I305" s="19"/>
      <c r="J305" s="27"/>
      <c r="K305" s="22"/>
      <c r="L305" s="38"/>
      <c r="M305" s="24"/>
      <c r="U305" s="23"/>
      <c r="V305" s="24"/>
      <c r="W305" s="25"/>
      <c r="X305" s="17"/>
      <c r="Y305" s="21"/>
      <c r="Z305" s="19"/>
      <c r="AA305" s="27"/>
      <c r="AB305" s="136"/>
      <c r="AC305" s="38"/>
    </row>
    <row r="306" spans="1:29">
      <c r="A306" s="241"/>
      <c r="B306" s="24"/>
      <c r="C306" s="25"/>
      <c r="D306" s="26"/>
      <c r="H306" s="21"/>
      <c r="I306" s="19"/>
      <c r="J306" s="27"/>
      <c r="K306" s="22"/>
      <c r="L306" s="38"/>
      <c r="M306" s="24"/>
      <c r="U306" s="23"/>
      <c r="V306" s="24"/>
      <c r="W306" s="25"/>
      <c r="X306" s="17"/>
      <c r="Y306" s="21"/>
      <c r="Z306" s="19"/>
      <c r="AA306" s="27"/>
      <c r="AB306" s="136"/>
      <c r="AC306" s="38"/>
    </row>
    <row r="307" spans="1:29">
      <c r="A307" s="241"/>
      <c r="B307" s="24"/>
      <c r="C307" s="25"/>
      <c r="D307" s="26"/>
      <c r="H307" s="21"/>
      <c r="I307" s="19"/>
      <c r="J307" s="27"/>
      <c r="K307" s="22"/>
      <c r="L307" s="38"/>
      <c r="M307" s="24"/>
      <c r="U307" s="23"/>
      <c r="V307" s="24"/>
      <c r="W307" s="25"/>
      <c r="X307" s="17"/>
      <c r="Y307" s="21"/>
      <c r="Z307" s="19"/>
      <c r="AA307" s="27"/>
      <c r="AB307" s="22"/>
    </row>
    <row r="308" spans="1:29">
      <c r="A308" s="242"/>
      <c r="B308" s="18"/>
      <c r="C308" s="21"/>
      <c r="D308" s="26"/>
      <c r="H308" s="21"/>
      <c r="I308" s="19"/>
      <c r="J308" s="27"/>
      <c r="K308" s="22"/>
      <c r="L308" s="38"/>
      <c r="M308" s="24"/>
      <c r="U308" s="28"/>
      <c r="V308" s="18"/>
      <c r="W308" s="21"/>
      <c r="X308" s="17"/>
      <c r="Y308" s="21"/>
      <c r="Z308" s="19"/>
      <c r="AA308" s="27"/>
      <c r="AB308" s="22"/>
    </row>
    <row r="309" spans="1:29">
      <c r="A309" s="242"/>
      <c r="B309" s="18"/>
      <c r="C309" s="21"/>
      <c r="D309" s="26"/>
      <c r="H309" s="21"/>
      <c r="I309" s="18"/>
      <c r="J309" s="12"/>
      <c r="L309" s="38"/>
      <c r="M309" s="24"/>
      <c r="U309" s="28"/>
      <c r="V309" s="18"/>
      <c r="W309" s="21"/>
      <c r="X309" s="17"/>
      <c r="Y309" s="21"/>
      <c r="Z309" s="9"/>
      <c r="AA309" s="12"/>
    </row>
    <row r="310" spans="1:29">
      <c r="A310" s="242"/>
      <c r="B310" s="18"/>
      <c r="C310" s="21"/>
      <c r="D310" s="26"/>
      <c r="H310" s="21"/>
      <c r="I310" s="18"/>
      <c r="J310" s="12"/>
      <c r="L310" s="38"/>
      <c r="M310" s="24"/>
      <c r="U310" s="28"/>
      <c r="V310" s="18"/>
      <c r="W310" s="21"/>
      <c r="X310" s="17"/>
      <c r="Y310" s="21"/>
      <c r="Z310" s="9"/>
      <c r="AA310" s="12"/>
    </row>
    <row r="311" spans="1:29">
      <c r="A311" s="242"/>
      <c r="B311" s="18"/>
      <c r="C311" s="21"/>
      <c r="D311" s="26"/>
      <c r="H311" s="21"/>
      <c r="I311" s="18"/>
      <c r="J311" s="12"/>
      <c r="L311" s="38"/>
      <c r="M311" s="24"/>
      <c r="U311" s="28"/>
      <c r="V311" s="18"/>
      <c r="W311" s="21"/>
      <c r="X311" s="17"/>
      <c r="Y311" s="21"/>
      <c r="Z311" s="9"/>
      <c r="AA311" s="12"/>
    </row>
    <row r="312" spans="1:29">
      <c r="A312" s="242"/>
      <c r="B312" s="18"/>
      <c r="C312" s="21"/>
      <c r="D312" s="26"/>
      <c r="H312" s="21"/>
      <c r="I312" s="18"/>
      <c r="J312" s="12"/>
      <c r="L312" s="38"/>
      <c r="M312" s="24"/>
      <c r="U312" s="28"/>
      <c r="V312" s="18"/>
      <c r="W312" s="21"/>
      <c r="X312" s="17"/>
      <c r="Y312" s="21"/>
      <c r="Z312" s="9"/>
      <c r="AA312" s="12"/>
    </row>
    <row r="313" spans="1:29">
      <c r="A313" s="242"/>
      <c r="B313" s="18"/>
      <c r="C313" s="21"/>
      <c r="D313" s="26"/>
      <c r="H313" s="21"/>
      <c r="I313" s="18"/>
      <c r="J313" s="12"/>
      <c r="L313" s="38"/>
      <c r="M313" s="24"/>
      <c r="U313" s="28"/>
      <c r="V313" s="18"/>
      <c r="W313" s="21"/>
      <c r="X313" s="17"/>
      <c r="Y313" s="21"/>
      <c r="Z313" s="9"/>
      <c r="AA313" s="12"/>
    </row>
    <row r="314" spans="1:29">
      <c r="A314" s="242"/>
      <c r="B314" s="18"/>
      <c r="C314" s="21"/>
      <c r="D314" s="26"/>
      <c r="H314" s="21"/>
      <c r="I314" s="18"/>
      <c r="J314" s="12"/>
      <c r="L314" s="38"/>
      <c r="M314" s="24"/>
      <c r="U314" s="28"/>
      <c r="V314" s="18"/>
      <c r="W314" s="21"/>
      <c r="X314" s="17"/>
      <c r="Y314" s="21"/>
      <c r="Z314" s="9"/>
      <c r="AA314" s="12"/>
    </row>
    <row r="315" spans="1:29">
      <c r="A315" s="242"/>
      <c r="B315" s="18"/>
      <c r="C315" s="21"/>
      <c r="D315" s="26"/>
      <c r="H315" s="21"/>
      <c r="I315" s="18"/>
      <c r="J315" s="12"/>
      <c r="L315" s="38"/>
      <c r="M315" s="24"/>
      <c r="U315" s="28"/>
      <c r="V315" s="18"/>
      <c r="W315" s="21"/>
      <c r="X315" s="17"/>
      <c r="Y315" s="21"/>
      <c r="Z315" s="9"/>
      <c r="AA315" s="12"/>
    </row>
    <row r="316" spans="1:29">
      <c r="A316" s="242"/>
      <c r="B316" s="18"/>
      <c r="C316" s="21"/>
      <c r="D316" s="26"/>
      <c r="H316" s="21"/>
      <c r="I316" s="18"/>
      <c r="J316" s="12"/>
      <c r="L316" s="38"/>
      <c r="M316" s="24"/>
      <c r="U316" s="28"/>
      <c r="V316" s="18"/>
      <c r="W316" s="21"/>
      <c r="X316" s="17"/>
      <c r="Y316" s="21"/>
      <c r="Z316" s="9"/>
      <c r="AA316" s="12"/>
    </row>
    <row r="317" spans="1:29">
      <c r="A317" s="242"/>
      <c r="B317" s="18"/>
      <c r="C317" s="21"/>
      <c r="D317" s="26"/>
      <c r="H317" s="21"/>
      <c r="I317" s="18"/>
      <c r="J317" s="12"/>
      <c r="L317" s="38"/>
      <c r="M317" s="24"/>
      <c r="U317" s="28"/>
      <c r="V317" s="18"/>
      <c r="W317" s="21"/>
      <c r="X317" s="17"/>
      <c r="Y317" s="21"/>
      <c r="Z317" s="9"/>
      <c r="AA317" s="12"/>
    </row>
    <row r="318" spans="1:29">
      <c r="A318" s="240"/>
      <c r="B318" s="18"/>
      <c r="C318" s="21"/>
      <c r="D318" s="26"/>
      <c r="H318" s="21"/>
      <c r="I318" s="18"/>
      <c r="J318" s="12"/>
      <c r="L318" s="38"/>
      <c r="M318" s="24"/>
      <c r="U318" s="20"/>
      <c r="V318" s="18"/>
      <c r="W318" s="21"/>
      <c r="X318" s="17"/>
      <c r="Y318" s="21"/>
      <c r="Z318" s="9"/>
      <c r="AA318" s="12"/>
    </row>
    <row r="319" spans="1:29">
      <c r="A319" s="240"/>
      <c r="B319" s="18"/>
      <c r="C319" s="21"/>
      <c r="D319" s="26"/>
      <c r="H319" s="21"/>
      <c r="I319" s="18"/>
      <c r="J319" s="12"/>
      <c r="L319" s="38"/>
      <c r="M319" s="24"/>
      <c r="U319" s="20"/>
      <c r="V319" s="18"/>
      <c r="W319" s="21"/>
      <c r="X319" s="17"/>
      <c r="Y319" s="21"/>
      <c r="Z319" s="9"/>
      <c r="AA319" s="12"/>
    </row>
    <row r="320" spans="1:29">
      <c r="A320" s="240"/>
      <c r="B320" s="29"/>
      <c r="C320" s="21"/>
      <c r="D320" s="26"/>
      <c r="H320" s="21"/>
      <c r="I320" s="18"/>
      <c r="J320" s="12"/>
      <c r="L320" s="40"/>
      <c r="U320" s="20"/>
      <c r="V320" s="29"/>
      <c r="W320" s="21"/>
      <c r="Y320" s="21"/>
      <c r="Z320" s="9"/>
      <c r="AA320" s="12"/>
    </row>
    <row r="321" spans="1:27">
      <c r="A321" s="240"/>
      <c r="B321" s="18"/>
      <c r="C321" s="21"/>
      <c r="D321" s="26"/>
      <c r="H321" s="21"/>
      <c r="I321" s="18"/>
      <c r="J321" s="12"/>
      <c r="L321" s="40"/>
      <c r="U321" s="20"/>
      <c r="V321" s="18"/>
      <c r="W321" s="21"/>
      <c r="Y321" s="21"/>
      <c r="Z321" s="9"/>
      <c r="AA321" s="12"/>
    </row>
    <row r="322" spans="1:27">
      <c r="A322" s="240"/>
      <c r="B322" s="18"/>
      <c r="C322" s="21"/>
      <c r="D322" s="26"/>
      <c r="H322" s="21"/>
      <c r="I322" s="18"/>
      <c r="J322" s="12"/>
      <c r="L322" s="40"/>
      <c r="U322" s="20"/>
      <c r="V322" s="18"/>
      <c r="W322" s="21"/>
      <c r="Y322" s="21"/>
      <c r="Z322" s="9"/>
      <c r="AA322" s="12"/>
    </row>
    <row r="323" spans="1:27">
      <c r="A323" s="240"/>
      <c r="B323" s="18"/>
      <c r="C323" s="21"/>
      <c r="D323" s="26"/>
      <c r="H323" s="21"/>
      <c r="I323" s="18"/>
      <c r="J323" s="12"/>
      <c r="L323" s="40"/>
      <c r="U323" s="20"/>
      <c r="V323" s="18"/>
      <c r="W323" s="21"/>
      <c r="Y323" s="21"/>
      <c r="Z323" s="9"/>
      <c r="AA323" s="12"/>
    </row>
    <row r="324" spans="1:27">
      <c r="A324" s="240"/>
      <c r="B324" s="18"/>
      <c r="C324" s="21"/>
      <c r="D324" s="26"/>
      <c r="H324" s="21"/>
      <c r="I324" s="18"/>
      <c r="J324" s="12"/>
      <c r="L324" s="40"/>
      <c r="U324" s="20"/>
      <c r="V324" s="18"/>
      <c r="W324" s="21"/>
      <c r="Y324" s="21"/>
      <c r="Z324" s="9"/>
      <c r="AA324" s="12"/>
    </row>
    <row r="325" spans="1:27">
      <c r="A325" s="240"/>
      <c r="B325" s="15"/>
      <c r="C325" s="21"/>
      <c r="D325" s="26"/>
      <c r="H325" s="21"/>
      <c r="I325" s="18"/>
      <c r="J325" s="12"/>
      <c r="L325" s="40"/>
      <c r="U325" s="20"/>
      <c r="V325" s="15"/>
      <c r="W325" s="21"/>
      <c r="Y325" s="21"/>
      <c r="Z325" s="9"/>
      <c r="AA325" s="12"/>
    </row>
    <row r="326" spans="1:27">
      <c r="A326" s="243"/>
      <c r="B326" s="15"/>
      <c r="C326" s="21"/>
      <c r="D326" s="26"/>
      <c r="H326" s="21"/>
      <c r="I326" s="18"/>
      <c r="J326" s="12"/>
      <c r="L326" s="40"/>
      <c r="U326" s="30"/>
      <c r="V326" s="15"/>
      <c r="W326" s="21"/>
      <c r="Y326" s="21"/>
      <c r="Z326" s="9"/>
      <c r="AA326" s="12"/>
    </row>
    <row r="327" spans="1:27">
      <c r="A327" s="240"/>
      <c r="B327" s="18"/>
      <c r="C327" s="21"/>
      <c r="D327" s="26"/>
      <c r="H327" s="21"/>
      <c r="I327" s="18"/>
      <c r="J327" s="12"/>
      <c r="L327" s="40"/>
      <c r="U327" s="20"/>
      <c r="V327" s="18"/>
      <c r="W327" s="21"/>
      <c r="Y327" s="21"/>
      <c r="Z327" s="9"/>
      <c r="AA327" s="12"/>
    </row>
    <row r="328" spans="1:27">
      <c r="A328" s="240"/>
      <c r="B328" s="18"/>
      <c r="C328" s="21"/>
      <c r="D328" s="26"/>
      <c r="H328" s="21"/>
      <c r="I328" s="18"/>
      <c r="J328" s="12"/>
      <c r="L328" s="40"/>
      <c r="U328" s="20"/>
      <c r="V328" s="18"/>
      <c r="W328" s="21"/>
      <c r="Y328" s="21"/>
      <c r="Z328" s="9"/>
      <c r="AA328" s="12"/>
    </row>
    <row r="329" spans="1:27">
      <c r="A329" s="240"/>
      <c r="B329" s="18"/>
      <c r="C329" s="21"/>
      <c r="D329" s="26"/>
      <c r="H329" s="21"/>
      <c r="I329" s="18"/>
      <c r="J329" s="12"/>
      <c r="L329" s="40"/>
      <c r="U329" s="20"/>
      <c r="V329" s="18"/>
      <c r="W329" s="21"/>
      <c r="Y329" s="21"/>
      <c r="Z329" s="9"/>
      <c r="AA329" s="12"/>
    </row>
    <row r="330" spans="1:27">
      <c r="A330" s="243"/>
      <c r="B330" s="18"/>
      <c r="C330" s="21"/>
      <c r="D330" s="26"/>
      <c r="H330" s="21"/>
      <c r="I330" s="18"/>
      <c r="J330" s="12"/>
      <c r="L330" s="40"/>
      <c r="U330" s="30"/>
      <c r="V330" s="18"/>
      <c r="W330" s="21"/>
      <c r="Y330" s="21"/>
      <c r="Z330" s="9"/>
      <c r="AA330" s="12"/>
    </row>
    <row r="331" spans="1:27">
      <c r="A331" s="240"/>
      <c r="B331" s="18"/>
      <c r="C331" s="21"/>
      <c r="D331" s="26"/>
      <c r="H331" s="21"/>
      <c r="I331" s="18"/>
      <c r="J331" s="12"/>
      <c r="L331" s="40"/>
      <c r="U331" s="20"/>
      <c r="V331" s="18"/>
      <c r="W331" s="21"/>
      <c r="Y331" s="21"/>
      <c r="Z331" s="9"/>
      <c r="AA331" s="12"/>
    </row>
    <row r="332" spans="1:27">
      <c r="A332" s="240"/>
      <c r="B332" s="18"/>
      <c r="C332" s="21"/>
      <c r="D332" s="26"/>
      <c r="H332" s="21"/>
      <c r="I332" s="18"/>
      <c r="J332" s="12"/>
      <c r="L332" s="40"/>
      <c r="U332" s="20"/>
      <c r="V332" s="18"/>
      <c r="W332" s="21"/>
      <c r="Y332" s="21"/>
      <c r="Z332" s="9"/>
      <c r="AA332" s="12"/>
    </row>
    <row r="333" spans="1:27">
      <c r="A333" s="244"/>
      <c r="U333" s="10"/>
    </row>
    <row r="334" spans="1:27">
      <c r="A334" s="244"/>
      <c r="B334" s="11"/>
      <c r="U334" s="10"/>
      <c r="V334" s="11"/>
    </row>
  </sheetData>
  <autoFilter ref="A10:AC10" xr:uid="{A622FC95-9C57-4CB5-8D34-35F3CBB6EDE7}">
    <sortState xmlns:xlrd2="http://schemas.microsoft.com/office/spreadsheetml/2017/richdata2" ref="A11:AC303">
      <sortCondition ref="A10"/>
    </sortState>
  </autoFilter>
  <conditionalFormatting sqref="J11:K303">
    <cfRule type="cellIs" dxfId="3" priority="1" operator="lessThan">
      <formula>0</formula>
    </cfRule>
  </conditionalFormatting>
  <conditionalFormatting sqref="L10:L303">
    <cfRule type="cellIs" dxfId="2" priority="2" operator="lessThan">
      <formula>0</formula>
    </cfRule>
  </conditionalFormatting>
  <conditionalFormatting sqref="AA11:AA303">
    <cfRule type="cellIs" dxfId="1" priority="4" operator="lessThan">
      <formula>0</formula>
    </cfRule>
  </conditionalFormatting>
  <hyperlinks>
    <hyperlink ref="U5" r:id="rId1" display="Opetus- ja kulttuuritoimen valtionosuudet vuodelle 2022, OPH 21.12.2021" xr:uid="{5EC5769F-C3CF-437B-B335-2A23A8B7E554}"/>
    <hyperlink ref="U4" r:id="rId2" display="Peruspalvelujen valtionosuuksien laskentatiedot vuodelle 2022, VM/KAO 30.12.2021" xr:uid="{08425EEA-D69A-45E4-BFBD-3CD53D872108}"/>
    <hyperlink ref="A4" r:id="rId3" display="VM:n valtionosuuslaskelma 19.9.2022" xr:uid="{CE9AB8EF-C78A-43BB-B679-30E8FAE01040}"/>
    <hyperlink ref="A5" r:id="rId4" xr:uid="{1318A71B-AA1B-47F8-8DA5-5E58160C92C1}"/>
  </hyperlinks>
  <pageMargins left="0.7" right="0.7" top="0.75" bottom="0.75" header="0.3" footer="0.3"/>
  <ignoredErrors>
    <ignoredError sqref="AC10 L10 L304:L305" formulaRange="1"/>
  </ignoredErrors>
  <legacy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FEE12-A20A-49E4-B69B-137F05B60679}">
  <dimension ref="A1:X33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4" sqref="A4"/>
    </sheetView>
  </sheetViews>
  <sheetFormatPr defaultColWidth="8.85546875" defaultRowHeight="14.2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hidden="1" customWidth="1"/>
    <col min="5" max="5" width="15.7109375" style="64" hidden="1" customWidth="1"/>
    <col min="6" max="6" width="13" style="64" customWidth="1"/>
    <col min="7" max="7" width="11.5703125" style="91" hidden="1" customWidth="1"/>
    <col min="8" max="8" width="17.7109375" style="92" hidden="1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1.28515625" style="70" customWidth="1"/>
    <col min="17" max="18" width="16" style="70" bestFit="1" customWidth="1"/>
    <col min="19" max="19" width="15.140625" style="71" bestFit="1" customWidth="1"/>
    <col min="20" max="20" width="13.7109375" style="64" bestFit="1" customWidth="1"/>
    <col min="21" max="21" width="13.28515625" style="72" bestFit="1" customWidth="1"/>
    <col min="22" max="22" width="13.5703125" style="72" customWidth="1"/>
    <col min="23" max="23" width="14" style="93" bestFit="1" customWidth="1"/>
    <col min="24" max="24" width="10.7109375" style="74" customWidth="1"/>
    <col min="25" max="16384" width="8.85546875" style="70"/>
  </cols>
  <sheetData>
    <row r="1" spans="1:24" ht="30.75">
      <c r="A1" s="130" t="s">
        <v>359</v>
      </c>
      <c r="F1" s="65"/>
      <c r="G1" s="65"/>
      <c r="H1" s="66"/>
      <c r="I1" s="67"/>
      <c r="K1" s="69"/>
      <c r="W1" s="73"/>
    </row>
    <row r="2" spans="1:24" s="148" customFormat="1" ht="18.75">
      <c r="A2" s="148" t="s">
        <v>360</v>
      </c>
      <c r="B2" s="51"/>
      <c r="C2" s="52"/>
      <c r="D2" s="52"/>
      <c r="E2" s="52"/>
      <c r="F2" s="149" t="s">
        <v>361</v>
      </c>
      <c r="G2" s="150"/>
      <c r="H2" s="151"/>
      <c r="I2" s="151"/>
      <c r="J2" s="152"/>
      <c r="K2" s="132"/>
      <c r="L2" s="132"/>
      <c r="M2" s="132"/>
      <c r="N2" s="132"/>
      <c r="O2" s="132"/>
      <c r="P2" s="132"/>
      <c r="Q2" s="132"/>
      <c r="R2" s="132"/>
      <c r="S2" s="44"/>
      <c r="T2" s="52"/>
      <c r="U2" s="138"/>
      <c r="V2" s="138"/>
      <c r="W2" s="153"/>
    </row>
    <row r="3" spans="1:24" ht="15">
      <c r="A3" s="42" t="s">
        <v>362</v>
      </c>
      <c r="B3" s="80"/>
      <c r="C3" s="75"/>
      <c r="D3" s="75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75"/>
      <c r="T3" s="75"/>
      <c r="U3" s="76"/>
      <c r="V3" s="76"/>
      <c r="W3" s="79"/>
      <c r="X3" s="154"/>
    </row>
    <row r="4" spans="1:24" ht="15">
      <c r="A4" s="42" t="s">
        <v>363</v>
      </c>
      <c r="B4" s="86"/>
      <c r="C4" s="75"/>
      <c r="D4" s="75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78"/>
      <c r="T4" s="88"/>
      <c r="U4" s="89"/>
      <c r="V4" s="89"/>
      <c r="W4" s="90"/>
      <c r="X4" s="70"/>
    </row>
    <row r="5" spans="1:24" ht="15">
      <c r="A5" s="42" t="s">
        <v>364</v>
      </c>
      <c r="B5" s="86"/>
      <c r="C5" s="75"/>
      <c r="D5" s="75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78"/>
      <c r="T5" s="88"/>
      <c r="U5" s="89"/>
      <c r="V5" s="89"/>
      <c r="W5" s="90"/>
      <c r="X5" s="70"/>
    </row>
    <row r="6" spans="1:24" ht="15">
      <c r="A6" s="42" t="s">
        <v>365</v>
      </c>
      <c r="B6" s="86"/>
      <c r="C6" s="75"/>
      <c r="D6" s="75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78"/>
      <c r="T6" s="88"/>
      <c r="U6" s="89"/>
      <c r="V6" s="89"/>
      <c r="W6" s="90"/>
      <c r="X6" s="70"/>
    </row>
    <row r="7" spans="1:24" ht="15">
      <c r="A7" s="62" t="s">
        <v>366</v>
      </c>
      <c r="B7" s="146"/>
      <c r="C7" s="75"/>
      <c r="D7" s="75"/>
      <c r="E7" s="75"/>
      <c r="F7" s="75"/>
      <c r="G7" s="155"/>
      <c r="H7" s="76"/>
      <c r="I7" s="76"/>
      <c r="J7" s="77"/>
      <c r="S7" s="78"/>
      <c r="T7" s="75"/>
      <c r="U7" s="131"/>
      <c r="V7" s="131"/>
      <c r="W7" s="147"/>
      <c r="X7" s="70"/>
    </row>
    <row r="8" spans="1:24" ht="15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367</v>
      </c>
      <c r="L8" s="97"/>
      <c r="M8" s="97"/>
      <c r="N8" s="97"/>
      <c r="O8" s="97"/>
      <c r="P8" s="98" t="s">
        <v>368</v>
      </c>
      <c r="Q8" s="98"/>
      <c r="R8" s="98"/>
      <c r="S8" s="80"/>
      <c r="T8" s="80"/>
      <c r="U8" s="80"/>
      <c r="V8" s="80"/>
      <c r="W8" s="80"/>
    </row>
    <row r="9" spans="1:24" s="99" customFormat="1" ht="99">
      <c r="A9" s="99" t="s">
        <v>11</v>
      </c>
      <c r="B9" s="100" t="s">
        <v>12</v>
      </c>
      <c r="C9" s="129" t="s">
        <v>369</v>
      </c>
      <c r="D9" s="101" t="s">
        <v>370</v>
      </c>
      <c r="E9" s="101" t="s">
        <v>371</v>
      </c>
      <c r="F9" s="101" t="s">
        <v>372</v>
      </c>
      <c r="G9" s="102" t="s">
        <v>373</v>
      </c>
      <c r="H9" s="102" t="s">
        <v>374</v>
      </c>
      <c r="I9" s="102" t="s">
        <v>375</v>
      </c>
      <c r="J9" s="103" t="s">
        <v>376</v>
      </c>
      <c r="K9" s="104" t="s">
        <v>377</v>
      </c>
      <c r="L9" s="104" t="s">
        <v>378</v>
      </c>
      <c r="M9" s="104" t="s">
        <v>379</v>
      </c>
      <c r="N9" s="104" t="s">
        <v>380</v>
      </c>
      <c r="O9" s="104" t="s">
        <v>381</v>
      </c>
      <c r="P9" s="105" t="s">
        <v>382</v>
      </c>
      <c r="Q9" s="106" t="s">
        <v>339</v>
      </c>
      <c r="R9" s="106" t="s">
        <v>340</v>
      </c>
      <c r="S9" s="101" t="s">
        <v>383</v>
      </c>
      <c r="T9" s="101" t="s">
        <v>384</v>
      </c>
      <c r="U9" s="101" t="s">
        <v>385</v>
      </c>
      <c r="V9" s="101" t="s">
        <v>386</v>
      </c>
      <c r="W9" s="100" t="s">
        <v>387</v>
      </c>
    </row>
    <row r="10" spans="1:24" s="113" customFormat="1" ht="17.25" thickBot="1">
      <c r="A10" s="107"/>
      <c r="B10" s="107" t="s">
        <v>33</v>
      </c>
      <c r="C10" s="108">
        <f t="shared" ref="C10:E10" si="0">SUM(C11:C303)</f>
        <v>5517897</v>
      </c>
      <c r="D10" s="108">
        <f t="shared" si="0"/>
        <v>7997409535.7199974</v>
      </c>
      <c r="E10" s="108">
        <f t="shared" si="0"/>
        <v>1616899361.0769379</v>
      </c>
      <c r="F10" s="108">
        <f>SUM(F11:F303)</f>
        <v>9614308896.7969322</v>
      </c>
      <c r="G10" s="145">
        <v>1357.49</v>
      </c>
      <c r="H10" s="108">
        <f t="shared" ref="H10:I10" si="1">SUM(H11:H303)</f>
        <v>7490489998.5300007</v>
      </c>
      <c r="I10" s="108">
        <f t="shared" si="1"/>
        <v>2123818898.2669368</v>
      </c>
      <c r="J10" s="109">
        <f>I10/F10</f>
        <v>0.22090187875849301</v>
      </c>
      <c r="K10" s="110">
        <f>SUM(K11:K303)</f>
        <v>64692444.09983734</v>
      </c>
      <c r="L10" s="110">
        <f t="shared" ref="L10:P10" si="2">SUM(L11:L303)</f>
        <v>1151098.48</v>
      </c>
      <c r="M10" s="110">
        <f t="shared" si="2"/>
        <v>70383578.26639767</v>
      </c>
      <c r="N10" s="110">
        <f t="shared" si="2"/>
        <v>104067537.41999997</v>
      </c>
      <c r="O10" s="110">
        <f t="shared" si="2"/>
        <v>29400068.404098451</v>
      </c>
      <c r="P10" s="144">
        <f t="shared" si="2"/>
        <v>-498148949.14200032</v>
      </c>
      <c r="Q10" s="111">
        <v>-3590914.7967749638</v>
      </c>
      <c r="R10" s="111">
        <v>-3.6880373954772949E-7</v>
      </c>
      <c r="S10" s="108">
        <f>SUM(S11:S303)</f>
        <v>1891773760.9984949</v>
      </c>
      <c r="T10" s="108">
        <f>SUM(T11:T303)</f>
        <v>815416128.62295687</v>
      </c>
      <c r="U10" s="108">
        <f>SUM(U11:U303)</f>
        <v>2707189889.6214523</v>
      </c>
      <c r="V10" s="108">
        <f>SUM(V11:V303)</f>
        <v>819000000.00000083</v>
      </c>
      <c r="W10" s="108">
        <f>SUM(W11:W303)</f>
        <v>3526189889.6214538</v>
      </c>
      <c r="X10" s="112"/>
    </row>
    <row r="11" spans="1:24" s="120" customFormat="1" ht="16.5">
      <c r="A11" s="20">
        <v>5</v>
      </c>
      <c r="B11" s="18" t="s">
        <v>34</v>
      </c>
      <c r="C11" s="21">
        <v>9311</v>
      </c>
      <c r="D11" s="21">
        <v>15081065.970000001</v>
      </c>
      <c r="E11" s="21">
        <v>1898399.8578378963</v>
      </c>
      <c r="F11" s="21">
        <v>16979465.827837896</v>
      </c>
      <c r="G11" s="114">
        <v>1357.49</v>
      </c>
      <c r="H11" s="32">
        <v>12639589.390000001</v>
      </c>
      <c r="I11" s="32">
        <v>4339876.437837895</v>
      </c>
      <c r="J11" s="115">
        <f>I11/F11</f>
        <v>0.25559558126514509</v>
      </c>
      <c r="K11" s="116">
        <v>342097.95876266662</v>
      </c>
      <c r="L11" s="116">
        <v>0</v>
      </c>
      <c r="M11" s="116">
        <v>119142.70540100685</v>
      </c>
      <c r="N11" s="116">
        <v>154474.6495058478</v>
      </c>
      <c r="O11" s="116">
        <v>0</v>
      </c>
      <c r="P11" s="117">
        <v>-523276.79</v>
      </c>
      <c r="Q11" s="117">
        <v>1879209.0567288417</v>
      </c>
      <c r="R11" s="118">
        <v>504932.33530029096</v>
      </c>
      <c r="S11" s="21">
        <v>6816456.353536549</v>
      </c>
      <c r="T11" s="36">
        <v>5462511.7105114404</v>
      </c>
      <c r="U11" s="19">
        <v>12278968.064047989</v>
      </c>
      <c r="V11" s="19">
        <v>1913167.1043521855</v>
      </c>
      <c r="W11" s="38">
        <f>U11+V11</f>
        <v>14192135.168400174</v>
      </c>
      <c r="X11" s="119"/>
    </row>
    <row r="12" spans="1:24" s="120" customFormat="1" ht="16.5">
      <c r="A12" s="20">
        <v>9</v>
      </c>
      <c r="B12" s="18" t="s">
        <v>35</v>
      </c>
      <c r="C12" s="21">
        <v>2491</v>
      </c>
      <c r="D12" s="21">
        <v>4528488.9000000004</v>
      </c>
      <c r="E12" s="21">
        <v>401828.45266534924</v>
      </c>
      <c r="F12" s="21">
        <v>4930317.3526653498</v>
      </c>
      <c r="G12" s="114">
        <v>1357.49</v>
      </c>
      <c r="H12" s="32">
        <v>3381507.59</v>
      </c>
      <c r="I12" s="32">
        <v>1548809.76266535</v>
      </c>
      <c r="J12" s="115">
        <f t="shared" ref="J12:J75" si="3">I12/F12</f>
        <v>0.31413997353092432</v>
      </c>
      <c r="K12" s="116">
        <v>4293.4477440000001</v>
      </c>
      <c r="L12" s="116">
        <v>0</v>
      </c>
      <c r="M12" s="116">
        <v>22984.557931987798</v>
      </c>
      <c r="N12" s="116">
        <v>42384.93377544883</v>
      </c>
      <c r="O12" s="116">
        <v>0</v>
      </c>
      <c r="P12" s="117">
        <v>-111193.66500000001</v>
      </c>
      <c r="Q12" s="117">
        <v>443439.5488029861</v>
      </c>
      <c r="R12" s="118">
        <v>50352.41096800987</v>
      </c>
      <c r="S12" s="21">
        <v>2001070.9968877826</v>
      </c>
      <c r="T12" s="36">
        <v>1648227.2631641994</v>
      </c>
      <c r="U12" s="19">
        <v>3649298.260051982</v>
      </c>
      <c r="V12" s="19">
        <v>507613.53713668039</v>
      </c>
      <c r="W12" s="38">
        <f t="shared" ref="W12:W75" si="4">U12+V12</f>
        <v>4156911.7971886625</v>
      </c>
      <c r="X12" s="119"/>
    </row>
    <row r="13" spans="1:24" s="120" customFormat="1" ht="16.5">
      <c r="A13" s="20">
        <v>10</v>
      </c>
      <c r="B13" s="18" t="s">
        <v>36</v>
      </c>
      <c r="C13" s="21">
        <v>11197</v>
      </c>
      <c r="D13" s="21">
        <v>17600054.07</v>
      </c>
      <c r="E13" s="21">
        <v>1885376.0642691678</v>
      </c>
      <c r="F13" s="21">
        <v>19485430.134269167</v>
      </c>
      <c r="G13" s="114">
        <v>1357.49</v>
      </c>
      <c r="H13" s="32">
        <v>15199815.529999999</v>
      </c>
      <c r="I13" s="32">
        <v>4285614.6042691674</v>
      </c>
      <c r="J13" s="115">
        <f t="shared" si="3"/>
        <v>0.21993944063528914</v>
      </c>
      <c r="K13" s="116">
        <v>372885.30071466661</v>
      </c>
      <c r="L13" s="116">
        <v>0</v>
      </c>
      <c r="M13" s="116">
        <v>138124.25304565477</v>
      </c>
      <c r="N13" s="116">
        <v>202673.17058268582</v>
      </c>
      <c r="O13" s="116">
        <v>0</v>
      </c>
      <c r="P13" s="117">
        <v>-700718.85499999998</v>
      </c>
      <c r="Q13" s="117">
        <v>476650.52694299136</v>
      </c>
      <c r="R13" s="118">
        <v>-585219.92621367669</v>
      </c>
      <c r="S13" s="21">
        <v>4190009.0743414895</v>
      </c>
      <c r="T13" s="36">
        <v>6449463.2508941619</v>
      </c>
      <c r="U13" s="19">
        <v>10639472.325235652</v>
      </c>
      <c r="V13" s="19">
        <v>2356530.7267407016</v>
      </c>
      <c r="W13" s="38">
        <f t="shared" si="4"/>
        <v>12996003.051976353</v>
      </c>
      <c r="X13" s="119"/>
    </row>
    <row r="14" spans="1:24" s="120" customFormat="1" ht="16.5">
      <c r="A14" s="20">
        <v>16</v>
      </c>
      <c r="B14" s="18" t="s">
        <v>37</v>
      </c>
      <c r="C14" s="21">
        <v>8033</v>
      </c>
      <c r="D14" s="21">
        <v>10431824.660000002</v>
      </c>
      <c r="E14" s="21">
        <v>1646647.9887744868</v>
      </c>
      <c r="F14" s="21">
        <v>12078472.64877449</v>
      </c>
      <c r="G14" s="114">
        <v>1357.49</v>
      </c>
      <c r="H14" s="32">
        <v>10904717.17</v>
      </c>
      <c r="I14" s="32">
        <v>1173755.4787744898</v>
      </c>
      <c r="J14" s="115">
        <f t="shared" si="3"/>
        <v>9.7177475406510255E-2</v>
      </c>
      <c r="K14" s="116">
        <v>0</v>
      </c>
      <c r="L14" s="116">
        <v>0</v>
      </c>
      <c r="M14" s="116">
        <v>81648.565273976332</v>
      </c>
      <c r="N14" s="116">
        <v>159263.80323777898</v>
      </c>
      <c r="O14" s="116">
        <v>0</v>
      </c>
      <c r="P14" s="117">
        <v>-488809.10499999998</v>
      </c>
      <c r="Q14" s="117">
        <v>3540836.0920584123</v>
      </c>
      <c r="R14" s="118">
        <v>3051370.3678099574</v>
      </c>
      <c r="S14" s="21">
        <v>7518065.202154614</v>
      </c>
      <c r="T14" s="36">
        <v>2355477.8721798025</v>
      </c>
      <c r="U14" s="19">
        <v>9873543.0743344165</v>
      </c>
      <c r="V14" s="19">
        <v>1369693.3907009659</v>
      </c>
      <c r="W14" s="38">
        <f t="shared" si="4"/>
        <v>11243236.465035383</v>
      </c>
      <c r="X14" s="119"/>
    </row>
    <row r="15" spans="1:24" s="120" customFormat="1" ht="16.5">
      <c r="A15" s="20">
        <v>18</v>
      </c>
      <c r="B15" s="18" t="s">
        <v>38</v>
      </c>
      <c r="C15" s="21">
        <v>4847</v>
      </c>
      <c r="D15" s="21">
        <v>8274689.7999999998</v>
      </c>
      <c r="E15" s="21">
        <v>823550.15463220561</v>
      </c>
      <c r="F15" s="21">
        <v>9098239.9546322059</v>
      </c>
      <c r="G15" s="114">
        <v>1357.49</v>
      </c>
      <c r="H15" s="32">
        <v>6579754.0300000003</v>
      </c>
      <c r="I15" s="32">
        <v>2518485.9246322056</v>
      </c>
      <c r="J15" s="115">
        <f t="shared" si="3"/>
        <v>0.276810233318804</v>
      </c>
      <c r="K15" s="116">
        <v>0</v>
      </c>
      <c r="L15" s="116">
        <v>0</v>
      </c>
      <c r="M15" s="116">
        <v>38919.499797501681</v>
      </c>
      <c r="N15" s="116">
        <v>55565.854178709553</v>
      </c>
      <c r="O15" s="116">
        <v>0</v>
      </c>
      <c r="P15" s="117">
        <v>-246095.15</v>
      </c>
      <c r="Q15" s="117">
        <v>-654209.03827579878</v>
      </c>
      <c r="R15" s="118">
        <v>-460779.97007387754</v>
      </c>
      <c r="S15" s="21">
        <v>1251887.1202587401</v>
      </c>
      <c r="T15" s="36">
        <v>1275164.2632004984</v>
      </c>
      <c r="U15" s="19">
        <v>2527051.3834592383</v>
      </c>
      <c r="V15" s="19">
        <v>821877.82779781998</v>
      </c>
      <c r="W15" s="38">
        <f t="shared" si="4"/>
        <v>3348929.2112570582</v>
      </c>
      <c r="X15" s="119"/>
    </row>
    <row r="16" spans="1:24" s="120" customFormat="1" ht="16.5">
      <c r="A16" s="20">
        <v>19</v>
      </c>
      <c r="B16" s="18" t="s">
        <v>39</v>
      </c>
      <c r="C16" s="21">
        <v>3955</v>
      </c>
      <c r="D16" s="21">
        <v>6945152.7999999998</v>
      </c>
      <c r="E16" s="21">
        <v>517456.19610505685</v>
      </c>
      <c r="F16" s="21">
        <v>7462608.9961050563</v>
      </c>
      <c r="G16" s="114">
        <v>1357.49</v>
      </c>
      <c r="H16" s="32">
        <v>5368872.9500000002</v>
      </c>
      <c r="I16" s="32">
        <v>2093736.0461050561</v>
      </c>
      <c r="J16" s="115">
        <f t="shared" si="3"/>
        <v>0.28056354650201226</v>
      </c>
      <c r="K16" s="116">
        <v>0</v>
      </c>
      <c r="L16" s="116">
        <v>0</v>
      </c>
      <c r="M16" s="116">
        <v>33081.900250879553</v>
      </c>
      <c r="N16" s="116">
        <v>59169.163453949019</v>
      </c>
      <c r="O16" s="116">
        <v>0</v>
      </c>
      <c r="P16" s="117">
        <v>-203833.80000000002</v>
      </c>
      <c r="Q16" s="117">
        <v>33268.479509035387</v>
      </c>
      <c r="R16" s="118">
        <v>-282630.19735595456</v>
      </c>
      <c r="S16" s="21">
        <v>1732791.5919629657</v>
      </c>
      <c r="T16" s="36">
        <v>1675728.8415365168</v>
      </c>
      <c r="U16" s="19">
        <v>3408520.4334994825</v>
      </c>
      <c r="V16" s="19">
        <v>646881.81082533812</v>
      </c>
      <c r="W16" s="38">
        <f t="shared" si="4"/>
        <v>4055402.2443248206</v>
      </c>
      <c r="X16" s="119"/>
    </row>
    <row r="17" spans="1:24" s="120" customFormat="1" ht="16.5">
      <c r="A17" s="20">
        <v>20</v>
      </c>
      <c r="B17" s="18" t="s">
        <v>40</v>
      </c>
      <c r="C17" s="21">
        <v>16467</v>
      </c>
      <c r="D17" s="21">
        <v>25644301.800000001</v>
      </c>
      <c r="E17" s="21">
        <v>2299419.53838058</v>
      </c>
      <c r="F17" s="21">
        <v>27943721.338380583</v>
      </c>
      <c r="G17" s="114">
        <v>1357.49</v>
      </c>
      <c r="H17" s="32">
        <v>22353787.830000002</v>
      </c>
      <c r="I17" s="32">
        <v>5589933.5083805807</v>
      </c>
      <c r="J17" s="115">
        <f t="shared" si="3"/>
        <v>0.20004255842269766</v>
      </c>
      <c r="K17" s="116">
        <v>0</v>
      </c>
      <c r="L17" s="116">
        <v>0</v>
      </c>
      <c r="M17" s="116">
        <v>142076.53480738026</v>
      </c>
      <c r="N17" s="116">
        <v>196280.78984098448</v>
      </c>
      <c r="O17" s="116">
        <v>0</v>
      </c>
      <c r="P17" s="117">
        <v>-1373007.1800000002</v>
      </c>
      <c r="Q17" s="117">
        <v>-1714207.2295931785</v>
      </c>
      <c r="R17" s="118">
        <v>-1810467.7290828938</v>
      </c>
      <c r="S17" s="21">
        <v>1030608.6943528727</v>
      </c>
      <c r="T17" s="36">
        <v>7622272.4467263762</v>
      </c>
      <c r="U17" s="19">
        <v>8652881.1410792489</v>
      </c>
      <c r="V17" s="19">
        <v>2710018.7798919412</v>
      </c>
      <c r="W17" s="38">
        <f t="shared" si="4"/>
        <v>11362899.920971191</v>
      </c>
      <c r="X17" s="119"/>
    </row>
    <row r="18" spans="1:24" s="120" customFormat="1" ht="16.5">
      <c r="A18" s="20">
        <v>46</v>
      </c>
      <c r="B18" s="18" t="s">
        <v>41</v>
      </c>
      <c r="C18" s="21">
        <v>1362</v>
      </c>
      <c r="D18" s="21">
        <v>1532006.6400000001</v>
      </c>
      <c r="E18" s="21">
        <v>970159.56518027105</v>
      </c>
      <c r="F18" s="21">
        <v>2502166.2051802711</v>
      </c>
      <c r="G18" s="114">
        <v>1357.49</v>
      </c>
      <c r="H18" s="32">
        <v>1848901.3800000001</v>
      </c>
      <c r="I18" s="32">
        <v>653264.82518027094</v>
      </c>
      <c r="J18" s="115">
        <f t="shared" si="3"/>
        <v>0.26107970918470852</v>
      </c>
      <c r="K18" s="116">
        <v>161342.14953599998</v>
      </c>
      <c r="L18" s="116">
        <v>0</v>
      </c>
      <c r="M18" s="116">
        <v>14345.966122039223</v>
      </c>
      <c r="N18" s="116">
        <v>16219.784265230866</v>
      </c>
      <c r="O18" s="116">
        <v>0</v>
      </c>
      <c r="P18" s="117">
        <v>-91797.265000000014</v>
      </c>
      <c r="Q18" s="117">
        <v>287606.2565008594</v>
      </c>
      <c r="R18" s="118">
        <v>251018.86551231984</v>
      </c>
      <c r="S18" s="21">
        <v>1292000.5821167203</v>
      </c>
      <c r="T18" s="36">
        <v>402632.13391482271</v>
      </c>
      <c r="U18" s="19">
        <v>1694632.716031543</v>
      </c>
      <c r="V18" s="19">
        <v>289786.47210917075</v>
      </c>
      <c r="W18" s="38">
        <f t="shared" si="4"/>
        <v>1984419.1881407136</v>
      </c>
      <c r="X18" s="119"/>
    </row>
    <row r="19" spans="1:24" s="120" customFormat="1" ht="16.5">
      <c r="A19" s="20">
        <v>47</v>
      </c>
      <c r="B19" s="18" t="s">
        <v>42</v>
      </c>
      <c r="C19" s="21">
        <v>1789</v>
      </c>
      <c r="D19" s="21">
        <v>2029198.45</v>
      </c>
      <c r="E19" s="21">
        <v>1762549.926134611</v>
      </c>
      <c r="F19" s="21">
        <v>3791748.3761346107</v>
      </c>
      <c r="G19" s="114">
        <v>1357.49</v>
      </c>
      <c r="H19" s="32">
        <v>2428549.61</v>
      </c>
      <c r="I19" s="32">
        <v>1363198.7661346109</v>
      </c>
      <c r="J19" s="115">
        <f t="shared" si="3"/>
        <v>0.35951720180448388</v>
      </c>
      <c r="K19" s="116">
        <v>639480.11092799995</v>
      </c>
      <c r="L19" s="116">
        <v>160867.80000000002</v>
      </c>
      <c r="M19" s="116">
        <v>19093.358844985869</v>
      </c>
      <c r="N19" s="116">
        <v>21375.207118507333</v>
      </c>
      <c r="O19" s="116">
        <v>0</v>
      </c>
      <c r="P19" s="117">
        <v>-85571.280000000013</v>
      </c>
      <c r="Q19" s="117">
        <v>-51229.996352340473</v>
      </c>
      <c r="R19" s="118">
        <v>661688.988545798</v>
      </c>
      <c r="S19" s="21">
        <v>2728902.9552195612</v>
      </c>
      <c r="T19" s="36">
        <v>647276.37078083924</v>
      </c>
      <c r="U19" s="19">
        <v>3376179.3260004004</v>
      </c>
      <c r="V19" s="19">
        <v>380456.0111993092</v>
      </c>
      <c r="W19" s="38">
        <f t="shared" si="4"/>
        <v>3756635.3371997094</v>
      </c>
      <c r="X19" s="119"/>
    </row>
    <row r="20" spans="1:24" s="120" customFormat="1" ht="16.5">
      <c r="A20" s="20">
        <v>49</v>
      </c>
      <c r="B20" s="18" t="s">
        <v>43</v>
      </c>
      <c r="C20" s="21">
        <v>297132</v>
      </c>
      <c r="D20" s="21">
        <v>510079220.94999999</v>
      </c>
      <c r="E20" s="21">
        <v>140349725.81572762</v>
      </c>
      <c r="F20" s="21">
        <v>650428946.76572764</v>
      </c>
      <c r="G20" s="114">
        <v>1357.49</v>
      </c>
      <c r="H20" s="32">
        <v>403353718.68000001</v>
      </c>
      <c r="I20" s="32">
        <v>247075228.08572763</v>
      </c>
      <c r="J20" s="115">
        <f t="shared" si="3"/>
        <v>0.37986505569027129</v>
      </c>
      <c r="K20" s="116">
        <v>0</v>
      </c>
      <c r="L20" s="116">
        <v>0</v>
      </c>
      <c r="M20" s="116">
        <v>3497171.5738547202</v>
      </c>
      <c r="N20" s="116">
        <v>6833548.3812383562</v>
      </c>
      <c r="O20" s="116">
        <v>4644266.1779163191</v>
      </c>
      <c r="P20" s="117">
        <v>-30977363.55565</v>
      </c>
      <c r="Q20" s="117">
        <v>86211520.689616755</v>
      </c>
      <c r="R20" s="118">
        <v>31016317.082619712</v>
      </c>
      <c r="S20" s="21">
        <v>348300688.43532348</v>
      </c>
      <c r="T20" s="36">
        <v>-23458622.568328038</v>
      </c>
      <c r="U20" s="19">
        <v>324842065.86699545</v>
      </c>
      <c r="V20" s="19">
        <v>29023421.187467471</v>
      </c>
      <c r="W20" s="38">
        <f t="shared" si="4"/>
        <v>353865487.05446291</v>
      </c>
      <c r="X20" s="119"/>
    </row>
    <row r="21" spans="1:24" s="120" customFormat="1" ht="16.5">
      <c r="A21" s="20">
        <v>50</v>
      </c>
      <c r="B21" s="18" t="s">
        <v>44</v>
      </c>
      <c r="C21" s="21">
        <v>11417</v>
      </c>
      <c r="D21" s="21">
        <v>16290261.529999997</v>
      </c>
      <c r="E21" s="21">
        <v>2027264.3226083559</v>
      </c>
      <c r="F21" s="21">
        <v>18317525.852608353</v>
      </c>
      <c r="G21" s="114">
        <v>1357.49</v>
      </c>
      <c r="H21" s="32">
        <v>15498463.33</v>
      </c>
      <c r="I21" s="32">
        <v>2819062.5226083528</v>
      </c>
      <c r="J21" s="115">
        <f t="shared" si="3"/>
        <v>0.15389974308167431</v>
      </c>
      <c r="K21" s="116">
        <v>0</v>
      </c>
      <c r="L21" s="116">
        <v>0</v>
      </c>
      <c r="M21" s="116">
        <v>123281.58115483202</v>
      </c>
      <c r="N21" s="116">
        <v>112653.4272677392</v>
      </c>
      <c r="O21" s="116">
        <v>0</v>
      </c>
      <c r="P21" s="117">
        <v>-594151.82750000013</v>
      </c>
      <c r="Q21" s="117">
        <v>628306.45732506737</v>
      </c>
      <c r="R21" s="118">
        <v>418013.66582588805</v>
      </c>
      <c r="S21" s="21">
        <v>3507165.8266818793</v>
      </c>
      <c r="T21" s="36">
        <v>3578109.1830849731</v>
      </c>
      <c r="U21" s="19">
        <v>7085275.0097668525</v>
      </c>
      <c r="V21" s="19">
        <v>1976154.2664719345</v>
      </c>
      <c r="W21" s="38">
        <f t="shared" si="4"/>
        <v>9061429.2762387879</v>
      </c>
      <c r="X21" s="119"/>
    </row>
    <row r="22" spans="1:24" s="120" customFormat="1" ht="16.5">
      <c r="A22" s="20">
        <v>51</v>
      </c>
      <c r="B22" s="18" t="s">
        <v>45</v>
      </c>
      <c r="C22" s="21">
        <v>9334</v>
      </c>
      <c r="D22" s="21">
        <v>14908952.979999999</v>
      </c>
      <c r="E22" s="21">
        <v>1562354.5018484821</v>
      </c>
      <c r="F22" s="21">
        <v>16471307.48184848</v>
      </c>
      <c r="G22" s="114">
        <v>1357.49</v>
      </c>
      <c r="H22" s="32">
        <v>12670811.66</v>
      </c>
      <c r="I22" s="32">
        <v>3800495.82184848</v>
      </c>
      <c r="J22" s="115">
        <f t="shared" si="3"/>
        <v>0.23073431335288097</v>
      </c>
      <c r="K22" s="116">
        <v>0</v>
      </c>
      <c r="L22" s="116">
        <v>0</v>
      </c>
      <c r="M22" s="116">
        <v>118097.60856434506</v>
      </c>
      <c r="N22" s="116">
        <v>169526.95374650563</v>
      </c>
      <c r="O22" s="116">
        <v>0</v>
      </c>
      <c r="P22" s="117">
        <v>-434031.80249999999</v>
      </c>
      <c r="Q22" s="117">
        <v>-4112808.4434275771</v>
      </c>
      <c r="R22" s="117">
        <v>-4570243.0447092988</v>
      </c>
      <c r="S22" s="21">
        <v>-5028962.9064775463</v>
      </c>
      <c r="T22" s="36">
        <v>-173267.41414632293</v>
      </c>
      <c r="U22" s="19">
        <v>-5202230.3206238691</v>
      </c>
      <c r="V22" s="19">
        <v>1695141.8264438782</v>
      </c>
      <c r="W22" s="38">
        <f t="shared" si="4"/>
        <v>-3507088.4941799911</v>
      </c>
      <c r="X22" s="119"/>
    </row>
    <row r="23" spans="1:24" s="120" customFormat="1" ht="16.5">
      <c r="A23" s="20">
        <v>52</v>
      </c>
      <c r="B23" s="18" t="s">
        <v>46</v>
      </c>
      <c r="C23" s="21">
        <v>2404</v>
      </c>
      <c r="D23" s="21">
        <v>3722769.06</v>
      </c>
      <c r="E23" s="21">
        <v>561904.96884043526</v>
      </c>
      <c r="F23" s="21">
        <v>4284674.0288404357</v>
      </c>
      <c r="G23" s="114">
        <v>1357.49</v>
      </c>
      <c r="H23" s="32">
        <v>3263405.96</v>
      </c>
      <c r="I23" s="32">
        <v>1021268.0688404357</v>
      </c>
      <c r="J23" s="115">
        <f t="shared" si="3"/>
        <v>0.23835373752267036</v>
      </c>
      <c r="K23" s="116">
        <v>113718.392896</v>
      </c>
      <c r="L23" s="116">
        <v>0</v>
      </c>
      <c r="M23" s="116">
        <v>26542.142313167311</v>
      </c>
      <c r="N23" s="116">
        <v>48045.018086238233</v>
      </c>
      <c r="O23" s="116">
        <v>0</v>
      </c>
      <c r="P23" s="117">
        <v>-101460.065</v>
      </c>
      <c r="Q23" s="117">
        <v>699286.65500140435</v>
      </c>
      <c r="R23" s="118">
        <v>368478.99197772512</v>
      </c>
      <c r="S23" s="21">
        <v>2175879.2041149708</v>
      </c>
      <c r="T23" s="36">
        <v>1131007.2415292419</v>
      </c>
      <c r="U23" s="19">
        <v>3306886.4456442129</v>
      </c>
      <c r="V23" s="19">
        <v>529902.72455534525</v>
      </c>
      <c r="W23" s="38">
        <f t="shared" si="4"/>
        <v>3836789.1701995581</v>
      </c>
      <c r="X23" s="119"/>
    </row>
    <row r="24" spans="1:24" s="120" customFormat="1" ht="16.5">
      <c r="A24" s="20">
        <v>61</v>
      </c>
      <c r="B24" s="18" t="s">
        <v>47</v>
      </c>
      <c r="C24" s="21">
        <v>16573</v>
      </c>
      <c r="D24" s="21">
        <v>19117037.899999999</v>
      </c>
      <c r="E24" s="21">
        <v>3670368.2839355874</v>
      </c>
      <c r="F24" s="21">
        <v>22787406.183935586</v>
      </c>
      <c r="G24" s="114">
        <v>1357.49</v>
      </c>
      <c r="H24" s="32">
        <v>22497681.77</v>
      </c>
      <c r="I24" s="32">
        <v>289724.41393558681</v>
      </c>
      <c r="J24" s="115">
        <f t="shared" si="3"/>
        <v>1.2714233976301942E-2</v>
      </c>
      <c r="K24" s="116">
        <v>0</v>
      </c>
      <c r="L24" s="116">
        <v>0</v>
      </c>
      <c r="M24" s="116">
        <v>268810.30305615976</v>
      </c>
      <c r="N24" s="116">
        <v>219121.11943648927</v>
      </c>
      <c r="O24" s="116">
        <v>0</v>
      </c>
      <c r="P24" s="117">
        <v>-1603245.6074999999</v>
      </c>
      <c r="Q24" s="117">
        <v>1546169.1417286361</v>
      </c>
      <c r="R24" s="118">
        <v>2133623.5484488965</v>
      </c>
      <c r="S24" s="21">
        <v>2854202.9191057687</v>
      </c>
      <c r="T24" s="36">
        <v>6007314.984626445</v>
      </c>
      <c r="U24" s="19">
        <v>8861517.9037322141</v>
      </c>
      <c r="V24" s="19">
        <v>2876827.6916561765</v>
      </c>
      <c r="W24" s="38">
        <f t="shared" si="4"/>
        <v>11738345.59538839</v>
      </c>
      <c r="X24" s="119"/>
    </row>
    <row r="25" spans="1:24" s="120" customFormat="1" ht="16.5">
      <c r="A25" s="20">
        <v>69</v>
      </c>
      <c r="B25" s="18" t="s">
        <v>48</v>
      </c>
      <c r="C25" s="21">
        <v>6802</v>
      </c>
      <c r="D25" s="21">
        <v>11526127.919999998</v>
      </c>
      <c r="E25" s="21">
        <v>1298638.8431726603</v>
      </c>
      <c r="F25" s="21">
        <v>12824766.763172658</v>
      </c>
      <c r="G25" s="114">
        <v>1357.49</v>
      </c>
      <c r="H25" s="32">
        <v>9233646.9800000004</v>
      </c>
      <c r="I25" s="32">
        <v>3591119.7831726577</v>
      </c>
      <c r="J25" s="115">
        <f t="shared" si="3"/>
        <v>0.28001443219106681</v>
      </c>
      <c r="K25" s="116">
        <v>328079.83209600003</v>
      </c>
      <c r="L25" s="116">
        <v>0</v>
      </c>
      <c r="M25" s="116">
        <v>92320.697007476352</v>
      </c>
      <c r="N25" s="116">
        <v>108361.05637233621</v>
      </c>
      <c r="O25" s="116">
        <v>0</v>
      </c>
      <c r="P25" s="117">
        <v>-392669.60499999998</v>
      </c>
      <c r="Q25" s="117">
        <v>-1514006.079808255</v>
      </c>
      <c r="R25" s="118">
        <v>-1730207.9637557166</v>
      </c>
      <c r="S25" s="21">
        <v>482997.7200844991</v>
      </c>
      <c r="T25" s="36">
        <v>3674618.7928673006</v>
      </c>
      <c r="U25" s="19">
        <v>4157616.5129517997</v>
      </c>
      <c r="V25" s="19">
        <v>1293944.4907742715</v>
      </c>
      <c r="W25" s="38">
        <f t="shared" si="4"/>
        <v>5451561.0037260707</v>
      </c>
      <c r="X25" s="119"/>
    </row>
    <row r="26" spans="1:24" s="120" customFormat="1" ht="16.5">
      <c r="A26" s="20">
        <v>71</v>
      </c>
      <c r="B26" s="18" t="s">
        <v>49</v>
      </c>
      <c r="C26" s="21">
        <v>6613</v>
      </c>
      <c r="D26" s="21">
        <v>12169860.500000002</v>
      </c>
      <c r="E26" s="21">
        <v>1585202.0087813917</v>
      </c>
      <c r="F26" s="21">
        <v>13755062.508781394</v>
      </c>
      <c r="G26" s="114">
        <v>1357.49</v>
      </c>
      <c r="H26" s="32">
        <v>8977081.3699999992</v>
      </c>
      <c r="I26" s="32">
        <v>4777981.1387813948</v>
      </c>
      <c r="J26" s="115">
        <f t="shared" si="3"/>
        <v>0.34736164490209154</v>
      </c>
      <c r="K26" s="116">
        <v>272064.70997866668</v>
      </c>
      <c r="L26" s="116">
        <v>0</v>
      </c>
      <c r="M26" s="116">
        <v>89847.544349141128</v>
      </c>
      <c r="N26" s="116">
        <v>99151.311079424151</v>
      </c>
      <c r="O26" s="116">
        <v>0</v>
      </c>
      <c r="P26" s="117">
        <v>-380664.59</v>
      </c>
      <c r="Q26" s="117">
        <v>16197.520077027812</v>
      </c>
      <c r="R26" s="118">
        <v>-637115.25324471691</v>
      </c>
      <c r="S26" s="21">
        <v>4237462.381020938</v>
      </c>
      <c r="T26" s="36">
        <v>3926225.3395076329</v>
      </c>
      <c r="U26" s="19">
        <v>8163687.7205285709</v>
      </c>
      <c r="V26" s="19">
        <v>1274667.683212023</v>
      </c>
      <c r="W26" s="38">
        <f t="shared" si="4"/>
        <v>9438355.4037405942</v>
      </c>
      <c r="X26" s="119"/>
    </row>
    <row r="27" spans="1:24" s="120" customFormat="1" ht="16.5">
      <c r="A27" s="20">
        <v>72</v>
      </c>
      <c r="B27" s="18" t="s">
        <v>50</v>
      </c>
      <c r="C27" s="21">
        <v>950</v>
      </c>
      <c r="D27" s="21">
        <v>1134378.5299999998</v>
      </c>
      <c r="E27" s="21">
        <v>1373053.730861305</v>
      </c>
      <c r="F27" s="21">
        <v>2507432.2608613046</v>
      </c>
      <c r="G27" s="114">
        <v>1357.49</v>
      </c>
      <c r="H27" s="32">
        <v>1289615.5</v>
      </c>
      <c r="I27" s="32">
        <v>1217816.7608613046</v>
      </c>
      <c r="J27" s="115">
        <f t="shared" si="3"/>
        <v>0.48568281579139599</v>
      </c>
      <c r="K27" s="116">
        <v>57995.290933333337</v>
      </c>
      <c r="L27" s="116">
        <v>0</v>
      </c>
      <c r="M27" s="116">
        <v>8272.4384967664701</v>
      </c>
      <c r="N27" s="116">
        <v>13461.776027642663</v>
      </c>
      <c r="O27" s="116">
        <v>0</v>
      </c>
      <c r="P27" s="117">
        <v>-41853.82</v>
      </c>
      <c r="Q27" s="117">
        <v>-51925.98084717201</v>
      </c>
      <c r="R27" s="118">
        <v>-2094.3321891822666</v>
      </c>
      <c r="S27" s="21">
        <v>1201672.1332826926</v>
      </c>
      <c r="T27" s="36">
        <v>283319.95562195109</v>
      </c>
      <c r="U27" s="19">
        <v>1484992.0889046437</v>
      </c>
      <c r="V27" s="19">
        <v>162511.13424900657</v>
      </c>
      <c r="W27" s="38">
        <f t="shared" si="4"/>
        <v>1647503.2231536503</v>
      </c>
      <c r="X27" s="119"/>
    </row>
    <row r="28" spans="1:24" s="120" customFormat="1" ht="16.5">
      <c r="A28" s="20">
        <v>74</v>
      </c>
      <c r="B28" s="18" t="s">
        <v>51</v>
      </c>
      <c r="C28" s="21">
        <v>1083</v>
      </c>
      <c r="D28" s="21">
        <v>1412934.01</v>
      </c>
      <c r="E28" s="21">
        <v>467023.71733351628</v>
      </c>
      <c r="F28" s="21">
        <v>1879957.7273335163</v>
      </c>
      <c r="G28" s="114">
        <v>1357.49</v>
      </c>
      <c r="H28" s="32">
        <v>1470161.67</v>
      </c>
      <c r="I28" s="32">
        <v>409796.05733351642</v>
      </c>
      <c r="J28" s="115">
        <f t="shared" si="3"/>
        <v>0.21798152765634821</v>
      </c>
      <c r="K28" s="116">
        <v>146978.15803200001</v>
      </c>
      <c r="L28" s="116">
        <v>0</v>
      </c>
      <c r="M28" s="116">
        <v>12027.27986469648</v>
      </c>
      <c r="N28" s="116">
        <v>12532.201899253994</v>
      </c>
      <c r="O28" s="116">
        <v>0</v>
      </c>
      <c r="P28" s="117">
        <v>-50530.154999999999</v>
      </c>
      <c r="Q28" s="117">
        <v>234042.88213997387</v>
      </c>
      <c r="R28" s="118">
        <v>101037.00889135765</v>
      </c>
      <c r="S28" s="21">
        <v>865883.43316079839</v>
      </c>
      <c r="T28" s="36">
        <v>466165.09093199758</v>
      </c>
      <c r="U28" s="19">
        <v>1332048.524092796</v>
      </c>
      <c r="V28" s="19">
        <v>258140.1130748048</v>
      </c>
      <c r="W28" s="38">
        <f t="shared" si="4"/>
        <v>1590188.6371676009</v>
      </c>
      <c r="X28" s="119"/>
    </row>
    <row r="29" spans="1:24" s="120" customFormat="1" ht="16.5">
      <c r="A29" s="20">
        <v>75</v>
      </c>
      <c r="B29" s="18" t="s">
        <v>52</v>
      </c>
      <c r="C29" s="21">
        <v>19702</v>
      </c>
      <c r="D29" s="21">
        <v>24070361.620000001</v>
      </c>
      <c r="E29" s="21">
        <v>4581362.4644255247</v>
      </c>
      <c r="F29" s="21">
        <v>28651724.084425524</v>
      </c>
      <c r="G29" s="114">
        <v>1357.49</v>
      </c>
      <c r="H29" s="32">
        <v>26745267.98</v>
      </c>
      <c r="I29" s="32">
        <v>1906456.1044255234</v>
      </c>
      <c r="J29" s="115">
        <f t="shared" si="3"/>
        <v>6.6538966339614897E-2</v>
      </c>
      <c r="K29" s="116">
        <v>0</v>
      </c>
      <c r="L29" s="116">
        <v>0</v>
      </c>
      <c r="M29" s="116">
        <v>205975.21623400168</v>
      </c>
      <c r="N29" s="116">
        <v>336871.85495732573</v>
      </c>
      <c r="O29" s="116">
        <v>0</v>
      </c>
      <c r="P29" s="117">
        <v>-1309027.6250000002</v>
      </c>
      <c r="Q29" s="117">
        <v>-478063.67031347757</v>
      </c>
      <c r="R29" s="118">
        <v>1344675.0795458322</v>
      </c>
      <c r="S29" s="21">
        <v>2006886.9598492058</v>
      </c>
      <c r="T29" s="36">
        <v>-168857.9469357855</v>
      </c>
      <c r="U29" s="19">
        <v>1838029.0129134203</v>
      </c>
      <c r="V29" s="19">
        <v>3151800.7382198679</v>
      </c>
      <c r="W29" s="38">
        <f t="shared" si="4"/>
        <v>4989829.7511332883</v>
      </c>
      <c r="X29" s="119"/>
    </row>
    <row r="30" spans="1:24" s="120" customFormat="1" ht="16.5">
      <c r="A30" s="20">
        <v>77</v>
      </c>
      <c r="B30" s="18" t="s">
        <v>53</v>
      </c>
      <c r="C30" s="21">
        <v>4683</v>
      </c>
      <c r="D30" s="21">
        <v>6322875.7199999997</v>
      </c>
      <c r="E30" s="21">
        <v>993926.15816373262</v>
      </c>
      <c r="F30" s="21">
        <v>7316801.8781637326</v>
      </c>
      <c r="G30" s="114">
        <v>1357.49</v>
      </c>
      <c r="H30" s="32">
        <v>6357125.6699999999</v>
      </c>
      <c r="I30" s="32">
        <v>959676.20816373266</v>
      </c>
      <c r="J30" s="115">
        <f t="shared" si="3"/>
        <v>0.13116061144525326</v>
      </c>
      <c r="K30" s="116">
        <v>191250.747856</v>
      </c>
      <c r="L30" s="116">
        <v>0</v>
      </c>
      <c r="M30" s="116">
        <v>48269.888227938609</v>
      </c>
      <c r="N30" s="116">
        <v>85072.661902708394</v>
      </c>
      <c r="O30" s="116">
        <v>0</v>
      </c>
      <c r="P30" s="117">
        <v>-311176.07500000001</v>
      </c>
      <c r="Q30" s="117">
        <v>30098.38071286754</v>
      </c>
      <c r="R30" s="118">
        <v>22914.591225701341</v>
      </c>
      <c r="S30" s="21">
        <v>1026106.4030889487</v>
      </c>
      <c r="T30" s="36">
        <v>2713441.148248259</v>
      </c>
      <c r="U30" s="19">
        <v>3739547.5513372077</v>
      </c>
      <c r="V30" s="19">
        <v>1019416.2390555273</v>
      </c>
      <c r="W30" s="38">
        <f t="shared" si="4"/>
        <v>4758963.790392735</v>
      </c>
      <c r="X30" s="119"/>
    </row>
    <row r="31" spans="1:24" s="120" customFormat="1" ht="16.5">
      <c r="A31" s="20">
        <v>78</v>
      </c>
      <c r="B31" s="18" t="s">
        <v>54</v>
      </c>
      <c r="C31" s="21">
        <v>7979</v>
      </c>
      <c r="D31" s="21">
        <v>9091382.9799999986</v>
      </c>
      <c r="E31" s="21">
        <v>2697522.9371906458</v>
      </c>
      <c r="F31" s="21">
        <v>11788905.917190645</v>
      </c>
      <c r="G31" s="114">
        <v>1357.49</v>
      </c>
      <c r="H31" s="32">
        <v>10831412.710000001</v>
      </c>
      <c r="I31" s="32">
        <v>957493.207190644</v>
      </c>
      <c r="J31" s="115">
        <f t="shared" si="3"/>
        <v>8.1219853132801945E-2</v>
      </c>
      <c r="K31" s="116">
        <v>484961.74759466661</v>
      </c>
      <c r="L31" s="116">
        <v>0</v>
      </c>
      <c r="M31" s="116">
        <v>113799.54692206673</v>
      </c>
      <c r="N31" s="116">
        <v>119251.23762696264</v>
      </c>
      <c r="O31" s="116">
        <v>0</v>
      </c>
      <c r="P31" s="117">
        <v>-556602.07499999995</v>
      </c>
      <c r="Q31" s="117">
        <v>-1860289.7639129411</v>
      </c>
      <c r="R31" s="118">
        <v>-558577.61072941707</v>
      </c>
      <c r="S31" s="21">
        <v>-1299963.7103080184</v>
      </c>
      <c r="T31" s="36">
        <v>-53304.43578317143</v>
      </c>
      <c r="U31" s="19">
        <v>-1353268.1460911897</v>
      </c>
      <c r="V31" s="19">
        <v>1206408.8269364794</v>
      </c>
      <c r="W31" s="38">
        <f t="shared" si="4"/>
        <v>-146859.31915471028</v>
      </c>
      <c r="X31" s="119"/>
    </row>
    <row r="32" spans="1:24" s="120" customFormat="1" ht="16.5">
      <c r="A32" s="20">
        <v>79</v>
      </c>
      <c r="B32" s="18" t="s">
        <v>55</v>
      </c>
      <c r="C32" s="21">
        <v>6785</v>
      </c>
      <c r="D32" s="21">
        <v>8600093.9299999997</v>
      </c>
      <c r="E32" s="21">
        <v>1205936.6533531062</v>
      </c>
      <c r="F32" s="21">
        <v>9806030.5833531059</v>
      </c>
      <c r="G32" s="114">
        <v>1357.49</v>
      </c>
      <c r="H32" s="32">
        <v>9210569.6500000004</v>
      </c>
      <c r="I32" s="32">
        <v>595460.93335310556</v>
      </c>
      <c r="J32" s="115">
        <f t="shared" si="3"/>
        <v>6.0723952295638435E-2</v>
      </c>
      <c r="K32" s="116">
        <v>0</v>
      </c>
      <c r="L32" s="116">
        <v>0</v>
      </c>
      <c r="M32" s="116">
        <v>129781.34699427856</v>
      </c>
      <c r="N32" s="116">
        <v>116992.96468124422</v>
      </c>
      <c r="O32" s="116">
        <v>0</v>
      </c>
      <c r="P32" s="117">
        <v>-530432.28500000003</v>
      </c>
      <c r="Q32" s="117">
        <v>-955835.02731453779</v>
      </c>
      <c r="R32" s="118">
        <v>-890222.46590594621</v>
      </c>
      <c r="S32" s="21">
        <v>-1534254.5331918558</v>
      </c>
      <c r="T32" s="36">
        <v>-480679.43430832069</v>
      </c>
      <c r="U32" s="19">
        <v>-2014933.9675001765</v>
      </c>
      <c r="V32" s="19">
        <v>1053386.5067351875</v>
      </c>
      <c r="W32" s="38">
        <f t="shared" si="4"/>
        <v>-961547.46076498902</v>
      </c>
      <c r="X32" s="119"/>
    </row>
    <row r="33" spans="1:24" s="120" customFormat="1" ht="16.5">
      <c r="A33" s="20">
        <v>81</v>
      </c>
      <c r="B33" s="18" t="s">
        <v>56</v>
      </c>
      <c r="C33" s="21">
        <v>2621</v>
      </c>
      <c r="D33" s="21">
        <v>2349511.0900000003</v>
      </c>
      <c r="E33" s="21">
        <v>838360.1424472878</v>
      </c>
      <c r="F33" s="21">
        <v>3187871.232447288</v>
      </c>
      <c r="G33" s="114">
        <v>1357.49</v>
      </c>
      <c r="H33" s="32">
        <v>3557981.29</v>
      </c>
      <c r="I33" s="32">
        <v>-370110.05755271204</v>
      </c>
      <c r="J33" s="115">
        <f t="shared" si="3"/>
        <v>-0.1160994377017491</v>
      </c>
      <c r="K33" s="116">
        <v>240413.42663999999</v>
      </c>
      <c r="L33" s="116">
        <v>0</v>
      </c>
      <c r="M33" s="116">
        <v>33410.552382790593</v>
      </c>
      <c r="N33" s="116">
        <v>55451.932336010548</v>
      </c>
      <c r="O33" s="116">
        <v>0</v>
      </c>
      <c r="P33" s="117">
        <v>-169012.715</v>
      </c>
      <c r="Q33" s="117">
        <v>294256.02789829951</v>
      </c>
      <c r="R33" s="118">
        <v>415602.10805156146</v>
      </c>
      <c r="S33" s="21">
        <v>500011.27475595014</v>
      </c>
      <c r="T33" s="36">
        <v>267076.68745968642</v>
      </c>
      <c r="U33" s="19">
        <v>767087.96221563662</v>
      </c>
      <c r="V33" s="19">
        <v>611164.51798026962</v>
      </c>
      <c r="W33" s="38">
        <f t="shared" si="4"/>
        <v>1378252.4801959062</v>
      </c>
      <c r="X33" s="119"/>
    </row>
    <row r="34" spans="1:24" s="120" customFormat="1" ht="16.5">
      <c r="A34" s="20">
        <v>82</v>
      </c>
      <c r="B34" s="18" t="s">
        <v>57</v>
      </c>
      <c r="C34" s="21">
        <v>9405</v>
      </c>
      <c r="D34" s="21">
        <v>15241709.270000001</v>
      </c>
      <c r="E34" s="21">
        <v>1179369.4088076367</v>
      </c>
      <c r="F34" s="21">
        <v>16421078.678807639</v>
      </c>
      <c r="G34" s="114">
        <v>1357.49</v>
      </c>
      <c r="H34" s="32">
        <v>12767193.449999999</v>
      </c>
      <c r="I34" s="32">
        <v>3653885.2288076393</v>
      </c>
      <c r="J34" s="115">
        <f t="shared" si="3"/>
        <v>0.22251188854744308</v>
      </c>
      <c r="K34" s="116">
        <v>0</v>
      </c>
      <c r="L34" s="116">
        <v>0</v>
      </c>
      <c r="M34" s="116">
        <v>82943.765583742512</v>
      </c>
      <c r="N34" s="116">
        <v>152438.39272038685</v>
      </c>
      <c r="O34" s="116">
        <v>0</v>
      </c>
      <c r="P34" s="117">
        <v>-488118.42000000004</v>
      </c>
      <c r="Q34" s="117">
        <v>-343848.49388263217</v>
      </c>
      <c r="R34" s="118">
        <v>-363514.71816452115</v>
      </c>
      <c r="S34" s="21">
        <v>2693785.755064615</v>
      </c>
      <c r="T34" s="36">
        <v>2324489.3047122699</v>
      </c>
      <c r="U34" s="19">
        <v>5018275.0597768854</v>
      </c>
      <c r="V34" s="19">
        <v>1372776.4682119021</v>
      </c>
      <c r="W34" s="38">
        <f t="shared" si="4"/>
        <v>6391051.5279887877</v>
      </c>
      <c r="X34" s="119"/>
    </row>
    <row r="35" spans="1:24" s="120" customFormat="1" ht="16.5">
      <c r="A35" s="20">
        <v>86</v>
      </c>
      <c r="B35" s="18" t="s">
        <v>58</v>
      </c>
      <c r="C35" s="21">
        <v>8143</v>
      </c>
      <c r="D35" s="21">
        <v>12987154.120000001</v>
      </c>
      <c r="E35" s="21">
        <v>1357366.3174345845</v>
      </c>
      <c r="F35" s="21">
        <v>14344520.437434586</v>
      </c>
      <c r="G35" s="114">
        <v>1357.49</v>
      </c>
      <c r="H35" s="32">
        <v>11054041.07</v>
      </c>
      <c r="I35" s="32">
        <v>3290479.3674345855</v>
      </c>
      <c r="J35" s="115">
        <f t="shared" si="3"/>
        <v>0.22938929062051405</v>
      </c>
      <c r="K35" s="116">
        <v>0</v>
      </c>
      <c r="L35" s="116">
        <v>0</v>
      </c>
      <c r="M35" s="116">
        <v>53711.72636990725</v>
      </c>
      <c r="N35" s="116">
        <v>122839.35793352526</v>
      </c>
      <c r="O35" s="116">
        <v>0</v>
      </c>
      <c r="P35" s="117">
        <v>-464519.375</v>
      </c>
      <c r="Q35" s="117">
        <v>424456.15068637562</v>
      </c>
      <c r="R35" s="118">
        <v>73612.803466450918</v>
      </c>
      <c r="S35" s="21">
        <v>3500580.0308908448</v>
      </c>
      <c r="T35" s="36">
        <v>2875457.1050676238</v>
      </c>
      <c r="U35" s="19">
        <v>6376037.1359584685</v>
      </c>
      <c r="V35" s="19">
        <v>1396043.6042994424</v>
      </c>
      <c r="W35" s="38">
        <f t="shared" si="4"/>
        <v>7772080.7402579114</v>
      </c>
      <c r="X35" s="119"/>
    </row>
    <row r="36" spans="1:24" s="120" customFormat="1" ht="16.5">
      <c r="A36" s="20">
        <v>90</v>
      </c>
      <c r="B36" s="18" t="s">
        <v>59</v>
      </c>
      <c r="C36" s="21">
        <v>3136</v>
      </c>
      <c r="D36" s="21">
        <v>3021008.6900000004</v>
      </c>
      <c r="E36" s="21">
        <v>1310181.7015867301</v>
      </c>
      <c r="F36" s="21">
        <v>4331190.3915867303</v>
      </c>
      <c r="G36" s="114">
        <v>1357.49</v>
      </c>
      <c r="H36" s="32">
        <v>4257088.6399999997</v>
      </c>
      <c r="I36" s="32">
        <v>74101.751586730592</v>
      </c>
      <c r="J36" s="115">
        <f t="shared" si="3"/>
        <v>1.7108864974089359E-2</v>
      </c>
      <c r="K36" s="116">
        <v>973839.13983999984</v>
      </c>
      <c r="L36" s="116">
        <v>0</v>
      </c>
      <c r="M36" s="116">
        <v>38977.501144294118</v>
      </c>
      <c r="N36" s="116">
        <v>56067.877535561885</v>
      </c>
      <c r="O36" s="116">
        <v>0</v>
      </c>
      <c r="P36" s="117">
        <v>-201185.57250000001</v>
      </c>
      <c r="Q36" s="117">
        <v>125733.8554724703</v>
      </c>
      <c r="R36" s="118">
        <v>-653862.3517834699</v>
      </c>
      <c r="S36" s="21">
        <v>413672.20129558677</v>
      </c>
      <c r="T36" s="36">
        <v>-12815.200855707768</v>
      </c>
      <c r="U36" s="19">
        <v>400857.00043987902</v>
      </c>
      <c r="V36" s="19">
        <v>697781.00901599589</v>
      </c>
      <c r="W36" s="38">
        <f t="shared" si="4"/>
        <v>1098638.009455875</v>
      </c>
      <c r="X36" s="119"/>
    </row>
    <row r="37" spans="1:24" s="120" customFormat="1" ht="16.5">
      <c r="A37" s="20">
        <v>91</v>
      </c>
      <c r="B37" s="18" t="s">
        <v>60</v>
      </c>
      <c r="C37" s="21">
        <v>658457</v>
      </c>
      <c r="D37" s="21">
        <v>874862245.68999994</v>
      </c>
      <c r="E37" s="21">
        <v>288182151.98634869</v>
      </c>
      <c r="F37" s="21">
        <v>1163044397.6763487</v>
      </c>
      <c r="G37" s="114">
        <v>1357.49</v>
      </c>
      <c r="H37" s="32">
        <v>893848792.92999995</v>
      </c>
      <c r="I37" s="32">
        <v>269195604.74634874</v>
      </c>
      <c r="J37" s="115">
        <f t="shared" si="3"/>
        <v>0.2314577201731729</v>
      </c>
      <c r="K37" s="116">
        <v>0</v>
      </c>
      <c r="L37" s="116">
        <v>0</v>
      </c>
      <c r="M37" s="116">
        <v>11105153.271963337</v>
      </c>
      <c r="N37" s="116">
        <v>13138803.44734589</v>
      </c>
      <c r="O37" s="116">
        <v>3511168.7737840875</v>
      </c>
      <c r="P37" s="117">
        <v>-80268371.109400004</v>
      </c>
      <c r="Q37" s="117">
        <v>-18377841.017744798</v>
      </c>
      <c r="R37" s="118">
        <v>-84284775.365142062</v>
      </c>
      <c r="S37" s="21">
        <v>114019742.74715519</v>
      </c>
      <c r="T37" s="36">
        <v>-60518513.857926749</v>
      </c>
      <c r="U37" s="19">
        <v>53501228.889228441</v>
      </c>
      <c r="V37" s="19">
        <v>84656618.488210052</v>
      </c>
      <c r="W37" s="38">
        <f t="shared" si="4"/>
        <v>138157847.37743849</v>
      </c>
      <c r="X37" s="119"/>
    </row>
    <row r="38" spans="1:24" s="120" customFormat="1" ht="16.5">
      <c r="A38" s="20">
        <v>92</v>
      </c>
      <c r="B38" s="18" t="s">
        <v>61</v>
      </c>
      <c r="C38" s="21">
        <v>239206</v>
      </c>
      <c r="D38" s="21">
        <v>377361933.97999996</v>
      </c>
      <c r="E38" s="21">
        <v>129336089.47574258</v>
      </c>
      <c r="F38" s="21">
        <v>506698023.45574254</v>
      </c>
      <c r="G38" s="114">
        <v>1357.49</v>
      </c>
      <c r="H38" s="32">
        <v>324719752.94</v>
      </c>
      <c r="I38" s="32">
        <v>181978270.51574254</v>
      </c>
      <c r="J38" s="115">
        <f t="shared" si="3"/>
        <v>0.35914541224105923</v>
      </c>
      <c r="K38" s="116">
        <v>0</v>
      </c>
      <c r="L38" s="116">
        <v>0</v>
      </c>
      <c r="M38" s="116">
        <v>3137384.4908346091</v>
      </c>
      <c r="N38" s="116">
        <v>5329604.3443425428</v>
      </c>
      <c r="O38" s="116">
        <v>3802709.0964219975</v>
      </c>
      <c r="P38" s="117">
        <v>-32956081.199949995</v>
      </c>
      <c r="Q38" s="117">
        <v>-22836374.691326935</v>
      </c>
      <c r="R38" s="118">
        <v>138698.57291792423</v>
      </c>
      <c r="S38" s="21">
        <v>138594211.12898266</v>
      </c>
      <c r="T38" s="36">
        <v>-3731281.7859953395</v>
      </c>
      <c r="U38" s="19">
        <v>134862929.34298733</v>
      </c>
      <c r="V38" s="19">
        <v>28880220.229859084</v>
      </c>
      <c r="W38" s="38">
        <f t="shared" si="4"/>
        <v>163743149.57284641</v>
      </c>
      <c r="X38" s="119"/>
    </row>
    <row r="39" spans="1:24" s="120" customFormat="1" ht="16.5">
      <c r="A39" s="20">
        <v>97</v>
      </c>
      <c r="B39" s="18" t="s">
        <v>62</v>
      </c>
      <c r="C39" s="21">
        <v>2131</v>
      </c>
      <c r="D39" s="21">
        <v>2084845.5800000003</v>
      </c>
      <c r="E39" s="21">
        <v>1135371.2492398336</v>
      </c>
      <c r="F39" s="21">
        <v>3220216.8292398341</v>
      </c>
      <c r="G39" s="114">
        <v>1357.49</v>
      </c>
      <c r="H39" s="32">
        <v>2892811.19</v>
      </c>
      <c r="I39" s="32">
        <v>327405.63923983416</v>
      </c>
      <c r="J39" s="115">
        <f t="shared" si="3"/>
        <v>0.10167192353849094</v>
      </c>
      <c r="K39" s="116">
        <v>101331.94816</v>
      </c>
      <c r="L39" s="116">
        <v>0</v>
      </c>
      <c r="M39" s="116">
        <v>21470.774783113357</v>
      </c>
      <c r="N39" s="116">
        <v>19582.994311939856</v>
      </c>
      <c r="O39" s="116">
        <v>0</v>
      </c>
      <c r="P39" s="117">
        <v>-138808.08499999999</v>
      </c>
      <c r="Q39" s="117">
        <v>179302.23141044893</v>
      </c>
      <c r="R39" s="118">
        <v>602458.74507713842</v>
      </c>
      <c r="S39" s="21">
        <v>1112744.2479824747</v>
      </c>
      <c r="T39" s="36">
        <v>146100.56355772447</v>
      </c>
      <c r="U39" s="19">
        <v>1258844.8115401992</v>
      </c>
      <c r="V39" s="19">
        <v>438251.56820183218</v>
      </c>
      <c r="W39" s="38">
        <f t="shared" si="4"/>
        <v>1697096.3797420315</v>
      </c>
      <c r="X39" s="119"/>
    </row>
    <row r="40" spans="1:24" s="120" customFormat="1" ht="16.5">
      <c r="A40" s="20">
        <v>98</v>
      </c>
      <c r="B40" s="18" t="s">
        <v>63</v>
      </c>
      <c r="C40" s="21">
        <v>23090</v>
      </c>
      <c r="D40" s="21">
        <v>36814196.350000001</v>
      </c>
      <c r="E40" s="21">
        <v>3510192.2854759232</v>
      </c>
      <c r="F40" s="21">
        <v>40324388.635475926</v>
      </c>
      <c r="G40" s="114">
        <v>1357.49</v>
      </c>
      <c r="H40" s="32">
        <v>31344444.100000001</v>
      </c>
      <c r="I40" s="32">
        <v>8979944.5354759246</v>
      </c>
      <c r="J40" s="115">
        <f t="shared" si="3"/>
        <v>0.22269263935165273</v>
      </c>
      <c r="K40" s="116">
        <v>0</v>
      </c>
      <c r="L40" s="116">
        <v>0</v>
      </c>
      <c r="M40" s="116">
        <v>187206.90213409936</v>
      </c>
      <c r="N40" s="116">
        <v>453203.09766058432</v>
      </c>
      <c r="O40" s="116">
        <v>0</v>
      </c>
      <c r="P40" s="117">
        <v>-1449201.138</v>
      </c>
      <c r="Q40" s="117">
        <v>3582516.325393742</v>
      </c>
      <c r="R40" s="117">
        <v>2528114.0829214337</v>
      </c>
      <c r="S40" s="21">
        <v>14281783.805585785</v>
      </c>
      <c r="T40" s="36">
        <v>6756087.4565847525</v>
      </c>
      <c r="U40" s="19">
        <v>21037871.262170538</v>
      </c>
      <c r="V40" s="19">
        <v>3413782.7451328421</v>
      </c>
      <c r="W40" s="38">
        <f t="shared" si="4"/>
        <v>24451654.007303379</v>
      </c>
      <c r="X40" s="119"/>
    </row>
    <row r="41" spans="1:24" s="120" customFormat="1" ht="16.5">
      <c r="A41" s="20">
        <v>102</v>
      </c>
      <c r="B41" s="18" t="s">
        <v>64</v>
      </c>
      <c r="C41" s="21">
        <v>9870</v>
      </c>
      <c r="D41" s="21">
        <v>13149056.960000001</v>
      </c>
      <c r="E41" s="21">
        <v>1802982.8755883165</v>
      </c>
      <c r="F41" s="21">
        <v>14952039.835588317</v>
      </c>
      <c r="G41" s="114">
        <v>1357.49</v>
      </c>
      <c r="H41" s="32">
        <v>13398426.300000001</v>
      </c>
      <c r="I41" s="32">
        <v>1553613.5355883166</v>
      </c>
      <c r="J41" s="115">
        <f t="shared" si="3"/>
        <v>0.1039064604342787</v>
      </c>
      <c r="K41" s="116">
        <v>0</v>
      </c>
      <c r="L41" s="116">
        <v>0</v>
      </c>
      <c r="M41" s="116">
        <v>129345.35924817498</v>
      </c>
      <c r="N41" s="116">
        <v>166904.5606486937</v>
      </c>
      <c r="O41" s="116">
        <v>0</v>
      </c>
      <c r="P41" s="117">
        <v>-596487.95000000007</v>
      </c>
      <c r="Q41" s="117">
        <v>984515.62336790236</v>
      </c>
      <c r="R41" s="118">
        <v>618463.79893695342</v>
      </c>
      <c r="S41" s="21">
        <v>2856354.9277900411</v>
      </c>
      <c r="T41" s="36">
        <v>4147810.2231568741</v>
      </c>
      <c r="U41" s="19">
        <v>7004165.1509469151</v>
      </c>
      <c r="V41" s="19">
        <v>1917185.8273248719</v>
      </c>
      <c r="W41" s="38">
        <f t="shared" si="4"/>
        <v>8921350.9782717861</v>
      </c>
      <c r="X41" s="119"/>
    </row>
    <row r="42" spans="1:24" s="120" customFormat="1" ht="16.5">
      <c r="A42" s="20">
        <v>103</v>
      </c>
      <c r="B42" s="18" t="s">
        <v>65</v>
      </c>
      <c r="C42" s="21">
        <v>2166</v>
      </c>
      <c r="D42" s="21">
        <v>3012389.37</v>
      </c>
      <c r="E42" s="21">
        <v>390229.33210452308</v>
      </c>
      <c r="F42" s="21">
        <v>3402618.7021045233</v>
      </c>
      <c r="G42" s="114">
        <v>1357.49</v>
      </c>
      <c r="H42" s="32">
        <v>2940323.34</v>
      </c>
      <c r="I42" s="32">
        <v>462295.36210452346</v>
      </c>
      <c r="J42" s="115">
        <f t="shared" si="3"/>
        <v>0.13586458036529139</v>
      </c>
      <c r="K42" s="116">
        <v>0</v>
      </c>
      <c r="L42" s="116">
        <v>0</v>
      </c>
      <c r="M42" s="116">
        <v>17658.681494714179</v>
      </c>
      <c r="N42" s="116">
        <v>16355.144977649546</v>
      </c>
      <c r="O42" s="116">
        <v>0</v>
      </c>
      <c r="P42" s="117">
        <v>-134546.19500000001</v>
      </c>
      <c r="Q42" s="117">
        <v>247307.95941079801</v>
      </c>
      <c r="R42" s="118">
        <v>151797.31374396881</v>
      </c>
      <c r="S42" s="21">
        <v>760868.26673165406</v>
      </c>
      <c r="T42" s="36">
        <v>1103889.7374757451</v>
      </c>
      <c r="U42" s="19">
        <v>1864758.0042073992</v>
      </c>
      <c r="V42" s="19">
        <v>466061.27691285906</v>
      </c>
      <c r="W42" s="38">
        <f t="shared" si="4"/>
        <v>2330819.2811202584</v>
      </c>
      <c r="X42" s="119"/>
    </row>
    <row r="43" spans="1:24" s="120" customFormat="1" ht="16.5">
      <c r="A43" s="20">
        <v>105</v>
      </c>
      <c r="B43" s="18" t="s">
        <v>66</v>
      </c>
      <c r="C43" s="21">
        <v>2139</v>
      </c>
      <c r="D43" s="21">
        <v>1899802.5599999998</v>
      </c>
      <c r="E43" s="21">
        <v>1325499.8108639752</v>
      </c>
      <c r="F43" s="21">
        <v>3225302.370863975</v>
      </c>
      <c r="G43" s="114">
        <v>1357.49</v>
      </c>
      <c r="H43" s="32">
        <v>2903671.11</v>
      </c>
      <c r="I43" s="32">
        <v>321631.26086397516</v>
      </c>
      <c r="J43" s="115">
        <f t="shared" si="3"/>
        <v>9.972127381589295E-2</v>
      </c>
      <c r="K43" s="116">
        <v>681224.40777599986</v>
      </c>
      <c r="L43" s="116">
        <v>0</v>
      </c>
      <c r="M43" s="116">
        <v>20963.261399231891</v>
      </c>
      <c r="N43" s="116">
        <v>34300.781094482285</v>
      </c>
      <c r="O43" s="116">
        <v>0</v>
      </c>
      <c r="P43" s="117">
        <v>-114566.045</v>
      </c>
      <c r="Q43" s="117">
        <v>366536.63991499488</v>
      </c>
      <c r="R43" s="118">
        <v>372358.27057843527</v>
      </c>
      <c r="S43" s="21">
        <v>1682448.5766271194</v>
      </c>
      <c r="T43" s="36">
        <v>727305.44098069519</v>
      </c>
      <c r="U43" s="19">
        <v>2409754.0176078146</v>
      </c>
      <c r="V43" s="19">
        <v>482796.5705798578</v>
      </c>
      <c r="W43" s="38">
        <f t="shared" si="4"/>
        <v>2892550.5881876722</v>
      </c>
      <c r="X43" s="119"/>
    </row>
    <row r="44" spans="1:24" s="120" customFormat="1" ht="16.5">
      <c r="A44" s="20">
        <v>106</v>
      </c>
      <c r="B44" s="18" t="s">
        <v>67</v>
      </c>
      <c r="C44" s="21">
        <v>46880</v>
      </c>
      <c r="D44" s="21">
        <v>67200798.939999998</v>
      </c>
      <c r="E44" s="21">
        <v>10250862.156399649</v>
      </c>
      <c r="F44" s="21">
        <v>77451661.09639965</v>
      </c>
      <c r="G44" s="114">
        <v>1357.49</v>
      </c>
      <c r="H44" s="32">
        <v>63639131.200000003</v>
      </c>
      <c r="I44" s="32">
        <v>13812529.896399647</v>
      </c>
      <c r="J44" s="115">
        <f t="shared" si="3"/>
        <v>0.17833742622005203</v>
      </c>
      <c r="K44" s="116">
        <v>0</v>
      </c>
      <c r="L44" s="116">
        <v>0</v>
      </c>
      <c r="M44" s="116">
        <v>577835.56679253443</v>
      </c>
      <c r="N44" s="116">
        <v>891343.27276910853</v>
      </c>
      <c r="O44" s="116">
        <v>126214.84127152158</v>
      </c>
      <c r="P44" s="117">
        <v>-4732354.3232500004</v>
      </c>
      <c r="Q44" s="117">
        <v>-466606.46200008155</v>
      </c>
      <c r="R44" s="118">
        <v>2202767.691561881</v>
      </c>
      <c r="S44" s="21">
        <v>12411730.48354461</v>
      </c>
      <c r="T44" s="36">
        <v>-193018.53072229135</v>
      </c>
      <c r="U44" s="19">
        <v>12218711.952822318</v>
      </c>
      <c r="V44" s="19">
        <v>6548960.4965896606</v>
      </c>
      <c r="W44" s="38">
        <f t="shared" si="4"/>
        <v>18767672.449411981</v>
      </c>
      <c r="X44" s="119"/>
    </row>
    <row r="45" spans="1:24" s="120" customFormat="1" ht="16.5">
      <c r="A45" s="20">
        <v>108</v>
      </c>
      <c r="B45" s="18" t="s">
        <v>68</v>
      </c>
      <c r="C45" s="21">
        <v>10337</v>
      </c>
      <c r="D45" s="21">
        <v>16245274.289999999</v>
      </c>
      <c r="E45" s="21">
        <v>1464461.2939252886</v>
      </c>
      <c r="F45" s="21">
        <v>17709735.583925288</v>
      </c>
      <c r="G45" s="114">
        <v>1357.49</v>
      </c>
      <c r="H45" s="32">
        <v>14032374.130000001</v>
      </c>
      <c r="I45" s="32">
        <v>3677361.4539252874</v>
      </c>
      <c r="J45" s="115">
        <f t="shared" si="3"/>
        <v>0.20764632179280768</v>
      </c>
      <c r="K45" s="116">
        <v>0</v>
      </c>
      <c r="L45" s="116">
        <v>0</v>
      </c>
      <c r="M45" s="116">
        <v>89991.154059379798</v>
      </c>
      <c r="N45" s="116">
        <v>176604.80334860436</v>
      </c>
      <c r="O45" s="116">
        <v>0</v>
      </c>
      <c r="P45" s="117">
        <v>-637196.41249999998</v>
      </c>
      <c r="Q45" s="117">
        <v>794831.40611597209</v>
      </c>
      <c r="R45" s="118">
        <v>199402.46865127463</v>
      </c>
      <c r="S45" s="21">
        <v>4300994.8736005183</v>
      </c>
      <c r="T45" s="36">
        <v>4479167.3199746851</v>
      </c>
      <c r="U45" s="19">
        <v>8780162.1935752034</v>
      </c>
      <c r="V45" s="19">
        <v>1731385.3863370619</v>
      </c>
      <c r="W45" s="38">
        <f t="shared" si="4"/>
        <v>10511547.579912266</v>
      </c>
      <c r="X45" s="119"/>
    </row>
    <row r="46" spans="1:24" s="120" customFormat="1" ht="16.5">
      <c r="A46" s="20">
        <v>109</v>
      </c>
      <c r="B46" s="18" t="s">
        <v>69</v>
      </c>
      <c r="C46" s="21">
        <v>67971</v>
      </c>
      <c r="D46" s="21">
        <v>92175313.710000008</v>
      </c>
      <c r="E46" s="21">
        <v>14112447.715683714</v>
      </c>
      <c r="F46" s="21">
        <v>106287761.42568372</v>
      </c>
      <c r="G46" s="114">
        <v>1357.49</v>
      </c>
      <c r="H46" s="32">
        <v>92269952.790000007</v>
      </c>
      <c r="I46" s="32">
        <v>14017808.635683715</v>
      </c>
      <c r="J46" s="115">
        <f t="shared" si="3"/>
        <v>0.13188544426617688</v>
      </c>
      <c r="K46" s="116">
        <v>0</v>
      </c>
      <c r="L46" s="116">
        <v>0</v>
      </c>
      <c r="M46" s="116">
        <v>887773.7603111465</v>
      </c>
      <c r="N46" s="116">
        <v>1267399.1174996709</v>
      </c>
      <c r="O46" s="116">
        <v>146984.67400698512</v>
      </c>
      <c r="P46" s="117">
        <v>-6703202.03455</v>
      </c>
      <c r="Q46" s="117">
        <v>324704.96673267352</v>
      </c>
      <c r="R46" s="118">
        <v>3172210.2878402574</v>
      </c>
      <c r="S46" s="21">
        <v>13113679.40752445</v>
      </c>
      <c r="T46" s="36">
        <v>7063824.4965344556</v>
      </c>
      <c r="U46" s="19">
        <v>20177503.904058903</v>
      </c>
      <c r="V46" s="19">
        <v>10152097.412563667</v>
      </c>
      <c r="W46" s="38">
        <f t="shared" si="4"/>
        <v>30329601.31662257</v>
      </c>
      <c r="X46" s="119"/>
    </row>
    <row r="47" spans="1:24" s="120" customFormat="1" ht="16.5">
      <c r="A47" s="20">
        <v>111</v>
      </c>
      <c r="B47" s="18" t="s">
        <v>70</v>
      </c>
      <c r="C47" s="21">
        <v>18344</v>
      </c>
      <c r="D47" s="21">
        <v>18982083.359999999</v>
      </c>
      <c r="E47" s="21">
        <v>4090901.6211973708</v>
      </c>
      <c r="F47" s="21">
        <v>23072984.981197372</v>
      </c>
      <c r="G47" s="114">
        <v>1357.49</v>
      </c>
      <c r="H47" s="32">
        <v>24901796.559999999</v>
      </c>
      <c r="I47" s="32">
        <v>-1828811.5788026266</v>
      </c>
      <c r="J47" s="115">
        <f t="shared" si="3"/>
        <v>-7.9262027877752314E-2</v>
      </c>
      <c r="K47" s="116">
        <v>0</v>
      </c>
      <c r="L47" s="116">
        <v>0</v>
      </c>
      <c r="M47" s="116">
        <v>221116.98425874268</v>
      </c>
      <c r="N47" s="116">
        <v>381157.96053684183</v>
      </c>
      <c r="O47" s="116">
        <v>0</v>
      </c>
      <c r="P47" s="117">
        <v>-1579655.5502499999</v>
      </c>
      <c r="Q47" s="117">
        <v>4771516.2116033938</v>
      </c>
      <c r="R47" s="118">
        <v>4883801.164530063</v>
      </c>
      <c r="S47" s="21">
        <v>6849125.1918764142</v>
      </c>
      <c r="T47" s="36">
        <v>5605111.1645146525</v>
      </c>
      <c r="U47" s="19">
        <v>12454236.356391067</v>
      </c>
      <c r="V47" s="19">
        <v>3080256.0173459691</v>
      </c>
      <c r="W47" s="38">
        <f t="shared" si="4"/>
        <v>15534492.373737035</v>
      </c>
      <c r="X47" s="119"/>
    </row>
    <row r="48" spans="1:24" s="120" customFormat="1" ht="16.5">
      <c r="A48" s="20">
        <v>139</v>
      </c>
      <c r="B48" s="18" t="s">
        <v>71</v>
      </c>
      <c r="C48" s="21">
        <v>9912</v>
      </c>
      <c r="D48" s="21">
        <v>20258377.329999998</v>
      </c>
      <c r="E48" s="21">
        <v>2254464.5683431029</v>
      </c>
      <c r="F48" s="21">
        <v>22512841.898343101</v>
      </c>
      <c r="G48" s="114">
        <v>1357.49</v>
      </c>
      <c r="H48" s="32">
        <v>13455440.880000001</v>
      </c>
      <c r="I48" s="32">
        <v>9057401.0183431003</v>
      </c>
      <c r="J48" s="115">
        <f t="shared" si="3"/>
        <v>0.40232153093962369</v>
      </c>
      <c r="K48" s="116">
        <v>0</v>
      </c>
      <c r="L48" s="116">
        <v>0</v>
      </c>
      <c r="M48" s="116">
        <v>84494.240308703243</v>
      </c>
      <c r="N48" s="116">
        <v>173858.95702665971</v>
      </c>
      <c r="O48" s="116">
        <v>16784.097893159054</v>
      </c>
      <c r="P48" s="117">
        <v>-536915.38500000001</v>
      </c>
      <c r="Q48" s="117">
        <v>-429732.43547558074</v>
      </c>
      <c r="R48" s="118">
        <v>-885813.02231922478</v>
      </c>
      <c r="S48" s="21">
        <v>7480077.4707768168</v>
      </c>
      <c r="T48" s="36">
        <v>5283165.6915568877</v>
      </c>
      <c r="U48" s="19">
        <v>12763243.162333705</v>
      </c>
      <c r="V48" s="19">
        <v>1478972.4445729773</v>
      </c>
      <c r="W48" s="38">
        <f t="shared" si="4"/>
        <v>14242215.606906682</v>
      </c>
      <c r="X48" s="119"/>
    </row>
    <row r="49" spans="1:24" s="120" customFormat="1" ht="16.5">
      <c r="A49" s="20">
        <v>140</v>
      </c>
      <c r="B49" s="18" t="s">
        <v>72</v>
      </c>
      <c r="C49" s="21">
        <v>20958</v>
      </c>
      <c r="D49" s="21">
        <v>28884235.490000002</v>
      </c>
      <c r="E49" s="21">
        <v>3659971.0022543888</v>
      </c>
      <c r="F49" s="21">
        <v>32544206.492254391</v>
      </c>
      <c r="G49" s="114">
        <v>1357.49</v>
      </c>
      <c r="H49" s="32">
        <v>28450275.420000002</v>
      </c>
      <c r="I49" s="32">
        <v>4093931.0722543895</v>
      </c>
      <c r="J49" s="115">
        <f t="shared" si="3"/>
        <v>0.12579600222327608</v>
      </c>
      <c r="K49" s="116">
        <v>328094.75148799992</v>
      </c>
      <c r="L49" s="116">
        <v>0</v>
      </c>
      <c r="M49" s="116">
        <v>292622.37644966767</v>
      </c>
      <c r="N49" s="116">
        <v>422382.26278532407</v>
      </c>
      <c r="O49" s="116">
        <v>0</v>
      </c>
      <c r="P49" s="117">
        <v>-1725410.9459000002</v>
      </c>
      <c r="Q49" s="117">
        <v>5523398.6296020951</v>
      </c>
      <c r="R49" s="118">
        <v>3251006.5970276291</v>
      </c>
      <c r="S49" s="21">
        <v>12186024.743707106</v>
      </c>
      <c r="T49" s="36">
        <v>7532261.211798111</v>
      </c>
      <c r="U49" s="19">
        <v>19718285.955505215</v>
      </c>
      <c r="V49" s="19">
        <v>3547566.4385813437</v>
      </c>
      <c r="W49" s="38">
        <f t="shared" si="4"/>
        <v>23265852.394086558</v>
      </c>
      <c r="X49" s="119"/>
    </row>
    <row r="50" spans="1:24" s="120" customFormat="1" ht="16.5">
      <c r="A50" s="20">
        <v>142</v>
      </c>
      <c r="B50" s="18" t="s">
        <v>73</v>
      </c>
      <c r="C50" s="21">
        <v>6559</v>
      </c>
      <c r="D50" s="21">
        <v>8759303.0899999999</v>
      </c>
      <c r="E50" s="21">
        <v>1248422.1102574968</v>
      </c>
      <c r="F50" s="21">
        <v>10007725.200257497</v>
      </c>
      <c r="G50" s="114">
        <v>1357.49</v>
      </c>
      <c r="H50" s="32">
        <v>8903776.9100000001</v>
      </c>
      <c r="I50" s="32">
        <v>1103948.2902574968</v>
      </c>
      <c r="J50" s="115">
        <f t="shared" si="3"/>
        <v>0.11030961264095185</v>
      </c>
      <c r="K50" s="116">
        <v>0</v>
      </c>
      <c r="L50" s="116">
        <v>0</v>
      </c>
      <c r="M50" s="116">
        <v>65889.498264678492</v>
      </c>
      <c r="N50" s="116">
        <v>93377.968251863233</v>
      </c>
      <c r="O50" s="116">
        <v>0</v>
      </c>
      <c r="P50" s="117">
        <v>-394488.005</v>
      </c>
      <c r="Q50" s="117">
        <v>-470179.65418347431</v>
      </c>
      <c r="R50" s="118">
        <v>-124468.92423307331</v>
      </c>
      <c r="S50" s="21">
        <v>274079.17335749092</v>
      </c>
      <c r="T50" s="36">
        <v>2434403.4918106389</v>
      </c>
      <c r="U50" s="19">
        <v>2708482.6651681298</v>
      </c>
      <c r="V50" s="19">
        <v>1146310.961099721</v>
      </c>
      <c r="W50" s="38">
        <f t="shared" si="4"/>
        <v>3854793.6262678509</v>
      </c>
      <c r="X50" s="119"/>
    </row>
    <row r="51" spans="1:24" s="120" customFormat="1" ht="16.5">
      <c r="A51" s="20">
        <v>143</v>
      </c>
      <c r="B51" s="18" t="s">
        <v>74</v>
      </c>
      <c r="C51" s="21">
        <v>6877</v>
      </c>
      <c r="D51" s="21">
        <v>8838430.8300000001</v>
      </c>
      <c r="E51" s="21">
        <v>1472761.6990430804</v>
      </c>
      <c r="F51" s="21">
        <v>10311192.52904308</v>
      </c>
      <c r="G51" s="114">
        <v>1357.49</v>
      </c>
      <c r="H51" s="32">
        <v>9335458.7300000004</v>
      </c>
      <c r="I51" s="32">
        <v>975733.79904307984</v>
      </c>
      <c r="J51" s="115">
        <f t="shared" si="3"/>
        <v>9.4628608310316539E-2</v>
      </c>
      <c r="K51" s="116">
        <v>34690.595541333329</v>
      </c>
      <c r="L51" s="116">
        <v>0</v>
      </c>
      <c r="M51" s="116">
        <v>73928.524450048368</v>
      </c>
      <c r="N51" s="116">
        <v>121474.26931773812</v>
      </c>
      <c r="O51" s="116">
        <v>0</v>
      </c>
      <c r="P51" s="117">
        <v>-498272.59499999997</v>
      </c>
      <c r="Q51" s="117">
        <v>212147.98602903739</v>
      </c>
      <c r="R51" s="118">
        <v>511004.9922880067</v>
      </c>
      <c r="S51" s="21">
        <v>1430707.5716692437</v>
      </c>
      <c r="T51" s="36">
        <v>2519104.8976838845</v>
      </c>
      <c r="U51" s="19">
        <v>3949812.4693531282</v>
      </c>
      <c r="V51" s="19">
        <v>1312895.1554152814</v>
      </c>
      <c r="W51" s="38">
        <f t="shared" si="4"/>
        <v>5262707.6247684099</v>
      </c>
      <c r="X51" s="119"/>
    </row>
    <row r="52" spans="1:24" s="120" customFormat="1" ht="16.5">
      <c r="A52" s="20">
        <v>145</v>
      </c>
      <c r="B52" s="18" t="s">
        <v>75</v>
      </c>
      <c r="C52" s="21">
        <v>12366</v>
      </c>
      <c r="D52" s="21">
        <v>22277976.07</v>
      </c>
      <c r="E52" s="21">
        <v>1417404.4435066914</v>
      </c>
      <c r="F52" s="21">
        <v>23695380.513506692</v>
      </c>
      <c r="G52" s="114">
        <v>1357.49</v>
      </c>
      <c r="H52" s="32">
        <v>16786721.34</v>
      </c>
      <c r="I52" s="32">
        <v>6908659.1735066921</v>
      </c>
      <c r="J52" s="115">
        <f t="shared" si="3"/>
        <v>0.29156143618662977</v>
      </c>
      <c r="K52" s="116">
        <v>0</v>
      </c>
      <c r="L52" s="116">
        <v>0</v>
      </c>
      <c r="M52" s="116">
        <v>101686.86274915223</v>
      </c>
      <c r="N52" s="116">
        <v>182248.46253351934</v>
      </c>
      <c r="O52" s="116">
        <v>60274.573285487088</v>
      </c>
      <c r="P52" s="117">
        <v>-673292.89500000002</v>
      </c>
      <c r="Q52" s="117">
        <v>1584963.4312574198</v>
      </c>
      <c r="R52" s="118">
        <v>22192.390149493018</v>
      </c>
      <c r="S52" s="21">
        <v>8186731.9984817635</v>
      </c>
      <c r="T52" s="36">
        <v>5767590.0018273341</v>
      </c>
      <c r="U52" s="19">
        <v>13954322.000309099</v>
      </c>
      <c r="V52" s="19">
        <v>2016388.4337186066</v>
      </c>
      <c r="W52" s="38">
        <f t="shared" si="4"/>
        <v>15970710.434027705</v>
      </c>
      <c r="X52" s="119"/>
    </row>
    <row r="53" spans="1:24" s="120" customFormat="1" ht="16.5">
      <c r="A53" s="20">
        <v>146</v>
      </c>
      <c r="B53" s="18" t="s">
        <v>76</v>
      </c>
      <c r="C53" s="21">
        <v>4643</v>
      </c>
      <c r="D53" s="21">
        <v>3997677.77</v>
      </c>
      <c r="E53" s="21">
        <v>2946261.2890146156</v>
      </c>
      <c r="F53" s="21">
        <v>6943939.0590146156</v>
      </c>
      <c r="G53" s="114">
        <v>1357.49</v>
      </c>
      <c r="H53" s="32">
        <v>6302826.0700000003</v>
      </c>
      <c r="I53" s="32">
        <v>641112.9890146153</v>
      </c>
      <c r="J53" s="115">
        <f t="shared" si="3"/>
        <v>9.2326989561108394E-2</v>
      </c>
      <c r="K53" s="116">
        <v>1328431.684992</v>
      </c>
      <c r="L53" s="116">
        <v>0</v>
      </c>
      <c r="M53" s="116">
        <v>57898.968879223241</v>
      </c>
      <c r="N53" s="116">
        <v>75514.977892262701</v>
      </c>
      <c r="O53" s="116">
        <v>0</v>
      </c>
      <c r="P53" s="117">
        <v>-263247.32999999996</v>
      </c>
      <c r="Q53" s="117">
        <v>1608837.3784470616</v>
      </c>
      <c r="R53" s="118">
        <v>817470.9367858331</v>
      </c>
      <c r="S53" s="21">
        <v>4266019.6060109958</v>
      </c>
      <c r="T53" s="36">
        <v>470652.98284680286</v>
      </c>
      <c r="U53" s="19">
        <v>4736672.5888577988</v>
      </c>
      <c r="V53" s="19">
        <v>1005696.8442927339</v>
      </c>
      <c r="W53" s="38">
        <f t="shared" si="4"/>
        <v>5742369.4331505327</v>
      </c>
      <c r="X53" s="119"/>
    </row>
    <row r="54" spans="1:24" s="120" customFormat="1" ht="16.5">
      <c r="A54" s="20">
        <v>148</v>
      </c>
      <c r="B54" s="18" t="s">
        <v>77</v>
      </c>
      <c r="C54" s="21">
        <v>7008</v>
      </c>
      <c r="D54" s="21">
        <v>8003718.5900000008</v>
      </c>
      <c r="E54" s="21">
        <v>6939538.7899143649</v>
      </c>
      <c r="F54" s="21">
        <v>14943257.379914366</v>
      </c>
      <c r="G54" s="114">
        <v>1357.49</v>
      </c>
      <c r="H54" s="32">
        <v>9513289.9199999999</v>
      </c>
      <c r="I54" s="32">
        <v>5429967.4599143658</v>
      </c>
      <c r="J54" s="115">
        <f t="shared" si="3"/>
        <v>0.3633724108381437</v>
      </c>
      <c r="K54" s="116">
        <v>2067244.0596480002</v>
      </c>
      <c r="L54" s="116">
        <v>424512.25</v>
      </c>
      <c r="M54" s="116">
        <v>87322.280486130956</v>
      </c>
      <c r="N54" s="116">
        <v>131643.30301647773</v>
      </c>
      <c r="O54" s="116">
        <v>26729.826810800423</v>
      </c>
      <c r="P54" s="117">
        <v>-345230.02499999997</v>
      </c>
      <c r="Q54" s="117">
        <v>-329589.26964456675</v>
      </c>
      <c r="R54" s="118">
        <v>1783305.7214017527</v>
      </c>
      <c r="S54" s="21">
        <v>9275905.606632961</v>
      </c>
      <c r="T54" s="36">
        <v>-35989.029961915985</v>
      </c>
      <c r="U54" s="19">
        <v>9239916.5766710453</v>
      </c>
      <c r="V54" s="19">
        <v>1141986.6262101373</v>
      </c>
      <c r="W54" s="38">
        <f t="shared" si="4"/>
        <v>10381903.202881183</v>
      </c>
      <c r="X54" s="119"/>
    </row>
    <row r="55" spans="1:24" s="120" customFormat="1" ht="16.5">
      <c r="A55" s="20">
        <v>149</v>
      </c>
      <c r="B55" s="18" t="s">
        <v>78</v>
      </c>
      <c r="C55" s="21">
        <v>5353</v>
      </c>
      <c r="D55" s="21">
        <v>7639298.5700000003</v>
      </c>
      <c r="E55" s="21">
        <v>2002167.7749154898</v>
      </c>
      <c r="F55" s="21">
        <v>9641466.3449154906</v>
      </c>
      <c r="G55" s="114">
        <v>1357.49</v>
      </c>
      <c r="H55" s="32">
        <v>7266643.9699999997</v>
      </c>
      <c r="I55" s="32">
        <v>2374822.3749154909</v>
      </c>
      <c r="J55" s="115">
        <f t="shared" si="3"/>
        <v>0.24631340192022488</v>
      </c>
      <c r="K55" s="116">
        <v>0</v>
      </c>
      <c r="L55" s="116">
        <v>0</v>
      </c>
      <c r="M55" s="116">
        <v>39408.988038271367</v>
      </c>
      <c r="N55" s="116">
        <v>65075.385287582365</v>
      </c>
      <c r="O55" s="116">
        <v>0</v>
      </c>
      <c r="P55" s="117">
        <v>-268778.82500000001</v>
      </c>
      <c r="Q55" s="117">
        <v>245242.1245304452</v>
      </c>
      <c r="R55" s="118">
        <v>238960.76536673616</v>
      </c>
      <c r="S55" s="21">
        <v>2694730.8131385259</v>
      </c>
      <c r="T55" s="36">
        <v>-65905.699598092557</v>
      </c>
      <c r="U55" s="19">
        <v>2628825.1135404333</v>
      </c>
      <c r="V55" s="19">
        <v>857990.56899643107</v>
      </c>
      <c r="W55" s="38">
        <f t="shared" si="4"/>
        <v>3486815.6825368647</v>
      </c>
      <c r="X55" s="119"/>
    </row>
    <row r="56" spans="1:24" s="120" customFormat="1" ht="16.5">
      <c r="A56" s="20">
        <v>151</v>
      </c>
      <c r="B56" s="18" t="s">
        <v>79</v>
      </c>
      <c r="C56" s="21">
        <v>1891</v>
      </c>
      <c r="D56" s="21">
        <v>2029084.3000000003</v>
      </c>
      <c r="E56" s="21">
        <v>739984.15439001075</v>
      </c>
      <c r="F56" s="21">
        <v>2769068.4543900108</v>
      </c>
      <c r="G56" s="114">
        <v>1357.49</v>
      </c>
      <c r="H56" s="32">
        <v>2567013.59</v>
      </c>
      <c r="I56" s="32">
        <v>202054.86439001095</v>
      </c>
      <c r="J56" s="115">
        <f t="shared" si="3"/>
        <v>7.2968533540468561E-2</v>
      </c>
      <c r="K56" s="116">
        <v>193408.09132800001</v>
      </c>
      <c r="L56" s="116">
        <v>0</v>
      </c>
      <c r="M56" s="116">
        <v>20926.787820690359</v>
      </c>
      <c r="N56" s="116">
        <v>29780.844978143301</v>
      </c>
      <c r="O56" s="116">
        <v>0</v>
      </c>
      <c r="P56" s="117">
        <v>-86443.255000000005</v>
      </c>
      <c r="Q56" s="117">
        <v>111084.82485202957</v>
      </c>
      <c r="R56" s="118">
        <v>-72973.60970174204</v>
      </c>
      <c r="S56" s="21">
        <v>397838.54866713216</v>
      </c>
      <c r="T56" s="36">
        <v>646253.34752329963</v>
      </c>
      <c r="U56" s="19">
        <v>1044091.8961904318</v>
      </c>
      <c r="V56" s="19">
        <v>476479.8248655186</v>
      </c>
      <c r="W56" s="38">
        <f t="shared" si="4"/>
        <v>1520571.7210559505</v>
      </c>
      <c r="X56" s="119"/>
    </row>
    <row r="57" spans="1:24" s="120" customFormat="1" ht="16.5">
      <c r="A57" s="20">
        <v>152</v>
      </c>
      <c r="B57" s="18" t="s">
        <v>80</v>
      </c>
      <c r="C57" s="21">
        <v>4480</v>
      </c>
      <c r="D57" s="21">
        <v>6970904.0100000007</v>
      </c>
      <c r="E57" s="21">
        <v>622436.7611307737</v>
      </c>
      <c r="F57" s="21">
        <v>7593340.7711307742</v>
      </c>
      <c r="G57" s="114">
        <v>1357.49</v>
      </c>
      <c r="H57" s="32">
        <v>6081555.2000000002</v>
      </c>
      <c r="I57" s="32">
        <v>1511785.571130774</v>
      </c>
      <c r="J57" s="115">
        <f t="shared" si="3"/>
        <v>0.1990936027628909</v>
      </c>
      <c r="K57" s="116">
        <v>0</v>
      </c>
      <c r="L57" s="116">
        <v>0</v>
      </c>
      <c r="M57" s="116">
        <v>45020.822140073513</v>
      </c>
      <c r="N57" s="116">
        <v>54757.21695933611</v>
      </c>
      <c r="O57" s="116">
        <v>0</v>
      </c>
      <c r="P57" s="117">
        <v>-258639.03999999998</v>
      </c>
      <c r="Q57" s="117">
        <v>112101.51861548294</v>
      </c>
      <c r="R57" s="118">
        <v>-298379.37544949498</v>
      </c>
      <c r="S57" s="21">
        <v>1166646.7133961716</v>
      </c>
      <c r="T57" s="36">
        <v>2310168.6661312296</v>
      </c>
      <c r="U57" s="19">
        <v>3476815.3795274012</v>
      </c>
      <c r="V57" s="19">
        <v>900584.18956868444</v>
      </c>
      <c r="W57" s="38">
        <f t="shared" si="4"/>
        <v>4377399.5690960856</v>
      </c>
      <c r="X57" s="119"/>
    </row>
    <row r="58" spans="1:24" s="120" customFormat="1" ht="16.5">
      <c r="A58" s="20">
        <v>153</v>
      </c>
      <c r="B58" s="18" t="s">
        <v>81</v>
      </c>
      <c r="C58" s="21">
        <v>25655</v>
      </c>
      <c r="D58" s="21">
        <v>29623307.340000004</v>
      </c>
      <c r="E58" s="21">
        <v>6061689.1831999123</v>
      </c>
      <c r="F58" s="21">
        <v>35684996.523199916</v>
      </c>
      <c r="G58" s="114">
        <v>1357.49</v>
      </c>
      <c r="H58" s="32">
        <v>34826405.950000003</v>
      </c>
      <c r="I58" s="32">
        <v>858590.57319991291</v>
      </c>
      <c r="J58" s="115">
        <f t="shared" si="3"/>
        <v>2.4060267811479727E-2</v>
      </c>
      <c r="K58" s="116">
        <v>0</v>
      </c>
      <c r="L58" s="116">
        <v>0</v>
      </c>
      <c r="M58" s="116">
        <v>329375.85314675409</v>
      </c>
      <c r="N58" s="116">
        <v>471053.13813847455</v>
      </c>
      <c r="O58" s="116">
        <v>0</v>
      </c>
      <c r="P58" s="117">
        <v>-2405355.8125</v>
      </c>
      <c r="Q58" s="117">
        <v>7462319.6899723699</v>
      </c>
      <c r="R58" s="118">
        <v>5945910.1393650733</v>
      </c>
      <c r="S58" s="21">
        <v>12661893.581322586</v>
      </c>
      <c r="T58" s="36">
        <v>8029663.7885033907</v>
      </c>
      <c r="U58" s="19">
        <v>20691557.369825978</v>
      </c>
      <c r="V58" s="19">
        <v>3752594.8290626793</v>
      </c>
      <c r="W58" s="38">
        <f t="shared" si="4"/>
        <v>24444152.198888656</v>
      </c>
      <c r="X58" s="119"/>
    </row>
    <row r="59" spans="1:24" s="120" customFormat="1" ht="16.5">
      <c r="A59" s="20">
        <v>165</v>
      </c>
      <c r="B59" s="18" t="s">
        <v>82</v>
      </c>
      <c r="C59" s="21">
        <v>16340</v>
      </c>
      <c r="D59" s="21">
        <v>25157943.580000002</v>
      </c>
      <c r="E59" s="21">
        <v>2657368.3192879232</v>
      </c>
      <c r="F59" s="21">
        <v>27815311.899287924</v>
      </c>
      <c r="G59" s="114">
        <v>1357.49</v>
      </c>
      <c r="H59" s="32">
        <v>22181386.600000001</v>
      </c>
      <c r="I59" s="32">
        <v>5633925.2992879227</v>
      </c>
      <c r="J59" s="115">
        <f t="shared" si="3"/>
        <v>0.20254762267944051</v>
      </c>
      <c r="K59" s="116">
        <v>0</v>
      </c>
      <c r="L59" s="116">
        <v>0</v>
      </c>
      <c r="M59" s="116">
        <v>148601.69847901419</v>
      </c>
      <c r="N59" s="116">
        <v>228172.98688482109</v>
      </c>
      <c r="O59" s="116">
        <v>0</v>
      </c>
      <c r="P59" s="117">
        <v>-1292332.9774999998</v>
      </c>
      <c r="Q59" s="117">
        <v>997757.58331705444</v>
      </c>
      <c r="R59" s="118">
        <v>235673.72782650596</v>
      </c>
      <c r="S59" s="21">
        <v>5951798.3182953186</v>
      </c>
      <c r="T59" s="36">
        <v>4972339.3960864134</v>
      </c>
      <c r="U59" s="19">
        <v>10924137.714381732</v>
      </c>
      <c r="V59" s="19">
        <v>2438656.0822566152</v>
      </c>
      <c r="W59" s="38">
        <f t="shared" si="4"/>
        <v>13362793.796638347</v>
      </c>
      <c r="X59" s="119"/>
    </row>
    <row r="60" spans="1:24" s="120" customFormat="1" ht="16.5">
      <c r="A60" s="20">
        <v>167</v>
      </c>
      <c r="B60" s="18" t="s">
        <v>83</v>
      </c>
      <c r="C60" s="21">
        <v>77261</v>
      </c>
      <c r="D60" s="21">
        <v>96768735.859999999</v>
      </c>
      <c r="E60" s="21">
        <v>17346285.326277401</v>
      </c>
      <c r="F60" s="21">
        <v>114115021.1862774</v>
      </c>
      <c r="G60" s="114">
        <v>1357.49</v>
      </c>
      <c r="H60" s="32">
        <v>104881034.89</v>
      </c>
      <c r="I60" s="32">
        <v>9233986.2962774038</v>
      </c>
      <c r="J60" s="115">
        <f t="shared" si="3"/>
        <v>8.091823670789286E-2</v>
      </c>
      <c r="K60" s="116">
        <v>0</v>
      </c>
      <c r="L60" s="116">
        <v>0</v>
      </c>
      <c r="M60" s="116">
        <v>1129413.7745904957</v>
      </c>
      <c r="N60" s="116">
        <v>1507364.2149743752</v>
      </c>
      <c r="O60" s="116">
        <v>238203.04821168003</v>
      </c>
      <c r="P60" s="117">
        <v>-7319766.9368000012</v>
      </c>
      <c r="Q60" s="117">
        <v>8126809.5509918388</v>
      </c>
      <c r="R60" s="118">
        <v>7711151.5837480389</v>
      </c>
      <c r="S60" s="21">
        <v>20627161.531993836</v>
      </c>
      <c r="T60" s="36">
        <v>24828964.821396858</v>
      </c>
      <c r="U60" s="19">
        <v>45456126.353390694</v>
      </c>
      <c r="V60" s="19">
        <v>12199652.05330129</v>
      </c>
      <c r="W60" s="38">
        <f t="shared" si="4"/>
        <v>57655778.406691983</v>
      </c>
      <c r="X60" s="119"/>
    </row>
    <row r="61" spans="1:24" s="120" customFormat="1" ht="16.5">
      <c r="A61" s="20">
        <v>169</v>
      </c>
      <c r="B61" s="18" t="s">
        <v>84</v>
      </c>
      <c r="C61" s="21">
        <v>5046</v>
      </c>
      <c r="D61" s="21">
        <v>7101007.5200000005</v>
      </c>
      <c r="E61" s="21">
        <v>723955.51710822852</v>
      </c>
      <c r="F61" s="21">
        <v>7824963.0371082295</v>
      </c>
      <c r="G61" s="114">
        <v>1357.49</v>
      </c>
      <c r="H61" s="32">
        <v>6849894.54</v>
      </c>
      <c r="I61" s="32">
        <v>975068.49710822944</v>
      </c>
      <c r="J61" s="115">
        <f t="shared" si="3"/>
        <v>0.12460998122089187</v>
      </c>
      <c r="K61" s="116">
        <v>0</v>
      </c>
      <c r="L61" s="116">
        <v>0</v>
      </c>
      <c r="M61" s="116">
        <v>52768.099636699553</v>
      </c>
      <c r="N61" s="116">
        <v>56742.357621506169</v>
      </c>
      <c r="O61" s="116">
        <v>0</v>
      </c>
      <c r="P61" s="117">
        <v>-274911.86000000004</v>
      </c>
      <c r="Q61" s="117">
        <v>187663.49633967626</v>
      </c>
      <c r="R61" s="118">
        <v>171890.24274198004</v>
      </c>
      <c r="S61" s="21">
        <v>1169220.8334480915</v>
      </c>
      <c r="T61" s="36">
        <v>1376857.7813320884</v>
      </c>
      <c r="U61" s="19">
        <v>2546078.6147801802</v>
      </c>
      <c r="V61" s="19">
        <v>867010.07077748189</v>
      </c>
      <c r="W61" s="38">
        <f t="shared" si="4"/>
        <v>3413088.685557662</v>
      </c>
      <c r="X61" s="119"/>
    </row>
    <row r="62" spans="1:24" s="120" customFormat="1" ht="16.5">
      <c r="A62" s="20">
        <v>171</v>
      </c>
      <c r="B62" s="18" t="s">
        <v>85</v>
      </c>
      <c r="C62" s="21">
        <v>4624</v>
      </c>
      <c r="D62" s="21">
        <v>5854509.4199999999</v>
      </c>
      <c r="E62" s="21">
        <v>1072392.4908241597</v>
      </c>
      <c r="F62" s="21">
        <v>6926901.9108241592</v>
      </c>
      <c r="G62" s="114">
        <v>1357.49</v>
      </c>
      <c r="H62" s="32">
        <v>6277033.7599999998</v>
      </c>
      <c r="I62" s="32">
        <v>649868.15082415938</v>
      </c>
      <c r="J62" s="115">
        <f t="shared" si="3"/>
        <v>9.3818009723605059E-2</v>
      </c>
      <c r="K62" s="116">
        <v>26806.400768</v>
      </c>
      <c r="L62" s="116">
        <v>0</v>
      </c>
      <c r="M62" s="116">
        <v>45048.070721683354</v>
      </c>
      <c r="N62" s="116">
        <v>86675.207613187638</v>
      </c>
      <c r="O62" s="116">
        <v>0</v>
      </c>
      <c r="P62" s="117">
        <v>-275232.32500000001</v>
      </c>
      <c r="Q62" s="117">
        <v>4692.4158618473566</v>
      </c>
      <c r="R62" s="118">
        <v>-175789.02529530803</v>
      </c>
      <c r="S62" s="21">
        <v>362068.89549356967</v>
      </c>
      <c r="T62" s="36">
        <v>1266318.9621396677</v>
      </c>
      <c r="U62" s="19">
        <v>1628387.8576332373</v>
      </c>
      <c r="V62" s="19">
        <v>901856.00179482601</v>
      </c>
      <c r="W62" s="38">
        <f t="shared" si="4"/>
        <v>2530243.859428063</v>
      </c>
      <c r="X62" s="119"/>
    </row>
    <row r="63" spans="1:24" s="120" customFormat="1" ht="16.5">
      <c r="A63" s="20">
        <v>172</v>
      </c>
      <c r="B63" s="18" t="s">
        <v>86</v>
      </c>
      <c r="C63" s="21">
        <v>4263</v>
      </c>
      <c r="D63" s="21">
        <v>4472572.96</v>
      </c>
      <c r="E63" s="21">
        <v>1315567.0384433847</v>
      </c>
      <c r="F63" s="21">
        <v>5788139.9984433847</v>
      </c>
      <c r="G63" s="114">
        <v>1357.49</v>
      </c>
      <c r="H63" s="32">
        <v>5786979.8700000001</v>
      </c>
      <c r="I63" s="32">
        <v>1160.1284433845431</v>
      </c>
      <c r="J63" s="115">
        <f t="shared" si="3"/>
        <v>2.0043199433609737E-4</v>
      </c>
      <c r="K63" s="116">
        <v>551548.40647200006</v>
      </c>
      <c r="L63" s="116">
        <v>0</v>
      </c>
      <c r="M63" s="116">
        <v>51028.957890690581</v>
      </c>
      <c r="N63" s="116">
        <v>62650.582220264303</v>
      </c>
      <c r="O63" s="116">
        <v>0</v>
      </c>
      <c r="P63" s="117">
        <v>-267973.09000000003</v>
      </c>
      <c r="Q63" s="117">
        <v>-579647.53119679133</v>
      </c>
      <c r="R63" s="118">
        <v>-551859.60109635885</v>
      </c>
      <c r="S63" s="21">
        <v>-733092.14726681076</v>
      </c>
      <c r="T63" s="36">
        <v>1452132.4278684261</v>
      </c>
      <c r="U63" s="19">
        <v>719040.28060161532</v>
      </c>
      <c r="V63" s="19">
        <v>904534.8226418345</v>
      </c>
      <c r="W63" s="38">
        <f t="shared" si="4"/>
        <v>1623575.1032434497</v>
      </c>
      <c r="X63" s="119"/>
    </row>
    <row r="64" spans="1:24" s="120" customFormat="1" ht="16.5">
      <c r="A64" s="20">
        <v>176</v>
      </c>
      <c r="B64" s="18" t="s">
        <v>87</v>
      </c>
      <c r="C64" s="21">
        <v>4444</v>
      </c>
      <c r="D64" s="21">
        <v>4334760.01</v>
      </c>
      <c r="E64" s="21">
        <v>1916743.8196929244</v>
      </c>
      <c r="F64" s="21">
        <v>6251503.8296929244</v>
      </c>
      <c r="G64" s="114">
        <v>1357.49</v>
      </c>
      <c r="H64" s="32">
        <v>6032685.5599999996</v>
      </c>
      <c r="I64" s="32">
        <v>218818.2696929248</v>
      </c>
      <c r="J64" s="115">
        <f t="shared" si="3"/>
        <v>3.5002501102790372E-2</v>
      </c>
      <c r="K64" s="116">
        <v>1238479.7307519999</v>
      </c>
      <c r="L64" s="116">
        <v>0</v>
      </c>
      <c r="M64" s="116">
        <v>54340.410088288154</v>
      </c>
      <c r="N64" s="116">
        <v>74903.777157382938</v>
      </c>
      <c r="O64" s="116">
        <v>0</v>
      </c>
      <c r="P64" s="117">
        <v>-302136.875</v>
      </c>
      <c r="Q64" s="117">
        <v>-94097.049595851277</v>
      </c>
      <c r="R64" s="118">
        <v>-167838.62152531795</v>
      </c>
      <c r="S64" s="21">
        <v>1022469.6415694266</v>
      </c>
      <c r="T64" s="36">
        <v>1832132.2578159489</v>
      </c>
      <c r="U64" s="19">
        <v>2854601.8993853754</v>
      </c>
      <c r="V64" s="19">
        <v>960697.45607522817</v>
      </c>
      <c r="W64" s="38">
        <f t="shared" si="4"/>
        <v>3815299.3554606037</v>
      </c>
      <c r="X64" s="119"/>
    </row>
    <row r="65" spans="1:24" s="120" customFormat="1" ht="16.5">
      <c r="A65" s="20">
        <v>177</v>
      </c>
      <c r="B65" s="18" t="s">
        <v>88</v>
      </c>
      <c r="C65" s="21">
        <v>1786</v>
      </c>
      <c r="D65" s="21">
        <v>2273323.3100000005</v>
      </c>
      <c r="E65" s="21">
        <v>357185.63049967017</v>
      </c>
      <c r="F65" s="21">
        <v>2630508.9404996708</v>
      </c>
      <c r="G65" s="114">
        <v>1357.49</v>
      </c>
      <c r="H65" s="32">
        <v>2424477.14</v>
      </c>
      <c r="I65" s="32">
        <v>206031.80049967067</v>
      </c>
      <c r="J65" s="115">
        <f t="shared" si="3"/>
        <v>7.8323930904615924E-2</v>
      </c>
      <c r="K65" s="116">
        <v>68348.915029333337</v>
      </c>
      <c r="L65" s="116">
        <v>0</v>
      </c>
      <c r="M65" s="116">
        <v>21305.600621040143</v>
      </c>
      <c r="N65" s="116">
        <v>32209.459365254414</v>
      </c>
      <c r="O65" s="116">
        <v>0</v>
      </c>
      <c r="P65" s="117">
        <v>-105666.42750000001</v>
      </c>
      <c r="Q65" s="117">
        <v>360363.22203512915</v>
      </c>
      <c r="R65" s="118">
        <v>365214.85850069619</v>
      </c>
      <c r="S65" s="21">
        <v>947807.42855112394</v>
      </c>
      <c r="T65" s="36">
        <v>-6140.9245481914013</v>
      </c>
      <c r="U65" s="19">
        <v>941666.50400293258</v>
      </c>
      <c r="V65" s="19">
        <v>358449.70504524995</v>
      </c>
      <c r="W65" s="38">
        <f t="shared" si="4"/>
        <v>1300116.2090481825</v>
      </c>
      <c r="X65" s="119"/>
    </row>
    <row r="66" spans="1:24" s="120" customFormat="1" ht="16.5">
      <c r="A66" s="20">
        <v>178</v>
      </c>
      <c r="B66" s="18" t="s">
        <v>89</v>
      </c>
      <c r="C66" s="21">
        <v>5887</v>
      </c>
      <c r="D66" s="21">
        <v>6641620.7300000004</v>
      </c>
      <c r="E66" s="21">
        <v>1564976.196023629</v>
      </c>
      <c r="F66" s="21">
        <v>8206596.9260236295</v>
      </c>
      <c r="G66" s="114">
        <v>1357.49</v>
      </c>
      <c r="H66" s="32">
        <v>7991543.6299999999</v>
      </c>
      <c r="I66" s="32">
        <v>215053.29602362961</v>
      </c>
      <c r="J66" s="115">
        <f t="shared" si="3"/>
        <v>2.6204929761041659E-2</v>
      </c>
      <c r="K66" s="116">
        <v>296090.47977599996</v>
      </c>
      <c r="L66" s="116">
        <v>0</v>
      </c>
      <c r="M66" s="116">
        <v>64180.241807048173</v>
      </c>
      <c r="N66" s="116">
        <v>122334.38095700025</v>
      </c>
      <c r="O66" s="116">
        <v>0</v>
      </c>
      <c r="P66" s="117">
        <v>-309502.11999999994</v>
      </c>
      <c r="Q66" s="117">
        <v>595143.12394122256</v>
      </c>
      <c r="R66" s="118">
        <v>205925.7367004157</v>
      </c>
      <c r="S66" s="21">
        <v>1189225.1392053161</v>
      </c>
      <c r="T66" s="36">
        <v>1619402.5690336991</v>
      </c>
      <c r="U66" s="19">
        <v>2808627.7082390152</v>
      </c>
      <c r="V66" s="19">
        <v>1301379.7723281845</v>
      </c>
      <c r="W66" s="38">
        <f t="shared" si="4"/>
        <v>4110007.4805671996</v>
      </c>
      <c r="X66" s="119"/>
    </row>
    <row r="67" spans="1:24" s="120" customFormat="1" ht="16.5">
      <c r="A67" s="20">
        <v>179</v>
      </c>
      <c r="B67" s="18" t="s">
        <v>90</v>
      </c>
      <c r="C67" s="21">
        <v>144473</v>
      </c>
      <c r="D67" s="21">
        <v>203101580.06</v>
      </c>
      <c r="E67" s="21">
        <v>29292316.455463894</v>
      </c>
      <c r="F67" s="21">
        <v>232393896.51546389</v>
      </c>
      <c r="G67" s="114">
        <v>1357.49</v>
      </c>
      <c r="H67" s="32">
        <v>196120652.77000001</v>
      </c>
      <c r="I67" s="32">
        <v>36273243.745463878</v>
      </c>
      <c r="J67" s="115">
        <f t="shared" si="3"/>
        <v>0.15608518248262254</v>
      </c>
      <c r="K67" s="116">
        <v>0</v>
      </c>
      <c r="L67" s="116">
        <v>0</v>
      </c>
      <c r="M67" s="116">
        <v>1984024.451126951</v>
      </c>
      <c r="N67" s="116">
        <v>2868099.7270016163</v>
      </c>
      <c r="O67" s="116">
        <v>1071709.7959302333</v>
      </c>
      <c r="P67" s="117">
        <v>-17385666.42145</v>
      </c>
      <c r="Q67" s="117">
        <v>-1451620.3096328974</v>
      </c>
      <c r="R67" s="118">
        <v>4887352.9933173824</v>
      </c>
      <c r="S67" s="21">
        <v>28247143.981757164</v>
      </c>
      <c r="T67" s="36">
        <v>40168856.004719913</v>
      </c>
      <c r="U67" s="19">
        <v>68415999.986477077</v>
      </c>
      <c r="V67" s="19">
        <v>20355226.032866288</v>
      </c>
      <c r="W67" s="38">
        <f t="shared" si="4"/>
        <v>88771226.019343361</v>
      </c>
      <c r="X67" s="119"/>
    </row>
    <row r="68" spans="1:24" s="120" customFormat="1" ht="16.5">
      <c r="A68" s="20">
        <v>181</v>
      </c>
      <c r="B68" s="18" t="s">
        <v>91</v>
      </c>
      <c r="C68" s="21">
        <v>1685</v>
      </c>
      <c r="D68" s="21">
        <v>2290928.15</v>
      </c>
      <c r="E68" s="21">
        <v>349792.86073979217</v>
      </c>
      <c r="F68" s="21">
        <v>2640721.0107397921</v>
      </c>
      <c r="G68" s="114">
        <v>1357.49</v>
      </c>
      <c r="H68" s="32">
        <v>2287370.65</v>
      </c>
      <c r="I68" s="32">
        <v>353350.36073979223</v>
      </c>
      <c r="J68" s="115">
        <f t="shared" si="3"/>
        <v>0.13380828921446794</v>
      </c>
      <c r="K68" s="116">
        <v>39571.115146666663</v>
      </c>
      <c r="L68" s="116">
        <v>0</v>
      </c>
      <c r="M68" s="116">
        <v>14107.828899312821</v>
      </c>
      <c r="N68" s="116">
        <v>23639.042007260145</v>
      </c>
      <c r="O68" s="116">
        <v>0</v>
      </c>
      <c r="P68" s="117">
        <v>-80592.150000000009</v>
      </c>
      <c r="Q68" s="117">
        <v>262367.68185422686</v>
      </c>
      <c r="R68" s="118">
        <v>189723.95328039327</v>
      </c>
      <c r="S68" s="21">
        <v>802167.83192765201</v>
      </c>
      <c r="T68" s="36">
        <v>913668.13009595545</v>
      </c>
      <c r="U68" s="19">
        <v>1715835.9620236075</v>
      </c>
      <c r="V68" s="19">
        <v>401516.19993409759</v>
      </c>
      <c r="W68" s="38">
        <f t="shared" si="4"/>
        <v>2117352.1619577049</v>
      </c>
      <c r="X68" s="119"/>
    </row>
    <row r="69" spans="1:24" s="120" customFormat="1" ht="16.5">
      <c r="A69" s="20">
        <v>182</v>
      </c>
      <c r="B69" s="18" t="s">
        <v>92</v>
      </c>
      <c r="C69" s="21">
        <v>19767</v>
      </c>
      <c r="D69" s="21">
        <v>23685305.739999998</v>
      </c>
      <c r="E69" s="21">
        <v>4007494.9578795368</v>
      </c>
      <c r="F69" s="21">
        <v>27692800.697879534</v>
      </c>
      <c r="G69" s="114">
        <v>1357.49</v>
      </c>
      <c r="H69" s="32">
        <v>26833504.830000002</v>
      </c>
      <c r="I69" s="32">
        <v>859295.86787953228</v>
      </c>
      <c r="J69" s="115">
        <f t="shared" si="3"/>
        <v>3.1029576143424505E-2</v>
      </c>
      <c r="K69" s="116">
        <v>290179.66542400001</v>
      </c>
      <c r="L69" s="116">
        <v>0</v>
      </c>
      <c r="M69" s="116">
        <v>252330.46420951805</v>
      </c>
      <c r="N69" s="116">
        <v>403196.86015089427</v>
      </c>
      <c r="O69" s="116">
        <v>0</v>
      </c>
      <c r="P69" s="117">
        <v>-1546985.98</v>
      </c>
      <c r="Q69" s="117">
        <v>1814311.0648485494</v>
      </c>
      <c r="R69" s="118">
        <v>2125241.3176482315</v>
      </c>
      <c r="S69" s="21">
        <v>4197569.2601607256</v>
      </c>
      <c r="T69" s="36">
        <v>-67559.321347897581</v>
      </c>
      <c r="U69" s="19">
        <v>4130009.9388128282</v>
      </c>
      <c r="V69" s="19">
        <v>3229426.1775445389</v>
      </c>
      <c r="W69" s="38">
        <f t="shared" si="4"/>
        <v>7359436.1163573675</v>
      </c>
      <c r="X69" s="119"/>
    </row>
    <row r="70" spans="1:24" s="120" customFormat="1" ht="16.5">
      <c r="A70" s="20">
        <v>186</v>
      </c>
      <c r="B70" s="18" t="s">
        <v>93</v>
      </c>
      <c r="C70" s="21">
        <v>45226</v>
      </c>
      <c r="D70" s="21">
        <v>70272764.330000013</v>
      </c>
      <c r="E70" s="21">
        <v>9255634.0618958138</v>
      </c>
      <c r="F70" s="21">
        <v>79528398.391895831</v>
      </c>
      <c r="G70" s="114">
        <v>1357.49</v>
      </c>
      <c r="H70" s="32">
        <v>61393842.740000002</v>
      </c>
      <c r="I70" s="32">
        <v>18134555.651895829</v>
      </c>
      <c r="J70" s="115">
        <f t="shared" si="3"/>
        <v>0.22802616447188243</v>
      </c>
      <c r="K70" s="116">
        <v>0</v>
      </c>
      <c r="L70" s="116">
        <v>0</v>
      </c>
      <c r="M70" s="116">
        <v>375667.1268208329</v>
      </c>
      <c r="N70" s="116">
        <v>846682.15834288043</v>
      </c>
      <c r="O70" s="116">
        <v>622583.44271531701</v>
      </c>
      <c r="P70" s="117">
        <v>-5564767.8785499996</v>
      </c>
      <c r="Q70" s="117">
        <v>-4199738.7063479153</v>
      </c>
      <c r="R70" s="118">
        <v>-1440158.6094251114</v>
      </c>
      <c r="S70" s="21">
        <v>8774823.1854518298</v>
      </c>
      <c r="T70" s="36">
        <v>3455554.2781235091</v>
      </c>
      <c r="U70" s="19">
        <v>12230377.463575339</v>
      </c>
      <c r="V70" s="19">
        <v>5349850.1179225799</v>
      </c>
      <c r="W70" s="38">
        <f t="shared" si="4"/>
        <v>17580227.581497919</v>
      </c>
      <c r="X70" s="119"/>
    </row>
    <row r="71" spans="1:24" s="120" customFormat="1" ht="16.5">
      <c r="A71" s="20">
        <v>202</v>
      </c>
      <c r="B71" s="18" t="s">
        <v>94</v>
      </c>
      <c r="C71" s="21">
        <v>35497</v>
      </c>
      <c r="D71" s="21">
        <v>61159112.710000008</v>
      </c>
      <c r="E71" s="21">
        <v>5643865.823931165</v>
      </c>
      <c r="F71" s="21">
        <v>66802978.533931173</v>
      </c>
      <c r="G71" s="114">
        <v>1357.49</v>
      </c>
      <c r="H71" s="32">
        <v>48186822.530000001</v>
      </c>
      <c r="I71" s="32">
        <v>18616156.003931172</v>
      </c>
      <c r="J71" s="115">
        <f t="shared" si="3"/>
        <v>0.27867254443565692</v>
      </c>
      <c r="K71" s="116">
        <v>0</v>
      </c>
      <c r="L71" s="116">
        <v>0</v>
      </c>
      <c r="M71" s="116">
        <v>292549.03510641307</v>
      </c>
      <c r="N71" s="116">
        <v>630605.69074966514</v>
      </c>
      <c r="O71" s="116">
        <v>707206.49150150688</v>
      </c>
      <c r="P71" s="117">
        <v>-2229563.395</v>
      </c>
      <c r="Q71" s="117">
        <v>2612465.7097066832</v>
      </c>
      <c r="R71" s="118">
        <v>1167330.9937184455</v>
      </c>
      <c r="S71" s="21">
        <v>21796750.529713884</v>
      </c>
      <c r="T71" s="36">
        <v>1552199.1448677343</v>
      </c>
      <c r="U71" s="19">
        <v>23348949.674581617</v>
      </c>
      <c r="V71" s="19">
        <v>3643336.7180488976</v>
      </c>
      <c r="W71" s="38">
        <f t="shared" si="4"/>
        <v>26992286.392630514</v>
      </c>
      <c r="X71" s="119"/>
    </row>
    <row r="72" spans="1:24" s="120" customFormat="1" ht="16.5">
      <c r="A72" s="20">
        <v>204</v>
      </c>
      <c r="B72" s="18" t="s">
        <v>95</v>
      </c>
      <c r="C72" s="21">
        <v>2778</v>
      </c>
      <c r="D72" s="21">
        <v>2945254.75</v>
      </c>
      <c r="E72" s="21">
        <v>867116.09648291219</v>
      </c>
      <c r="F72" s="21">
        <v>3812370.8464829121</v>
      </c>
      <c r="G72" s="114">
        <v>1357.49</v>
      </c>
      <c r="H72" s="32">
        <v>3771107.22</v>
      </c>
      <c r="I72" s="32">
        <v>41263.626482911874</v>
      </c>
      <c r="J72" s="115">
        <f t="shared" si="3"/>
        <v>1.0823612954909533E-2</v>
      </c>
      <c r="K72" s="116">
        <v>304677.86116800003</v>
      </c>
      <c r="L72" s="116">
        <v>0</v>
      </c>
      <c r="M72" s="116">
        <v>31296.145918489012</v>
      </c>
      <c r="N72" s="116">
        <v>33663.590434726655</v>
      </c>
      <c r="O72" s="116">
        <v>0</v>
      </c>
      <c r="P72" s="117">
        <v>-205040.09</v>
      </c>
      <c r="Q72" s="117">
        <v>-504282.67431420792</v>
      </c>
      <c r="R72" s="118">
        <v>-746803.71523126774</v>
      </c>
      <c r="S72" s="21">
        <v>-1045225.2555413481</v>
      </c>
      <c r="T72" s="36">
        <v>1010384.3188138746</v>
      </c>
      <c r="U72" s="19">
        <v>-34840.936727473512</v>
      </c>
      <c r="V72" s="19">
        <v>615735.06727982382</v>
      </c>
      <c r="W72" s="38">
        <f t="shared" si="4"/>
        <v>580894.13055235031</v>
      </c>
      <c r="X72" s="119"/>
    </row>
    <row r="73" spans="1:24" s="120" customFormat="1" ht="16.5">
      <c r="A73" s="20">
        <v>205</v>
      </c>
      <c r="B73" s="18" t="s">
        <v>96</v>
      </c>
      <c r="C73" s="21">
        <v>36493</v>
      </c>
      <c r="D73" s="21">
        <v>53438246.909999996</v>
      </c>
      <c r="E73" s="21">
        <v>6890006.1966356728</v>
      </c>
      <c r="F73" s="21">
        <v>60328253.106635667</v>
      </c>
      <c r="G73" s="114">
        <v>1357.49</v>
      </c>
      <c r="H73" s="32">
        <v>49538882.57</v>
      </c>
      <c r="I73" s="32">
        <v>10789370.536635667</v>
      </c>
      <c r="J73" s="115">
        <f t="shared" si="3"/>
        <v>0.17884440508437191</v>
      </c>
      <c r="K73" s="116">
        <v>406202.51253866666</v>
      </c>
      <c r="L73" s="116">
        <v>0</v>
      </c>
      <c r="M73" s="116">
        <v>488583.20193907322</v>
      </c>
      <c r="N73" s="116">
        <v>697613.91637985432</v>
      </c>
      <c r="O73" s="116">
        <v>0</v>
      </c>
      <c r="P73" s="117">
        <v>-2902157.5982500003</v>
      </c>
      <c r="Q73" s="117">
        <v>-8674216.2959946822</v>
      </c>
      <c r="R73" s="118">
        <v>-5512329.556767527</v>
      </c>
      <c r="S73" s="21">
        <v>-4706933.2835189477</v>
      </c>
      <c r="T73" s="36">
        <v>13002571.042373247</v>
      </c>
      <c r="U73" s="19">
        <v>8295637.7588542998</v>
      </c>
      <c r="V73" s="19">
        <v>5585993.7376114782</v>
      </c>
      <c r="W73" s="38">
        <f t="shared" si="4"/>
        <v>13881631.496465778</v>
      </c>
      <c r="X73" s="119"/>
    </row>
    <row r="74" spans="1:24" s="120" customFormat="1" ht="16.5">
      <c r="A74" s="20">
        <v>208</v>
      </c>
      <c r="B74" s="18" t="s">
        <v>97</v>
      </c>
      <c r="C74" s="21">
        <v>12412</v>
      </c>
      <c r="D74" s="21">
        <v>20958365.719999999</v>
      </c>
      <c r="E74" s="21">
        <v>2157833.0446245372</v>
      </c>
      <c r="F74" s="21">
        <v>23116198.764624536</v>
      </c>
      <c r="G74" s="114">
        <v>1357.49</v>
      </c>
      <c r="H74" s="32">
        <v>16849165.879999999</v>
      </c>
      <c r="I74" s="32">
        <v>6267032.8846245371</v>
      </c>
      <c r="J74" s="115">
        <f t="shared" si="3"/>
        <v>0.2711100102762215</v>
      </c>
      <c r="K74" s="116">
        <v>343048.61516800005</v>
      </c>
      <c r="L74" s="116">
        <v>0</v>
      </c>
      <c r="M74" s="116">
        <v>143890.61372849243</v>
      </c>
      <c r="N74" s="116">
        <v>235595.80823532562</v>
      </c>
      <c r="O74" s="116">
        <v>8356.1540458429627</v>
      </c>
      <c r="P74" s="117">
        <v>-608685.68500000006</v>
      </c>
      <c r="Q74" s="117">
        <v>1751944.0667926741</v>
      </c>
      <c r="R74" s="118">
        <v>822057.43355568813</v>
      </c>
      <c r="S74" s="21">
        <v>8963239.8911505602</v>
      </c>
      <c r="T74" s="36">
        <v>6023626.9437551321</v>
      </c>
      <c r="U74" s="19">
        <v>14986866.834905691</v>
      </c>
      <c r="V74" s="19">
        <v>2238688.9344827854</v>
      </c>
      <c r="W74" s="38">
        <f t="shared" si="4"/>
        <v>17225555.769388478</v>
      </c>
      <c r="X74" s="119"/>
    </row>
    <row r="75" spans="1:24" s="120" customFormat="1" ht="16.5">
      <c r="A75" s="20">
        <v>211</v>
      </c>
      <c r="B75" s="18" t="s">
        <v>98</v>
      </c>
      <c r="C75" s="21">
        <v>32622</v>
      </c>
      <c r="D75" s="21">
        <v>56918646.380000003</v>
      </c>
      <c r="E75" s="21">
        <v>4202979.9099061619</v>
      </c>
      <c r="F75" s="21">
        <v>61121626.289906166</v>
      </c>
      <c r="G75" s="114">
        <v>1357.49</v>
      </c>
      <c r="H75" s="32">
        <v>44284038.780000001</v>
      </c>
      <c r="I75" s="32">
        <v>16837587.509906165</v>
      </c>
      <c r="J75" s="115">
        <f t="shared" si="3"/>
        <v>0.2754767589141649</v>
      </c>
      <c r="K75" s="116">
        <v>0</v>
      </c>
      <c r="L75" s="116">
        <v>0</v>
      </c>
      <c r="M75" s="116">
        <v>258940.6041149112</v>
      </c>
      <c r="N75" s="116">
        <v>607836.20488884859</v>
      </c>
      <c r="O75" s="116">
        <v>321695.96464399173</v>
      </c>
      <c r="P75" s="117">
        <v>-2068164.145</v>
      </c>
      <c r="Q75" s="117">
        <v>4371318.0475047147</v>
      </c>
      <c r="R75" s="118">
        <v>2736570.1299669421</v>
      </c>
      <c r="S75" s="21">
        <v>23065784.316025574</v>
      </c>
      <c r="T75" s="36">
        <v>6482201.6828476815</v>
      </c>
      <c r="U75" s="19">
        <v>29547985.998873256</v>
      </c>
      <c r="V75" s="19">
        <v>4112905.6421127054</v>
      </c>
      <c r="W75" s="38">
        <f t="shared" si="4"/>
        <v>33660891.640985958</v>
      </c>
      <c r="X75" s="119"/>
    </row>
    <row r="76" spans="1:24" s="120" customFormat="1" ht="16.5">
      <c r="A76" s="20">
        <v>213</v>
      </c>
      <c r="B76" s="18" t="s">
        <v>99</v>
      </c>
      <c r="C76" s="21">
        <v>5230</v>
      </c>
      <c r="D76" s="21">
        <v>5781022.9299999997</v>
      </c>
      <c r="E76" s="21">
        <v>1397546.2392911445</v>
      </c>
      <c r="F76" s="21">
        <v>7178569.1692911442</v>
      </c>
      <c r="G76" s="114">
        <v>1357.49</v>
      </c>
      <c r="H76" s="32">
        <v>7099672.7000000002</v>
      </c>
      <c r="I76" s="32">
        <v>78896.469291144051</v>
      </c>
      <c r="J76" s="115">
        <f t="shared" ref="J76:J139" si="5">I76/F76</f>
        <v>1.0990556395089354E-2</v>
      </c>
      <c r="K76" s="116">
        <v>491050.01368000003</v>
      </c>
      <c r="L76" s="116">
        <v>0</v>
      </c>
      <c r="M76" s="116">
        <v>56945.974262851261</v>
      </c>
      <c r="N76" s="116">
        <v>80561.956712940853</v>
      </c>
      <c r="O76" s="116">
        <v>0</v>
      </c>
      <c r="P76" s="117">
        <v>-365041.29500000004</v>
      </c>
      <c r="Q76" s="117">
        <v>-161005.98566674531</v>
      </c>
      <c r="R76" s="118">
        <v>50452.539394573781</v>
      </c>
      <c r="S76" s="21">
        <v>231859.67267476453</v>
      </c>
      <c r="T76" s="36">
        <v>731863.84048402414</v>
      </c>
      <c r="U76" s="19">
        <v>963723.51315878867</v>
      </c>
      <c r="V76" s="19">
        <v>1072407.1625629449</v>
      </c>
      <c r="W76" s="38">
        <f t="shared" ref="W76:W139" si="6">U76+V76</f>
        <v>2036130.6757217336</v>
      </c>
      <c r="X76" s="119"/>
    </row>
    <row r="77" spans="1:24" s="120" customFormat="1" ht="16.5">
      <c r="A77" s="20">
        <v>214</v>
      </c>
      <c r="B77" s="18" t="s">
        <v>100</v>
      </c>
      <c r="C77" s="21">
        <v>12662</v>
      </c>
      <c r="D77" s="21">
        <v>16888125.149999999</v>
      </c>
      <c r="E77" s="21">
        <v>2808261.6960735493</v>
      </c>
      <c r="F77" s="21">
        <v>19696386.846073549</v>
      </c>
      <c r="G77" s="114">
        <v>1357.49</v>
      </c>
      <c r="H77" s="32">
        <v>17188538.379999999</v>
      </c>
      <c r="I77" s="32">
        <v>2507848.4660735503</v>
      </c>
      <c r="J77" s="115">
        <f t="shared" si="5"/>
        <v>0.12732530517765936</v>
      </c>
      <c r="K77" s="116">
        <v>232802.45150933333</v>
      </c>
      <c r="L77" s="116">
        <v>0</v>
      </c>
      <c r="M77" s="116">
        <v>178193.75488976049</v>
      </c>
      <c r="N77" s="116">
        <v>231081.01495188786</v>
      </c>
      <c r="O77" s="116">
        <v>0</v>
      </c>
      <c r="P77" s="117">
        <v>-697734.60250000004</v>
      </c>
      <c r="Q77" s="117">
        <v>126260.99377675727</v>
      </c>
      <c r="R77" s="118">
        <v>762813.71757161361</v>
      </c>
      <c r="S77" s="21">
        <v>3341265.7962729027</v>
      </c>
      <c r="T77" s="36">
        <v>5115903.3661311679</v>
      </c>
      <c r="U77" s="19">
        <v>8457169.1624040715</v>
      </c>
      <c r="V77" s="19">
        <v>2529402.5122205433</v>
      </c>
      <c r="W77" s="38">
        <f t="shared" si="6"/>
        <v>10986571.674624614</v>
      </c>
      <c r="X77" s="119"/>
    </row>
    <row r="78" spans="1:24" s="120" customFormat="1" ht="16.5">
      <c r="A78" s="20">
        <v>216</v>
      </c>
      <c r="B78" s="18" t="s">
        <v>101</v>
      </c>
      <c r="C78" s="21">
        <v>1311</v>
      </c>
      <c r="D78" s="21">
        <v>1516185.87</v>
      </c>
      <c r="E78" s="21">
        <v>531945.59463855682</v>
      </c>
      <c r="F78" s="21">
        <v>2048131.4646385568</v>
      </c>
      <c r="G78" s="114">
        <v>1357.49</v>
      </c>
      <c r="H78" s="32">
        <v>1779669.39</v>
      </c>
      <c r="I78" s="32">
        <v>268462.07463855692</v>
      </c>
      <c r="J78" s="115">
        <f t="shared" si="5"/>
        <v>0.13107658335102707</v>
      </c>
      <c r="K78" s="116">
        <v>366611.10249600001</v>
      </c>
      <c r="L78" s="116">
        <v>0</v>
      </c>
      <c r="M78" s="116">
        <v>14744.950552466586</v>
      </c>
      <c r="N78" s="116">
        <v>16323.763320259233</v>
      </c>
      <c r="O78" s="116">
        <v>0</v>
      </c>
      <c r="P78" s="117">
        <v>-60623.75</v>
      </c>
      <c r="Q78" s="117">
        <v>125303.22712297506</v>
      </c>
      <c r="R78" s="118">
        <v>2844.5966655486054</v>
      </c>
      <c r="S78" s="21">
        <v>733665.96479580645</v>
      </c>
      <c r="T78" s="36">
        <v>377324.21843343659</v>
      </c>
      <c r="U78" s="19">
        <v>1110990.1832292429</v>
      </c>
      <c r="V78" s="19">
        <v>293811.48631185625</v>
      </c>
      <c r="W78" s="38">
        <f t="shared" si="6"/>
        <v>1404801.6695410991</v>
      </c>
      <c r="X78" s="119"/>
    </row>
    <row r="79" spans="1:24" s="120" customFormat="1" ht="16.5">
      <c r="A79" s="20">
        <v>217</v>
      </c>
      <c r="B79" s="18" t="s">
        <v>102</v>
      </c>
      <c r="C79" s="21">
        <v>5390</v>
      </c>
      <c r="D79" s="21">
        <v>8894869.9299999997</v>
      </c>
      <c r="E79" s="21">
        <v>938775.61419202038</v>
      </c>
      <c r="F79" s="21">
        <v>9833645.5441920199</v>
      </c>
      <c r="G79" s="114">
        <v>1357.49</v>
      </c>
      <c r="H79" s="32">
        <v>7316871.0999999996</v>
      </c>
      <c r="I79" s="32">
        <v>2516774.4441920202</v>
      </c>
      <c r="J79" s="115">
        <f t="shared" si="5"/>
        <v>0.25593503781295901</v>
      </c>
      <c r="K79" s="116">
        <v>63207.940693333323</v>
      </c>
      <c r="L79" s="116">
        <v>0</v>
      </c>
      <c r="M79" s="116">
        <v>62854.115720945694</v>
      </c>
      <c r="N79" s="116">
        <v>69724.161121238576</v>
      </c>
      <c r="O79" s="116">
        <v>0</v>
      </c>
      <c r="P79" s="117">
        <v>-285948.52999999997</v>
      </c>
      <c r="Q79" s="117">
        <v>-571863.76021341304</v>
      </c>
      <c r="R79" s="118">
        <v>-779422.33457635751</v>
      </c>
      <c r="S79" s="21">
        <v>1075326.0369377674</v>
      </c>
      <c r="T79" s="36">
        <v>2662759.4525632937</v>
      </c>
      <c r="U79" s="19">
        <v>3738085.4895010609</v>
      </c>
      <c r="V79" s="19">
        <v>1003028.1216882284</v>
      </c>
      <c r="W79" s="38">
        <f t="shared" si="6"/>
        <v>4741113.611189289</v>
      </c>
      <c r="X79" s="119"/>
    </row>
    <row r="80" spans="1:24" s="120" customFormat="1" ht="16.5">
      <c r="A80" s="20">
        <v>218</v>
      </c>
      <c r="B80" s="18" t="s">
        <v>103</v>
      </c>
      <c r="C80" s="21">
        <v>1192</v>
      </c>
      <c r="D80" s="21">
        <v>1210353.1200000001</v>
      </c>
      <c r="E80" s="21">
        <v>248646.60185053322</v>
      </c>
      <c r="F80" s="21">
        <v>1458999.7218505333</v>
      </c>
      <c r="G80" s="114">
        <v>1357.49</v>
      </c>
      <c r="H80" s="32">
        <v>1618128.08</v>
      </c>
      <c r="I80" s="32">
        <v>-159128.3581494668</v>
      </c>
      <c r="J80" s="115">
        <f t="shared" si="5"/>
        <v>-0.10906675016197752</v>
      </c>
      <c r="K80" s="116">
        <v>44176.867754666666</v>
      </c>
      <c r="L80" s="116">
        <v>0</v>
      </c>
      <c r="M80" s="116">
        <v>11798.74421923065</v>
      </c>
      <c r="N80" s="116">
        <v>17185.501631479441</v>
      </c>
      <c r="O80" s="116">
        <v>0</v>
      </c>
      <c r="P80" s="117">
        <v>-52868.364999999998</v>
      </c>
      <c r="Q80" s="117">
        <v>434228.63700267102</v>
      </c>
      <c r="R80" s="118">
        <v>249029.33100337881</v>
      </c>
      <c r="S80" s="21">
        <v>544422.35846195987</v>
      </c>
      <c r="T80" s="36">
        <v>618068.81438821275</v>
      </c>
      <c r="U80" s="19">
        <v>1162491.1728501725</v>
      </c>
      <c r="V80" s="19">
        <v>312491.15763026476</v>
      </c>
      <c r="W80" s="38">
        <f t="shared" si="6"/>
        <v>1474982.3304804373</v>
      </c>
      <c r="X80" s="119"/>
    </row>
    <row r="81" spans="1:24" s="120" customFormat="1" ht="16.5">
      <c r="A81" s="20">
        <v>224</v>
      </c>
      <c r="B81" s="18" t="s">
        <v>104</v>
      </c>
      <c r="C81" s="21">
        <v>8717</v>
      </c>
      <c r="D81" s="21">
        <v>12291947.98</v>
      </c>
      <c r="E81" s="21">
        <v>2175219.7651524777</v>
      </c>
      <c r="F81" s="21">
        <v>14467167.745152477</v>
      </c>
      <c r="G81" s="114">
        <v>1357.49</v>
      </c>
      <c r="H81" s="32">
        <v>11833240.33</v>
      </c>
      <c r="I81" s="32">
        <v>2633927.4151524771</v>
      </c>
      <c r="J81" s="115">
        <f t="shared" si="5"/>
        <v>0.18206240928083722</v>
      </c>
      <c r="K81" s="116">
        <v>0</v>
      </c>
      <c r="L81" s="116">
        <v>0</v>
      </c>
      <c r="M81" s="116">
        <v>85528.506745102204</v>
      </c>
      <c r="N81" s="116">
        <v>120648.49020488495</v>
      </c>
      <c r="O81" s="116">
        <v>0</v>
      </c>
      <c r="P81" s="117">
        <v>-747724.53220000002</v>
      </c>
      <c r="Q81" s="117">
        <v>-1674304.7387449942</v>
      </c>
      <c r="R81" s="118">
        <v>-1250089.4821567261</v>
      </c>
      <c r="S81" s="21">
        <v>-832014.34099925635</v>
      </c>
      <c r="T81" s="36">
        <v>3713512.3146772701</v>
      </c>
      <c r="U81" s="19">
        <v>2881497.9736780138</v>
      </c>
      <c r="V81" s="19">
        <v>1472580.7313353666</v>
      </c>
      <c r="W81" s="38">
        <f t="shared" si="6"/>
        <v>4354078.7050133804</v>
      </c>
      <c r="X81" s="119"/>
    </row>
    <row r="82" spans="1:24" s="120" customFormat="1" ht="16.5">
      <c r="A82" s="20">
        <v>226</v>
      </c>
      <c r="B82" s="18" t="s">
        <v>105</v>
      </c>
      <c r="C82" s="21">
        <v>3774</v>
      </c>
      <c r="D82" s="21">
        <v>4503410.5</v>
      </c>
      <c r="E82" s="21">
        <v>1108409.2544142611</v>
      </c>
      <c r="F82" s="21">
        <v>5611819.7544142613</v>
      </c>
      <c r="G82" s="114">
        <v>1357.49</v>
      </c>
      <c r="H82" s="32">
        <v>5123167.26</v>
      </c>
      <c r="I82" s="32">
        <v>488652.49441426154</v>
      </c>
      <c r="J82" s="115">
        <f t="shared" si="5"/>
        <v>8.7075586137613764E-2</v>
      </c>
      <c r="K82" s="116">
        <v>460935.85963199998</v>
      </c>
      <c r="L82" s="116">
        <v>0</v>
      </c>
      <c r="M82" s="116">
        <v>48805.578228917788</v>
      </c>
      <c r="N82" s="116">
        <v>59099.520184206114</v>
      </c>
      <c r="O82" s="116">
        <v>0</v>
      </c>
      <c r="P82" s="117">
        <v>-199497.46500000003</v>
      </c>
      <c r="Q82" s="117">
        <v>666337.46231528232</v>
      </c>
      <c r="R82" s="118">
        <v>456923.58366554562</v>
      </c>
      <c r="S82" s="21">
        <v>1981257.0334402132</v>
      </c>
      <c r="T82" s="36">
        <v>1485981.3940890478</v>
      </c>
      <c r="U82" s="19">
        <v>3467238.427529261</v>
      </c>
      <c r="V82" s="19">
        <v>786965.57572940295</v>
      </c>
      <c r="W82" s="38">
        <f t="shared" si="6"/>
        <v>4254204.0032586642</v>
      </c>
      <c r="X82" s="119"/>
    </row>
    <row r="83" spans="1:24" s="120" customFormat="1" ht="16.5">
      <c r="A83" s="20">
        <v>230</v>
      </c>
      <c r="B83" s="18" t="s">
        <v>106</v>
      </c>
      <c r="C83" s="21">
        <v>2290</v>
      </c>
      <c r="D83" s="21">
        <v>2668834.4</v>
      </c>
      <c r="E83" s="21">
        <v>750094.02587987122</v>
      </c>
      <c r="F83" s="21">
        <v>3418928.425879871</v>
      </c>
      <c r="G83" s="114">
        <v>1357.49</v>
      </c>
      <c r="H83" s="32">
        <v>3108652.1</v>
      </c>
      <c r="I83" s="32">
        <v>310276.32587987091</v>
      </c>
      <c r="J83" s="115">
        <f t="shared" si="5"/>
        <v>9.07525069934801E-2</v>
      </c>
      <c r="K83" s="116">
        <v>227670.24280000001</v>
      </c>
      <c r="L83" s="116">
        <v>0</v>
      </c>
      <c r="M83" s="116">
        <v>23945.662043474797</v>
      </c>
      <c r="N83" s="116">
        <v>41261.567466239496</v>
      </c>
      <c r="O83" s="116">
        <v>0</v>
      </c>
      <c r="P83" s="117">
        <v>-93781.500000000015</v>
      </c>
      <c r="Q83" s="117">
        <v>-401491.69798963703</v>
      </c>
      <c r="R83" s="118">
        <v>-309518.0160542081</v>
      </c>
      <c r="S83" s="21">
        <v>-201637.41585425998</v>
      </c>
      <c r="T83" s="36">
        <v>1271594.5330828938</v>
      </c>
      <c r="U83" s="19">
        <v>1069957.1172286337</v>
      </c>
      <c r="V83" s="19">
        <v>554738.85138191597</v>
      </c>
      <c r="W83" s="38">
        <f t="shared" si="6"/>
        <v>1624695.9686105498</v>
      </c>
      <c r="X83" s="119"/>
    </row>
    <row r="84" spans="1:24" s="120" customFormat="1" ht="16.5">
      <c r="A84" s="20">
        <v>231</v>
      </c>
      <c r="B84" s="18" t="s">
        <v>107</v>
      </c>
      <c r="C84" s="21">
        <v>1289</v>
      </c>
      <c r="D84" s="21">
        <v>1453266.72</v>
      </c>
      <c r="E84" s="21">
        <v>522081.25535872928</v>
      </c>
      <c r="F84" s="21">
        <v>1975347.9753587293</v>
      </c>
      <c r="G84" s="114">
        <v>1357.49</v>
      </c>
      <c r="H84" s="32">
        <v>1749804.61</v>
      </c>
      <c r="I84" s="32">
        <v>225543.36535872915</v>
      </c>
      <c r="J84" s="115">
        <f t="shared" si="5"/>
        <v>0.11417905511952636</v>
      </c>
      <c r="K84" s="116">
        <v>64873.108234666674</v>
      </c>
      <c r="L84" s="116">
        <v>0</v>
      </c>
      <c r="M84" s="116">
        <v>17997.962754291209</v>
      </c>
      <c r="N84" s="116">
        <v>14501.126452540193</v>
      </c>
      <c r="O84" s="116">
        <v>9285.5664223229069</v>
      </c>
      <c r="P84" s="117">
        <v>-56082.74</v>
      </c>
      <c r="Q84" s="117">
        <v>-768192.36176672636</v>
      </c>
      <c r="R84" s="118">
        <v>-471071.54462176515</v>
      </c>
      <c r="S84" s="21">
        <v>-963145.51716594119</v>
      </c>
      <c r="T84" s="36">
        <v>-38084.865968359751</v>
      </c>
      <c r="U84" s="19">
        <v>-1001230.3831343009</v>
      </c>
      <c r="V84" s="19">
        <v>219781.96030786086</v>
      </c>
      <c r="W84" s="38">
        <f t="shared" si="6"/>
        <v>-781448.42282644007</v>
      </c>
      <c r="X84" s="119"/>
    </row>
    <row r="85" spans="1:24" s="120" customFormat="1" ht="16.5">
      <c r="A85" s="20">
        <v>232</v>
      </c>
      <c r="B85" s="18" t="s">
        <v>108</v>
      </c>
      <c r="C85" s="21">
        <v>12890</v>
      </c>
      <c r="D85" s="21">
        <v>18127843.420000002</v>
      </c>
      <c r="E85" s="21">
        <v>2628339.4447193337</v>
      </c>
      <c r="F85" s="21">
        <v>20756182.864719335</v>
      </c>
      <c r="G85" s="114">
        <v>1357.49</v>
      </c>
      <c r="H85" s="32">
        <v>17498046.100000001</v>
      </c>
      <c r="I85" s="32">
        <v>3258136.7647193335</v>
      </c>
      <c r="J85" s="115">
        <f t="shared" si="5"/>
        <v>0.15697186645321984</v>
      </c>
      <c r="K85" s="116">
        <v>7523.8414399999992</v>
      </c>
      <c r="L85" s="116">
        <v>0</v>
      </c>
      <c r="M85" s="116">
        <v>172281.94377999485</v>
      </c>
      <c r="N85" s="116">
        <v>227211.05381067374</v>
      </c>
      <c r="O85" s="116">
        <v>0</v>
      </c>
      <c r="P85" s="117">
        <v>-903096.7649999999</v>
      </c>
      <c r="Q85" s="117">
        <v>357686.00280510844</v>
      </c>
      <c r="R85" s="118">
        <v>-52954.66327059859</v>
      </c>
      <c r="S85" s="21">
        <v>3066788.1782845119</v>
      </c>
      <c r="T85" s="36">
        <v>5231603.0868854951</v>
      </c>
      <c r="U85" s="19">
        <v>8298391.265170007</v>
      </c>
      <c r="V85" s="19">
        <v>2696191.9795894427</v>
      </c>
      <c r="W85" s="38">
        <f t="shared" si="6"/>
        <v>10994583.24475945</v>
      </c>
      <c r="X85" s="119"/>
    </row>
    <row r="86" spans="1:24" s="120" customFormat="1" ht="16.5">
      <c r="A86" s="20">
        <v>233</v>
      </c>
      <c r="B86" s="18" t="s">
        <v>109</v>
      </c>
      <c r="C86" s="21">
        <v>15312</v>
      </c>
      <c r="D86" s="21">
        <v>22029932.810000002</v>
      </c>
      <c r="E86" s="21">
        <v>2835499.8877925738</v>
      </c>
      <c r="F86" s="21">
        <v>24865432.697792575</v>
      </c>
      <c r="G86" s="114">
        <v>1357.49</v>
      </c>
      <c r="H86" s="32">
        <v>20785886.879999999</v>
      </c>
      <c r="I86" s="32">
        <v>4079545.8177925758</v>
      </c>
      <c r="J86" s="115">
        <f t="shared" si="5"/>
        <v>0.16406494378659001</v>
      </c>
      <c r="K86" s="116">
        <v>0</v>
      </c>
      <c r="L86" s="116">
        <v>0</v>
      </c>
      <c r="M86" s="116">
        <v>197210.45151041058</v>
      </c>
      <c r="N86" s="116">
        <v>193128.25819772371</v>
      </c>
      <c r="O86" s="116">
        <v>0</v>
      </c>
      <c r="P86" s="117">
        <v>-882013.9</v>
      </c>
      <c r="Q86" s="117">
        <v>2261003.4328935547</v>
      </c>
      <c r="R86" s="118">
        <v>631798.2322818815</v>
      </c>
      <c r="S86" s="21">
        <v>6480672.2926761471</v>
      </c>
      <c r="T86" s="36">
        <v>7293376.4252851941</v>
      </c>
      <c r="U86" s="19">
        <v>13774048.717961341</v>
      </c>
      <c r="V86" s="19">
        <v>3196348.8109353697</v>
      </c>
      <c r="W86" s="38">
        <f t="shared" si="6"/>
        <v>16970397.528896712</v>
      </c>
      <c r="X86" s="119"/>
    </row>
    <row r="87" spans="1:24" s="120" customFormat="1" ht="16.5">
      <c r="A87" s="20">
        <v>235</v>
      </c>
      <c r="B87" s="18" t="s">
        <v>110</v>
      </c>
      <c r="C87" s="21">
        <v>10396</v>
      </c>
      <c r="D87" s="21">
        <v>18003394.940000001</v>
      </c>
      <c r="E87" s="21">
        <v>3434119.9458170775</v>
      </c>
      <c r="F87" s="21">
        <v>21437514.885817081</v>
      </c>
      <c r="G87" s="114">
        <v>1357.49</v>
      </c>
      <c r="H87" s="32">
        <v>14112466.040000001</v>
      </c>
      <c r="I87" s="32">
        <v>7325048.8458170798</v>
      </c>
      <c r="J87" s="115">
        <f t="shared" si="5"/>
        <v>0.3416930033556867</v>
      </c>
      <c r="K87" s="116">
        <v>0</v>
      </c>
      <c r="L87" s="116">
        <v>0</v>
      </c>
      <c r="M87" s="116">
        <v>72478.750978340831</v>
      </c>
      <c r="N87" s="116">
        <v>203160.27017573413</v>
      </c>
      <c r="O87" s="116">
        <v>274582.47671625222</v>
      </c>
      <c r="P87" s="117">
        <v>-705107.96000000008</v>
      </c>
      <c r="Q87" s="117">
        <v>8038902.0818206035</v>
      </c>
      <c r="R87" s="118">
        <v>1937661.5093347558</v>
      </c>
      <c r="S87" s="21">
        <v>17146725.974842768</v>
      </c>
      <c r="T87" s="36">
        <v>-1606602.9446579283</v>
      </c>
      <c r="U87" s="19">
        <v>15540123.030184839</v>
      </c>
      <c r="V87" s="19">
        <v>588276.64523378655</v>
      </c>
      <c r="W87" s="38">
        <f t="shared" si="6"/>
        <v>16128399.675418625</v>
      </c>
      <c r="X87" s="119"/>
    </row>
    <row r="88" spans="1:24" s="120" customFormat="1" ht="16.5">
      <c r="A88" s="20">
        <v>236</v>
      </c>
      <c r="B88" s="18" t="s">
        <v>111</v>
      </c>
      <c r="C88" s="21">
        <v>4196</v>
      </c>
      <c r="D88" s="21">
        <v>7058103.4800000004</v>
      </c>
      <c r="E88" s="21">
        <v>687782.87310558406</v>
      </c>
      <c r="F88" s="21">
        <v>7745886.3531055842</v>
      </c>
      <c r="G88" s="114">
        <v>1357.49</v>
      </c>
      <c r="H88" s="32">
        <v>5696028.04</v>
      </c>
      <c r="I88" s="32">
        <v>2049858.3131055841</v>
      </c>
      <c r="J88" s="115">
        <f t="shared" si="5"/>
        <v>0.26463831505657548</v>
      </c>
      <c r="K88" s="116">
        <v>95334.552234666669</v>
      </c>
      <c r="L88" s="116">
        <v>0</v>
      </c>
      <c r="M88" s="116">
        <v>46202.337075662821</v>
      </c>
      <c r="N88" s="116">
        <v>79207.264935941959</v>
      </c>
      <c r="O88" s="116">
        <v>0</v>
      </c>
      <c r="P88" s="117">
        <v>-188236.815</v>
      </c>
      <c r="Q88" s="117">
        <v>-174884.60934423775</v>
      </c>
      <c r="R88" s="118">
        <v>-470301.46489532274</v>
      </c>
      <c r="S88" s="21">
        <v>1437179.5781122951</v>
      </c>
      <c r="T88" s="36">
        <v>2278327.0347519075</v>
      </c>
      <c r="U88" s="19">
        <v>3715506.6128642028</v>
      </c>
      <c r="V88" s="19">
        <v>820116.49427114998</v>
      </c>
      <c r="W88" s="38">
        <f t="shared" si="6"/>
        <v>4535623.1071353527</v>
      </c>
      <c r="X88" s="119"/>
    </row>
    <row r="89" spans="1:24" s="120" customFormat="1" ht="16.5">
      <c r="A89" s="20">
        <v>239</v>
      </c>
      <c r="B89" s="18" t="s">
        <v>112</v>
      </c>
      <c r="C89" s="21">
        <v>2095</v>
      </c>
      <c r="D89" s="21">
        <v>2087788</v>
      </c>
      <c r="E89" s="21">
        <v>587120.61776224372</v>
      </c>
      <c r="F89" s="21">
        <v>2674908.6177622438</v>
      </c>
      <c r="G89" s="114">
        <v>1357.49</v>
      </c>
      <c r="H89" s="32">
        <v>2843941.55</v>
      </c>
      <c r="I89" s="32">
        <v>-169032.93223775597</v>
      </c>
      <c r="J89" s="115">
        <f t="shared" si="5"/>
        <v>-6.31920399505701E-2</v>
      </c>
      <c r="K89" s="116">
        <v>596529.76367999997</v>
      </c>
      <c r="L89" s="116">
        <v>0</v>
      </c>
      <c r="M89" s="116">
        <v>35696.099998461672</v>
      </c>
      <c r="N89" s="116">
        <v>41234.950526483648</v>
      </c>
      <c r="O89" s="116">
        <v>0</v>
      </c>
      <c r="P89" s="117">
        <v>-123877.99500000001</v>
      </c>
      <c r="Q89" s="117">
        <v>66499.639230492525</v>
      </c>
      <c r="R89" s="118">
        <v>-373186.06952866755</v>
      </c>
      <c r="S89" s="21">
        <v>73863.456669014238</v>
      </c>
      <c r="T89" s="36">
        <v>394933.15602197195</v>
      </c>
      <c r="U89" s="19">
        <v>468796.61269098619</v>
      </c>
      <c r="V89" s="19">
        <v>443295.45461656433</v>
      </c>
      <c r="W89" s="38">
        <f t="shared" si="6"/>
        <v>912092.06730755046</v>
      </c>
      <c r="X89" s="119"/>
    </row>
    <row r="90" spans="1:24" s="120" customFormat="1" ht="16.5">
      <c r="A90" s="20">
        <v>240</v>
      </c>
      <c r="B90" s="18" t="s">
        <v>113</v>
      </c>
      <c r="C90" s="21">
        <v>19982</v>
      </c>
      <c r="D90" s="21">
        <v>26654980.84</v>
      </c>
      <c r="E90" s="21">
        <v>3978951.7787776049</v>
      </c>
      <c r="F90" s="21">
        <v>30633932.618777603</v>
      </c>
      <c r="G90" s="114">
        <v>1357.49</v>
      </c>
      <c r="H90" s="32">
        <v>27125365.18</v>
      </c>
      <c r="I90" s="32">
        <v>3508567.4387776032</v>
      </c>
      <c r="J90" s="115">
        <f t="shared" si="5"/>
        <v>0.11453206098086688</v>
      </c>
      <c r="K90" s="116">
        <v>144215.15610666663</v>
      </c>
      <c r="L90" s="116">
        <v>0</v>
      </c>
      <c r="M90" s="116">
        <v>314434.24613558251</v>
      </c>
      <c r="N90" s="116">
        <v>382394.94453559892</v>
      </c>
      <c r="O90" s="116">
        <v>0</v>
      </c>
      <c r="P90" s="117">
        <v>-1985136.0349999999</v>
      </c>
      <c r="Q90" s="117">
        <v>-7270141.3799906326</v>
      </c>
      <c r="R90" s="118">
        <v>-4508571.2695623096</v>
      </c>
      <c r="S90" s="21">
        <v>-9414236.8989974894</v>
      </c>
      <c r="T90" s="36">
        <v>4052554.5785498349</v>
      </c>
      <c r="U90" s="19">
        <v>-5361682.3204476545</v>
      </c>
      <c r="V90" s="19">
        <v>3134323.3183999844</v>
      </c>
      <c r="W90" s="38">
        <f t="shared" si="6"/>
        <v>-2227359.0020476701</v>
      </c>
      <c r="X90" s="119"/>
    </row>
    <row r="91" spans="1:24" s="120" customFormat="1" ht="16.5">
      <c r="A91" s="20">
        <v>241</v>
      </c>
      <c r="B91" s="18" t="s">
        <v>114</v>
      </c>
      <c r="C91" s="21">
        <v>7904</v>
      </c>
      <c r="D91" s="21">
        <v>12340672.17</v>
      </c>
      <c r="E91" s="21">
        <v>1158410.094736323</v>
      </c>
      <c r="F91" s="21">
        <v>13499082.264736323</v>
      </c>
      <c r="G91" s="114">
        <v>1357.49</v>
      </c>
      <c r="H91" s="32">
        <v>10729600.960000001</v>
      </c>
      <c r="I91" s="32">
        <v>2769481.3047363218</v>
      </c>
      <c r="J91" s="115">
        <f t="shared" si="5"/>
        <v>0.20516071021887486</v>
      </c>
      <c r="K91" s="116">
        <v>44323.73504</v>
      </c>
      <c r="L91" s="116">
        <v>0</v>
      </c>
      <c r="M91" s="116">
        <v>86933.285985366616</v>
      </c>
      <c r="N91" s="116">
        <v>141124.16074397735</v>
      </c>
      <c r="O91" s="116">
        <v>0</v>
      </c>
      <c r="P91" s="117">
        <v>-405382.81999999995</v>
      </c>
      <c r="Q91" s="117">
        <v>-1000612.1863359695</v>
      </c>
      <c r="R91" s="118">
        <v>-710737.15939233941</v>
      </c>
      <c r="S91" s="21">
        <v>925130.32077735709</v>
      </c>
      <c r="T91" s="36">
        <v>1325216.053814458</v>
      </c>
      <c r="U91" s="19">
        <v>2250346.3745918153</v>
      </c>
      <c r="V91" s="19">
        <v>1134011.1714597424</v>
      </c>
      <c r="W91" s="38">
        <f t="shared" si="6"/>
        <v>3384357.5460515576</v>
      </c>
      <c r="X91" s="119"/>
    </row>
    <row r="92" spans="1:24" s="120" customFormat="1" ht="16.5">
      <c r="A92" s="20">
        <v>244</v>
      </c>
      <c r="B92" s="18" t="s">
        <v>115</v>
      </c>
      <c r="C92" s="21">
        <v>19116</v>
      </c>
      <c r="D92" s="21">
        <v>41557364.380000003</v>
      </c>
      <c r="E92" s="21">
        <v>1660006.0025805384</v>
      </c>
      <c r="F92" s="21">
        <v>43217370.382580541</v>
      </c>
      <c r="G92" s="114">
        <v>1357.49</v>
      </c>
      <c r="H92" s="32">
        <v>25949778.84</v>
      </c>
      <c r="I92" s="32">
        <v>17267591.542580541</v>
      </c>
      <c r="J92" s="115">
        <f t="shared" si="5"/>
        <v>0.39955211040652588</v>
      </c>
      <c r="K92" s="116">
        <v>0</v>
      </c>
      <c r="L92" s="116">
        <v>0</v>
      </c>
      <c r="M92" s="116">
        <v>197539.4278530647</v>
      </c>
      <c r="N92" s="116">
        <v>340749.01458063861</v>
      </c>
      <c r="O92" s="116">
        <v>415162.29200978915</v>
      </c>
      <c r="P92" s="117">
        <v>-958399.37</v>
      </c>
      <c r="Q92" s="117">
        <v>-451085.92769278958</v>
      </c>
      <c r="R92" s="118">
        <v>-1312281.9088570974</v>
      </c>
      <c r="S92" s="21">
        <v>15499275.070474148</v>
      </c>
      <c r="T92" s="36">
        <v>4252506.8867617212</v>
      </c>
      <c r="U92" s="19">
        <v>19751781.957235869</v>
      </c>
      <c r="V92" s="19">
        <v>2046205.7801575302</v>
      </c>
      <c r="W92" s="38">
        <f t="shared" si="6"/>
        <v>21797987.737393398</v>
      </c>
      <c r="X92" s="119"/>
    </row>
    <row r="93" spans="1:24" s="120" customFormat="1" ht="16.5">
      <c r="A93" s="20">
        <v>245</v>
      </c>
      <c r="B93" s="18" t="s">
        <v>116</v>
      </c>
      <c r="C93" s="21">
        <v>37232</v>
      </c>
      <c r="D93" s="21">
        <v>57149650.110000007</v>
      </c>
      <c r="E93" s="21">
        <v>12677867.322797863</v>
      </c>
      <c r="F93" s="21">
        <v>69827517.432797864</v>
      </c>
      <c r="G93" s="114">
        <v>1357.49</v>
      </c>
      <c r="H93" s="32">
        <v>50542067.68</v>
      </c>
      <c r="I93" s="32">
        <v>19285449.752797864</v>
      </c>
      <c r="J93" s="115">
        <f t="shared" si="5"/>
        <v>0.2761869598379782</v>
      </c>
      <c r="K93" s="116">
        <v>0</v>
      </c>
      <c r="L93" s="116">
        <v>0</v>
      </c>
      <c r="M93" s="116">
        <v>334234.33756844612</v>
      </c>
      <c r="N93" s="116">
        <v>732888.94456479826</v>
      </c>
      <c r="O93" s="116">
        <v>332165.48263137182</v>
      </c>
      <c r="P93" s="117">
        <v>-5211410.0036999993</v>
      </c>
      <c r="Q93" s="117">
        <v>-1720497.251842746</v>
      </c>
      <c r="R93" s="118">
        <v>25258.537976205946</v>
      </c>
      <c r="S93" s="21">
        <v>13778089.799995938</v>
      </c>
      <c r="T93" s="36">
        <v>1956784.9399937501</v>
      </c>
      <c r="U93" s="19">
        <v>15734874.739989689</v>
      </c>
      <c r="V93" s="19">
        <v>4675190.8782400796</v>
      </c>
      <c r="W93" s="38">
        <f t="shared" si="6"/>
        <v>20410065.618229769</v>
      </c>
      <c r="X93" s="119"/>
    </row>
    <row r="94" spans="1:24" s="120" customFormat="1" ht="16.5">
      <c r="A94" s="20">
        <v>249</v>
      </c>
      <c r="B94" s="18" t="s">
        <v>117</v>
      </c>
      <c r="C94" s="21">
        <v>9443</v>
      </c>
      <c r="D94" s="21">
        <v>11650501.380000001</v>
      </c>
      <c r="E94" s="21">
        <v>2125266.1764022443</v>
      </c>
      <c r="F94" s="21">
        <v>13775767.556402246</v>
      </c>
      <c r="G94" s="114">
        <v>1357.49</v>
      </c>
      <c r="H94" s="32">
        <v>12818778.07</v>
      </c>
      <c r="I94" s="32">
        <v>956989.48640224524</v>
      </c>
      <c r="J94" s="115">
        <f t="shared" si="5"/>
        <v>6.9469050089879553E-2</v>
      </c>
      <c r="K94" s="116">
        <v>444669.96347200003</v>
      </c>
      <c r="L94" s="116">
        <v>0</v>
      </c>
      <c r="M94" s="116">
        <v>118130.30403558518</v>
      </c>
      <c r="N94" s="116">
        <v>177534.19790206361</v>
      </c>
      <c r="O94" s="116">
        <v>0</v>
      </c>
      <c r="P94" s="117">
        <v>-715542.63500000001</v>
      </c>
      <c r="Q94" s="117">
        <v>526304.52412093838</v>
      </c>
      <c r="R94" s="118">
        <v>987547.10459601216</v>
      </c>
      <c r="S94" s="21">
        <v>2495632.9455288444</v>
      </c>
      <c r="T94" s="36">
        <v>2859791.0480351103</v>
      </c>
      <c r="U94" s="19">
        <v>5355423.9935639547</v>
      </c>
      <c r="V94" s="19">
        <v>1633162.6152271177</v>
      </c>
      <c r="W94" s="38">
        <f t="shared" si="6"/>
        <v>6988586.6087910719</v>
      </c>
      <c r="X94" s="119"/>
    </row>
    <row r="95" spans="1:24" s="120" customFormat="1" ht="16.5">
      <c r="A95" s="20">
        <v>250</v>
      </c>
      <c r="B95" s="18" t="s">
        <v>118</v>
      </c>
      <c r="C95" s="21">
        <v>1808</v>
      </c>
      <c r="D95" s="21">
        <v>2011656.78</v>
      </c>
      <c r="E95" s="21">
        <v>483241.3226295255</v>
      </c>
      <c r="F95" s="21">
        <v>2494898.1026295256</v>
      </c>
      <c r="G95" s="114">
        <v>1357.49</v>
      </c>
      <c r="H95" s="32">
        <v>2454341.92</v>
      </c>
      <c r="I95" s="32">
        <v>40556.182629525661</v>
      </c>
      <c r="J95" s="115">
        <f t="shared" si="5"/>
        <v>1.6255646908697803E-2</v>
      </c>
      <c r="K95" s="116">
        <v>201016.81011199998</v>
      </c>
      <c r="L95" s="116">
        <v>0</v>
      </c>
      <c r="M95" s="116">
        <v>19877.209265671103</v>
      </c>
      <c r="N95" s="116">
        <v>33165.784694923525</v>
      </c>
      <c r="O95" s="116">
        <v>0</v>
      </c>
      <c r="P95" s="117">
        <v>-84826.815000000002</v>
      </c>
      <c r="Q95" s="117">
        <v>234900.40402432714</v>
      </c>
      <c r="R95" s="118">
        <v>96719.9979143323</v>
      </c>
      <c r="S95" s="21">
        <v>541409.57364077971</v>
      </c>
      <c r="T95" s="36">
        <v>695085.07506310323</v>
      </c>
      <c r="U95" s="19">
        <v>1236494.6487038829</v>
      </c>
      <c r="V95" s="19">
        <v>431444.35131757776</v>
      </c>
      <c r="W95" s="38">
        <f t="shared" si="6"/>
        <v>1667939.0000214607</v>
      </c>
      <c r="X95" s="119"/>
    </row>
    <row r="96" spans="1:24" s="120" customFormat="1" ht="16.5">
      <c r="A96" s="20">
        <v>256</v>
      </c>
      <c r="B96" s="18" t="s">
        <v>119</v>
      </c>
      <c r="C96" s="21">
        <v>1581</v>
      </c>
      <c r="D96" s="21">
        <v>2603202.9900000007</v>
      </c>
      <c r="E96" s="21">
        <v>529993.39295130898</v>
      </c>
      <c r="F96" s="21">
        <v>3133196.3829513099</v>
      </c>
      <c r="G96" s="114">
        <v>1357.49</v>
      </c>
      <c r="H96" s="32">
        <v>2146191.69</v>
      </c>
      <c r="I96" s="32">
        <v>987004.69295130996</v>
      </c>
      <c r="J96" s="115">
        <f t="shared" si="5"/>
        <v>0.31501526630182125</v>
      </c>
      <c r="K96" s="116">
        <v>485622.51489599992</v>
      </c>
      <c r="L96" s="116">
        <v>0</v>
      </c>
      <c r="M96" s="116">
        <v>17967.954841472259</v>
      </c>
      <c r="N96" s="116">
        <v>18224.002675254738</v>
      </c>
      <c r="O96" s="116">
        <v>0</v>
      </c>
      <c r="P96" s="117">
        <v>-61797.345000000001</v>
      </c>
      <c r="Q96" s="117">
        <v>-39902.216606268856</v>
      </c>
      <c r="R96" s="118">
        <v>-236418.03507668569</v>
      </c>
      <c r="S96" s="21">
        <v>1170701.5686810822</v>
      </c>
      <c r="T96" s="36">
        <v>711089.46360920009</v>
      </c>
      <c r="U96" s="19">
        <v>1881791.0322902822</v>
      </c>
      <c r="V96" s="19">
        <v>320957.19256124331</v>
      </c>
      <c r="W96" s="38">
        <f t="shared" si="6"/>
        <v>2202748.2248515254</v>
      </c>
      <c r="X96" s="119"/>
    </row>
    <row r="97" spans="1:24" s="120" customFormat="1" ht="16.5">
      <c r="A97" s="20">
        <v>257</v>
      </c>
      <c r="B97" s="18" t="s">
        <v>120</v>
      </c>
      <c r="C97" s="21">
        <v>40433</v>
      </c>
      <c r="D97" s="21">
        <v>71280519.849999994</v>
      </c>
      <c r="E97" s="21">
        <v>12919949.152742865</v>
      </c>
      <c r="F97" s="21">
        <v>84200469.002742857</v>
      </c>
      <c r="G97" s="114">
        <v>1357.49</v>
      </c>
      <c r="H97" s="32">
        <v>54887393.170000002</v>
      </c>
      <c r="I97" s="32">
        <v>29313075.832742855</v>
      </c>
      <c r="J97" s="115">
        <f t="shared" si="5"/>
        <v>0.34813435340589338</v>
      </c>
      <c r="K97" s="116">
        <v>0</v>
      </c>
      <c r="L97" s="116">
        <v>0</v>
      </c>
      <c r="M97" s="116">
        <v>299218.11596998025</v>
      </c>
      <c r="N97" s="116">
        <v>637060.8387965149</v>
      </c>
      <c r="O97" s="116">
        <v>398116.5847452177</v>
      </c>
      <c r="P97" s="117">
        <v>-3500386.7064999999</v>
      </c>
      <c r="Q97" s="117">
        <v>4828326.396470353</v>
      </c>
      <c r="R97" s="118">
        <v>3559200.5384789906</v>
      </c>
      <c r="S97" s="21">
        <v>35534611.60070391</v>
      </c>
      <c r="T97" s="36">
        <v>-638698.6141656473</v>
      </c>
      <c r="U97" s="19">
        <v>34895912.986538261</v>
      </c>
      <c r="V97" s="19">
        <v>4365729.6578093395</v>
      </c>
      <c r="W97" s="38">
        <f t="shared" si="6"/>
        <v>39261642.644347601</v>
      </c>
      <c r="X97" s="119"/>
    </row>
    <row r="98" spans="1:24" s="120" customFormat="1" ht="16.5">
      <c r="A98" s="20">
        <v>260</v>
      </c>
      <c r="B98" s="18" t="s">
        <v>121</v>
      </c>
      <c r="C98" s="21">
        <v>9877</v>
      </c>
      <c r="D98" s="21">
        <v>10714125.149999999</v>
      </c>
      <c r="E98" s="21">
        <v>3160289.9901561132</v>
      </c>
      <c r="F98" s="21">
        <v>13874415.140156113</v>
      </c>
      <c r="G98" s="114">
        <v>1357.49</v>
      </c>
      <c r="H98" s="32">
        <v>13407928.73</v>
      </c>
      <c r="I98" s="32">
        <v>466486.41015611216</v>
      </c>
      <c r="J98" s="115">
        <f t="shared" si="5"/>
        <v>3.3622059412506761E-2</v>
      </c>
      <c r="K98" s="116">
        <v>1095321.056256</v>
      </c>
      <c r="L98" s="116">
        <v>0</v>
      </c>
      <c r="M98" s="116">
        <v>126184.14859819986</v>
      </c>
      <c r="N98" s="116">
        <v>173380.55468344668</v>
      </c>
      <c r="O98" s="116">
        <v>0</v>
      </c>
      <c r="P98" s="117">
        <v>-600938.38</v>
      </c>
      <c r="Q98" s="117">
        <v>4288630.8812484732</v>
      </c>
      <c r="R98" s="118">
        <v>2817110.8710943582</v>
      </c>
      <c r="S98" s="21">
        <v>8366175.5420365902</v>
      </c>
      <c r="T98" s="36">
        <v>5037756.5376145076</v>
      </c>
      <c r="U98" s="19">
        <v>13403932.079651099</v>
      </c>
      <c r="V98" s="19">
        <v>2031567.3930610367</v>
      </c>
      <c r="W98" s="38">
        <f t="shared" si="6"/>
        <v>15435499.472712135</v>
      </c>
      <c r="X98" s="119"/>
    </row>
    <row r="99" spans="1:24" s="120" customFormat="1" ht="16.5">
      <c r="A99" s="20">
        <v>261</v>
      </c>
      <c r="B99" s="18" t="s">
        <v>122</v>
      </c>
      <c r="C99" s="21">
        <v>6523</v>
      </c>
      <c r="D99" s="21">
        <v>9059582.7800000012</v>
      </c>
      <c r="E99" s="21">
        <v>6385777.0327126281</v>
      </c>
      <c r="F99" s="21">
        <v>15445359.812712628</v>
      </c>
      <c r="G99" s="114">
        <v>1357.49</v>
      </c>
      <c r="H99" s="32">
        <v>8854907.2699999996</v>
      </c>
      <c r="I99" s="32">
        <v>6590452.5427126288</v>
      </c>
      <c r="J99" s="115">
        <f t="shared" si="5"/>
        <v>0.42669465927807121</v>
      </c>
      <c r="K99" s="116">
        <v>1942337.219856</v>
      </c>
      <c r="L99" s="116">
        <v>0</v>
      </c>
      <c r="M99" s="116">
        <v>95578.996293054399</v>
      </c>
      <c r="N99" s="116">
        <v>104085.86930506185</v>
      </c>
      <c r="O99" s="116">
        <v>29407.14392873309</v>
      </c>
      <c r="P99" s="117">
        <v>-300276.73500000004</v>
      </c>
      <c r="Q99" s="117">
        <v>-391404.62765453779</v>
      </c>
      <c r="R99" s="118">
        <v>1302529.457537344</v>
      </c>
      <c r="S99" s="21">
        <v>9372709.8669782858</v>
      </c>
      <c r="T99" s="36">
        <v>-145529.33118621551</v>
      </c>
      <c r="U99" s="19">
        <v>9227180.5357920695</v>
      </c>
      <c r="V99" s="19">
        <v>1231818.1386757225</v>
      </c>
      <c r="W99" s="38">
        <f t="shared" si="6"/>
        <v>10458998.674467793</v>
      </c>
      <c r="X99" s="119"/>
    </row>
    <row r="100" spans="1:24" s="120" customFormat="1" ht="16.5">
      <c r="A100" s="20">
        <v>263</v>
      </c>
      <c r="B100" s="18" t="s">
        <v>123</v>
      </c>
      <c r="C100" s="21">
        <v>7759</v>
      </c>
      <c r="D100" s="21">
        <v>10573572.629999999</v>
      </c>
      <c r="E100" s="21">
        <v>1954839.0417141367</v>
      </c>
      <c r="F100" s="21">
        <v>12528411.671714136</v>
      </c>
      <c r="G100" s="114">
        <v>1357.49</v>
      </c>
      <c r="H100" s="32">
        <v>10532764.91</v>
      </c>
      <c r="I100" s="32">
        <v>1995646.7617141362</v>
      </c>
      <c r="J100" s="115">
        <f t="shared" si="5"/>
        <v>0.15928968603576321</v>
      </c>
      <c r="K100" s="116">
        <v>395081.07964799996</v>
      </c>
      <c r="L100" s="116">
        <v>0</v>
      </c>
      <c r="M100" s="116">
        <v>84452.443758554204</v>
      </c>
      <c r="N100" s="116">
        <v>130109.17360865988</v>
      </c>
      <c r="O100" s="116">
        <v>0</v>
      </c>
      <c r="P100" s="117">
        <v>-504715.60499999998</v>
      </c>
      <c r="Q100" s="117">
        <v>1152212.158487858</v>
      </c>
      <c r="R100" s="118">
        <v>669973.4952983309</v>
      </c>
      <c r="S100" s="21">
        <v>3922759.5075155389</v>
      </c>
      <c r="T100" s="36">
        <v>4278648.5870025391</v>
      </c>
      <c r="U100" s="19">
        <v>8201408.0945180785</v>
      </c>
      <c r="V100" s="19">
        <v>1651508.4017070001</v>
      </c>
      <c r="W100" s="38">
        <f t="shared" si="6"/>
        <v>9852916.4962250777</v>
      </c>
      <c r="X100" s="119"/>
    </row>
    <row r="101" spans="1:24" s="120" customFormat="1" ht="16.5">
      <c r="A101" s="20">
        <v>265</v>
      </c>
      <c r="B101" s="18" t="s">
        <v>124</v>
      </c>
      <c r="C101" s="21">
        <v>1088</v>
      </c>
      <c r="D101" s="21">
        <v>1456864.6600000001</v>
      </c>
      <c r="E101" s="21">
        <v>546273.50687338854</v>
      </c>
      <c r="F101" s="21">
        <v>2003138.1668733887</v>
      </c>
      <c r="G101" s="114">
        <v>1357.49</v>
      </c>
      <c r="H101" s="32">
        <v>1476949.12</v>
      </c>
      <c r="I101" s="32">
        <v>526189.04687338858</v>
      </c>
      <c r="J101" s="115">
        <f t="shared" si="5"/>
        <v>0.26268235290763503</v>
      </c>
      <c r="K101" s="116">
        <v>341057.81452799996</v>
      </c>
      <c r="L101" s="116">
        <v>0</v>
      </c>
      <c r="M101" s="116">
        <v>9598.4361307614399</v>
      </c>
      <c r="N101" s="116">
        <v>18440.813876800104</v>
      </c>
      <c r="O101" s="116">
        <v>0</v>
      </c>
      <c r="P101" s="117">
        <v>-64732.729999999996</v>
      </c>
      <c r="Q101" s="117">
        <v>340895.71897904784</v>
      </c>
      <c r="R101" s="118">
        <v>147400.05252188485</v>
      </c>
      <c r="S101" s="21">
        <v>1318849.1529098828</v>
      </c>
      <c r="T101" s="36">
        <v>161075.8039908561</v>
      </c>
      <c r="U101" s="19">
        <v>1479924.9569007389</v>
      </c>
      <c r="V101" s="19">
        <v>242489.78091108031</v>
      </c>
      <c r="W101" s="38">
        <f t="shared" si="6"/>
        <v>1722414.7378118192</v>
      </c>
      <c r="X101" s="119"/>
    </row>
    <row r="102" spans="1:24" s="120" customFormat="1" ht="16.5">
      <c r="A102" s="20">
        <v>271</v>
      </c>
      <c r="B102" s="18" t="s">
        <v>125</v>
      </c>
      <c r="C102" s="21">
        <v>6951</v>
      </c>
      <c r="D102" s="21">
        <v>8675467.7100000009</v>
      </c>
      <c r="E102" s="21">
        <v>1368272.1875128099</v>
      </c>
      <c r="F102" s="21">
        <v>10043739.89751281</v>
      </c>
      <c r="G102" s="114">
        <v>1357.49</v>
      </c>
      <c r="H102" s="32">
        <v>9435912.9900000002</v>
      </c>
      <c r="I102" s="32">
        <v>607826.90751281008</v>
      </c>
      <c r="J102" s="115">
        <f t="shared" si="5"/>
        <v>6.0517985702052059E-2</v>
      </c>
      <c r="K102" s="116">
        <v>0</v>
      </c>
      <c r="L102" s="116">
        <v>0</v>
      </c>
      <c r="M102" s="116">
        <v>78630.299774049228</v>
      </c>
      <c r="N102" s="116">
        <v>115307.35271414195</v>
      </c>
      <c r="O102" s="116">
        <v>0</v>
      </c>
      <c r="P102" s="117">
        <v>-480073.89999999997</v>
      </c>
      <c r="Q102" s="117">
        <v>234415.18435002558</v>
      </c>
      <c r="R102" s="118">
        <v>170333.65025739381</v>
      </c>
      <c r="S102" s="21">
        <v>726439.49460842065</v>
      </c>
      <c r="T102" s="36">
        <v>3115413.5811733869</v>
      </c>
      <c r="U102" s="19">
        <v>3841853.0757818073</v>
      </c>
      <c r="V102" s="19">
        <v>1351382.8080192653</v>
      </c>
      <c r="W102" s="38">
        <f t="shared" si="6"/>
        <v>5193235.8838010728</v>
      </c>
      <c r="X102" s="119"/>
    </row>
    <row r="103" spans="1:24" s="120" customFormat="1" ht="16.5">
      <c r="A103" s="20">
        <v>272</v>
      </c>
      <c r="B103" s="18" t="s">
        <v>126</v>
      </c>
      <c r="C103" s="21">
        <v>47909</v>
      </c>
      <c r="D103" s="21">
        <v>82250574.620000005</v>
      </c>
      <c r="E103" s="21">
        <v>10186355.417337369</v>
      </c>
      <c r="F103" s="21">
        <v>92436930.037337378</v>
      </c>
      <c r="G103" s="114">
        <v>1357.49</v>
      </c>
      <c r="H103" s="32">
        <v>65035988.410000004</v>
      </c>
      <c r="I103" s="32">
        <v>27400941.627337374</v>
      </c>
      <c r="J103" s="115">
        <f t="shared" si="5"/>
        <v>0.29642851202727644</v>
      </c>
      <c r="K103" s="116">
        <v>0</v>
      </c>
      <c r="L103" s="116">
        <v>0</v>
      </c>
      <c r="M103" s="116">
        <v>646727.02444789431</v>
      </c>
      <c r="N103" s="116">
        <v>964608.79171429214</v>
      </c>
      <c r="O103" s="116">
        <v>84318.31192748496</v>
      </c>
      <c r="P103" s="117">
        <v>-3071561.9885</v>
      </c>
      <c r="Q103" s="117">
        <v>-5453441.9219217822</v>
      </c>
      <c r="R103" s="118">
        <v>-2165021.1520381705</v>
      </c>
      <c r="S103" s="21">
        <v>18406570.692967091</v>
      </c>
      <c r="T103" s="36">
        <v>8737375.4186264742</v>
      </c>
      <c r="U103" s="19">
        <v>27143946.111593567</v>
      </c>
      <c r="V103" s="19">
        <v>7195581.0776806483</v>
      </c>
      <c r="W103" s="38">
        <f t="shared" si="6"/>
        <v>34339527.189274214</v>
      </c>
      <c r="X103" s="119"/>
    </row>
    <row r="104" spans="1:24" s="120" customFormat="1" ht="16.5">
      <c r="A104" s="20">
        <v>273</v>
      </c>
      <c r="B104" s="18" t="s">
        <v>127</v>
      </c>
      <c r="C104" s="21">
        <v>3989</v>
      </c>
      <c r="D104" s="21">
        <v>5872131.7799999993</v>
      </c>
      <c r="E104" s="21">
        <v>2444387.6639823755</v>
      </c>
      <c r="F104" s="21">
        <v>8316519.4439823749</v>
      </c>
      <c r="G104" s="114">
        <v>1357.49</v>
      </c>
      <c r="H104" s="32">
        <v>5415027.6100000003</v>
      </c>
      <c r="I104" s="32">
        <v>2901491.8339823745</v>
      </c>
      <c r="J104" s="115">
        <f t="shared" si="5"/>
        <v>0.3488829495951965</v>
      </c>
      <c r="K104" s="116">
        <v>1324765.6004319999</v>
      </c>
      <c r="L104" s="116">
        <v>0</v>
      </c>
      <c r="M104" s="116">
        <v>45524.144953110757</v>
      </c>
      <c r="N104" s="116">
        <v>59377.992053475071</v>
      </c>
      <c r="O104" s="116">
        <v>53155.345797608461</v>
      </c>
      <c r="P104" s="117">
        <v>-171499.66500000001</v>
      </c>
      <c r="Q104" s="117">
        <v>-268030.49669088877</v>
      </c>
      <c r="R104" s="118">
        <v>1323572.7433761363</v>
      </c>
      <c r="S104" s="21">
        <v>5268357.4989038166</v>
      </c>
      <c r="T104" s="36">
        <v>363822.01638160803</v>
      </c>
      <c r="U104" s="19">
        <v>5632179.5152854249</v>
      </c>
      <c r="V104" s="19">
        <v>750666.74848554737</v>
      </c>
      <c r="W104" s="38">
        <f t="shared" si="6"/>
        <v>6382846.2637709724</v>
      </c>
      <c r="X104" s="119"/>
    </row>
    <row r="105" spans="1:24" s="120" customFormat="1" ht="16.5">
      <c r="A105" s="20">
        <v>275</v>
      </c>
      <c r="B105" s="18" t="s">
        <v>128</v>
      </c>
      <c r="C105" s="21">
        <v>2586</v>
      </c>
      <c r="D105" s="21">
        <v>3200485.4599999995</v>
      </c>
      <c r="E105" s="21">
        <v>665587.94131127896</v>
      </c>
      <c r="F105" s="21">
        <v>3866073.4013112783</v>
      </c>
      <c r="G105" s="114">
        <v>1357.49</v>
      </c>
      <c r="H105" s="32">
        <v>3510469.14</v>
      </c>
      <c r="I105" s="32">
        <v>355604.26131127821</v>
      </c>
      <c r="J105" s="115">
        <f t="shared" si="5"/>
        <v>9.1980731972307064E-2</v>
      </c>
      <c r="K105" s="116">
        <v>155593.27567999999</v>
      </c>
      <c r="L105" s="116">
        <v>0</v>
      </c>
      <c r="M105" s="116">
        <v>28209.954093576875</v>
      </c>
      <c r="N105" s="116">
        <v>34354.18509185603</v>
      </c>
      <c r="O105" s="116">
        <v>0</v>
      </c>
      <c r="P105" s="117">
        <v>-153119.57999999999</v>
      </c>
      <c r="Q105" s="117">
        <v>595373.6805941792</v>
      </c>
      <c r="R105" s="118">
        <v>559061.58779389714</v>
      </c>
      <c r="S105" s="21">
        <v>1575077.3645647871</v>
      </c>
      <c r="T105" s="36">
        <v>1084185.0271255947</v>
      </c>
      <c r="U105" s="19">
        <v>2659262.3916903818</v>
      </c>
      <c r="V105" s="19">
        <v>533664.68344334664</v>
      </c>
      <c r="W105" s="38">
        <f t="shared" si="6"/>
        <v>3192927.0751337283</v>
      </c>
      <c r="X105" s="119"/>
    </row>
    <row r="106" spans="1:24" s="120" customFormat="1" ht="16.5">
      <c r="A106" s="20">
        <v>276</v>
      </c>
      <c r="B106" s="18" t="s">
        <v>129</v>
      </c>
      <c r="C106" s="21">
        <v>15035</v>
      </c>
      <c r="D106" s="21">
        <v>29099410.120000001</v>
      </c>
      <c r="E106" s="21">
        <v>2208241.1690138439</v>
      </c>
      <c r="F106" s="21">
        <v>31307651.289013844</v>
      </c>
      <c r="G106" s="114">
        <v>1357.49</v>
      </c>
      <c r="H106" s="32">
        <v>20409862.149999999</v>
      </c>
      <c r="I106" s="32">
        <v>10897789.139013845</v>
      </c>
      <c r="J106" s="115">
        <f t="shared" si="5"/>
        <v>0.34808708703223562</v>
      </c>
      <c r="K106" s="116">
        <v>0</v>
      </c>
      <c r="L106" s="116">
        <v>0</v>
      </c>
      <c r="M106" s="116">
        <v>110560.11683986273</v>
      </c>
      <c r="N106" s="116">
        <v>284209.34932471573</v>
      </c>
      <c r="O106" s="116">
        <v>62767.223240713371</v>
      </c>
      <c r="P106" s="117">
        <v>-938844.66500000004</v>
      </c>
      <c r="Q106" s="117">
        <v>2198641.1221422497</v>
      </c>
      <c r="R106" s="118">
        <v>729778.7348113755</v>
      </c>
      <c r="S106" s="21">
        <v>13344901.020372763</v>
      </c>
      <c r="T106" s="36">
        <v>5531496.8556397632</v>
      </c>
      <c r="U106" s="19">
        <v>18876397.876012526</v>
      </c>
      <c r="V106" s="19">
        <v>1985658.8470668362</v>
      </c>
      <c r="W106" s="38">
        <f t="shared" si="6"/>
        <v>20862056.723079361</v>
      </c>
      <c r="X106" s="119"/>
    </row>
    <row r="107" spans="1:24" s="120" customFormat="1" ht="16.5">
      <c r="A107" s="20">
        <v>280</v>
      </c>
      <c r="B107" s="18" t="s">
        <v>130</v>
      </c>
      <c r="C107" s="21">
        <v>2050</v>
      </c>
      <c r="D107" s="21">
        <v>2757524.23</v>
      </c>
      <c r="E107" s="21">
        <v>1222250.1554579984</v>
      </c>
      <c r="F107" s="21">
        <v>3979774.3854579981</v>
      </c>
      <c r="G107" s="114">
        <v>1357.49</v>
      </c>
      <c r="H107" s="32">
        <v>2782854.5</v>
      </c>
      <c r="I107" s="32">
        <v>1196919.8854579981</v>
      </c>
      <c r="J107" s="115">
        <f t="shared" si="5"/>
        <v>0.30075068823788487</v>
      </c>
      <c r="K107" s="116">
        <v>244659.23439999999</v>
      </c>
      <c r="L107" s="116">
        <v>0</v>
      </c>
      <c r="M107" s="116">
        <v>19420.632595787785</v>
      </c>
      <c r="N107" s="116">
        <v>26955.628106161814</v>
      </c>
      <c r="O107" s="116">
        <v>0</v>
      </c>
      <c r="P107" s="117">
        <v>-88782.68</v>
      </c>
      <c r="Q107" s="117">
        <v>-113659.99689489689</v>
      </c>
      <c r="R107" s="118">
        <v>186605.95704321098</v>
      </c>
      <c r="S107" s="21">
        <v>1472118.6607082619</v>
      </c>
      <c r="T107" s="36">
        <v>879915.82424411341</v>
      </c>
      <c r="U107" s="19">
        <v>2352034.4849523753</v>
      </c>
      <c r="V107" s="19">
        <v>506538.17748261482</v>
      </c>
      <c r="W107" s="38">
        <f t="shared" si="6"/>
        <v>2858572.6624349901</v>
      </c>
      <c r="X107" s="119"/>
    </row>
    <row r="108" spans="1:24" s="120" customFormat="1" ht="16.5">
      <c r="A108" s="20">
        <v>284</v>
      </c>
      <c r="B108" s="18" t="s">
        <v>131</v>
      </c>
      <c r="C108" s="21">
        <v>2271</v>
      </c>
      <c r="D108" s="21">
        <v>2954649.1900000004</v>
      </c>
      <c r="E108" s="21">
        <v>483877.57234502153</v>
      </c>
      <c r="F108" s="21">
        <v>3438526.7623450221</v>
      </c>
      <c r="G108" s="114">
        <v>1357.49</v>
      </c>
      <c r="H108" s="32">
        <v>3082859.79</v>
      </c>
      <c r="I108" s="32">
        <v>355666.97234502202</v>
      </c>
      <c r="J108" s="115">
        <f t="shared" si="5"/>
        <v>0.10343585986879528</v>
      </c>
      <c r="K108" s="116">
        <v>990.13177599999995</v>
      </c>
      <c r="L108" s="116">
        <v>0</v>
      </c>
      <c r="M108" s="116">
        <v>29321.893095060699</v>
      </c>
      <c r="N108" s="116">
        <v>39828.122460892824</v>
      </c>
      <c r="O108" s="116">
        <v>0</v>
      </c>
      <c r="P108" s="117">
        <v>-110622</v>
      </c>
      <c r="Q108" s="117">
        <v>1055346.3034045529</v>
      </c>
      <c r="R108" s="118">
        <v>853011.55306537787</v>
      </c>
      <c r="S108" s="21">
        <v>2223542.9761469061</v>
      </c>
      <c r="T108" s="36">
        <v>971338.38039449917</v>
      </c>
      <c r="U108" s="19">
        <v>3194881.3565414054</v>
      </c>
      <c r="V108" s="19">
        <v>461860.70718351577</v>
      </c>
      <c r="W108" s="38">
        <f t="shared" si="6"/>
        <v>3656742.0637249211</v>
      </c>
      <c r="X108" s="119"/>
    </row>
    <row r="109" spans="1:24" s="120" customFormat="1" ht="16.5">
      <c r="A109" s="20">
        <v>285</v>
      </c>
      <c r="B109" s="18" t="s">
        <v>132</v>
      </c>
      <c r="C109" s="21">
        <v>51241</v>
      </c>
      <c r="D109" s="21">
        <v>62848203.470000006</v>
      </c>
      <c r="E109" s="21">
        <v>14558289.424362665</v>
      </c>
      <c r="F109" s="21">
        <v>77406492.894362673</v>
      </c>
      <c r="G109" s="114">
        <v>1357.49</v>
      </c>
      <c r="H109" s="32">
        <v>69559145.090000004</v>
      </c>
      <c r="I109" s="32">
        <v>7847347.8043626696</v>
      </c>
      <c r="J109" s="115">
        <f t="shared" si="5"/>
        <v>0.10137841815249291</v>
      </c>
      <c r="K109" s="116">
        <v>0</v>
      </c>
      <c r="L109" s="116">
        <v>0</v>
      </c>
      <c r="M109" s="116">
        <v>738629.14641174336</v>
      </c>
      <c r="N109" s="116">
        <v>1004851.119303679</v>
      </c>
      <c r="O109" s="116">
        <v>0</v>
      </c>
      <c r="P109" s="117">
        <v>-5832246.1299000001</v>
      </c>
      <c r="Q109" s="117">
        <v>931007.5410607052</v>
      </c>
      <c r="R109" s="118">
        <v>3945298.2948206807</v>
      </c>
      <c r="S109" s="21">
        <v>8634887.7760594785</v>
      </c>
      <c r="T109" s="36">
        <v>11048007.734815372</v>
      </c>
      <c r="U109" s="19">
        <v>19682895.510874853</v>
      </c>
      <c r="V109" s="19">
        <v>7552425.6732155401</v>
      </c>
      <c r="W109" s="38">
        <f t="shared" si="6"/>
        <v>27235321.184090391</v>
      </c>
      <c r="X109" s="119"/>
    </row>
    <row r="110" spans="1:24" s="120" customFormat="1" ht="16.5">
      <c r="A110" s="20">
        <v>286</v>
      </c>
      <c r="B110" s="18" t="s">
        <v>133</v>
      </c>
      <c r="C110" s="21">
        <v>80454</v>
      </c>
      <c r="D110" s="21">
        <v>99615274.160000011</v>
      </c>
      <c r="E110" s="21">
        <v>15672312.430314125</v>
      </c>
      <c r="F110" s="21">
        <v>115287586.59031413</v>
      </c>
      <c r="G110" s="114">
        <v>1357.49</v>
      </c>
      <c r="H110" s="32">
        <v>109215500.45999999</v>
      </c>
      <c r="I110" s="32">
        <v>6072086.1303141415</v>
      </c>
      <c r="J110" s="115">
        <f t="shared" si="5"/>
        <v>5.2669036709840251E-2</v>
      </c>
      <c r="K110" s="116">
        <v>0</v>
      </c>
      <c r="L110" s="116">
        <v>0</v>
      </c>
      <c r="M110" s="116">
        <v>991392.07758646156</v>
      </c>
      <c r="N110" s="116">
        <v>1611620.6405131465</v>
      </c>
      <c r="O110" s="116">
        <v>0</v>
      </c>
      <c r="P110" s="117">
        <v>-6202438.4722999996</v>
      </c>
      <c r="Q110" s="117">
        <v>-3126300.4579730504</v>
      </c>
      <c r="R110" s="118">
        <v>380486.66664846765</v>
      </c>
      <c r="S110" s="21">
        <v>-273153.41521083191</v>
      </c>
      <c r="T110" s="36">
        <v>13327099.781027677</v>
      </c>
      <c r="U110" s="19">
        <v>13053946.365816845</v>
      </c>
      <c r="V110" s="19">
        <v>12668352.130795924</v>
      </c>
      <c r="W110" s="38">
        <f t="shared" si="6"/>
        <v>25722298.496612769</v>
      </c>
      <c r="X110" s="119"/>
    </row>
    <row r="111" spans="1:24" s="120" customFormat="1" ht="16.5">
      <c r="A111" s="20">
        <v>287</v>
      </c>
      <c r="B111" s="18" t="s">
        <v>134</v>
      </c>
      <c r="C111" s="21">
        <v>6380</v>
      </c>
      <c r="D111" s="21">
        <v>7273462.9000000004</v>
      </c>
      <c r="E111" s="21">
        <v>2464554.5605779905</v>
      </c>
      <c r="F111" s="21">
        <v>9738017.4605779909</v>
      </c>
      <c r="G111" s="114">
        <v>1357.49</v>
      </c>
      <c r="H111" s="32">
        <v>8660786.1999999993</v>
      </c>
      <c r="I111" s="32">
        <v>1077231.2605779916</v>
      </c>
      <c r="J111" s="115">
        <f t="shared" si="5"/>
        <v>0.11062120857134441</v>
      </c>
      <c r="K111" s="116">
        <v>367653.7098666667</v>
      </c>
      <c r="L111" s="116">
        <v>0</v>
      </c>
      <c r="M111" s="116">
        <v>76410.088155561927</v>
      </c>
      <c r="N111" s="116">
        <v>96838.852772940212</v>
      </c>
      <c r="O111" s="116">
        <v>0</v>
      </c>
      <c r="P111" s="117">
        <v>-265658.06000000006</v>
      </c>
      <c r="Q111" s="117">
        <v>1073269.7562788855</v>
      </c>
      <c r="R111" s="118">
        <v>717008.02769912384</v>
      </c>
      <c r="S111" s="21">
        <v>3142753.6353511699</v>
      </c>
      <c r="T111" s="36">
        <v>2093963.4735050593</v>
      </c>
      <c r="U111" s="19">
        <v>5236717.1088562291</v>
      </c>
      <c r="V111" s="19">
        <v>1353305.5601924181</v>
      </c>
      <c r="W111" s="38">
        <f t="shared" si="6"/>
        <v>6590022.6690486474</v>
      </c>
      <c r="X111" s="119"/>
    </row>
    <row r="112" spans="1:24" s="120" customFormat="1" ht="16.5">
      <c r="A112" s="20">
        <v>288</v>
      </c>
      <c r="B112" s="18" t="s">
        <v>135</v>
      </c>
      <c r="C112" s="21">
        <v>6442</v>
      </c>
      <c r="D112" s="21">
        <v>10283488.199999999</v>
      </c>
      <c r="E112" s="21">
        <v>2753685.2564114532</v>
      </c>
      <c r="F112" s="21">
        <v>13037173.456411453</v>
      </c>
      <c r="G112" s="114">
        <v>1357.49</v>
      </c>
      <c r="H112" s="32">
        <v>8744950.5800000001</v>
      </c>
      <c r="I112" s="32">
        <v>4292222.8764114529</v>
      </c>
      <c r="J112" s="115">
        <f t="shared" si="5"/>
        <v>0.3292295596712041</v>
      </c>
      <c r="K112" s="116">
        <v>0</v>
      </c>
      <c r="L112" s="116">
        <v>0</v>
      </c>
      <c r="M112" s="116">
        <v>69210.599590692713</v>
      </c>
      <c r="N112" s="116">
        <v>106389.26404738368</v>
      </c>
      <c r="O112" s="116">
        <v>0</v>
      </c>
      <c r="P112" s="117">
        <v>-239651.685</v>
      </c>
      <c r="Q112" s="117">
        <v>-814309.59776317223</v>
      </c>
      <c r="R112" s="118">
        <v>-842181.69835989841</v>
      </c>
      <c r="S112" s="21">
        <v>2571679.7589264582</v>
      </c>
      <c r="T112" s="36">
        <v>1884504.2669077581</v>
      </c>
      <c r="U112" s="19">
        <v>4456184.0258342158</v>
      </c>
      <c r="V112" s="19">
        <v>1240307.1289880052</v>
      </c>
      <c r="W112" s="38">
        <f t="shared" si="6"/>
        <v>5696491.154822221</v>
      </c>
      <c r="X112" s="119"/>
    </row>
    <row r="113" spans="1:24" s="120" customFormat="1" ht="16.5">
      <c r="A113" s="20">
        <v>290</v>
      </c>
      <c r="B113" s="18" t="s">
        <v>136</v>
      </c>
      <c r="C113" s="21">
        <v>7928</v>
      </c>
      <c r="D113" s="21">
        <v>8393955.7299999986</v>
      </c>
      <c r="E113" s="21">
        <v>4651064.2149116918</v>
      </c>
      <c r="F113" s="21">
        <v>13045019.94491169</v>
      </c>
      <c r="G113" s="114">
        <v>1357.49</v>
      </c>
      <c r="H113" s="32">
        <v>10762180.720000001</v>
      </c>
      <c r="I113" s="32">
        <v>2282839.2249116898</v>
      </c>
      <c r="J113" s="115">
        <f t="shared" si="5"/>
        <v>0.17499699000476643</v>
      </c>
      <c r="K113" s="116">
        <v>1051142.5056639998</v>
      </c>
      <c r="L113" s="116">
        <v>0</v>
      </c>
      <c r="M113" s="116">
        <v>97883.180151266206</v>
      </c>
      <c r="N113" s="116">
        <v>147810.36784308395</v>
      </c>
      <c r="O113" s="116">
        <v>0</v>
      </c>
      <c r="P113" s="117">
        <v>-430926.85</v>
      </c>
      <c r="Q113" s="117">
        <v>-464708.15251307294</v>
      </c>
      <c r="R113" s="118">
        <v>287056.14183100866</v>
      </c>
      <c r="S113" s="21">
        <v>2971096.4178879759</v>
      </c>
      <c r="T113" s="36">
        <v>2391188.9874292002</v>
      </c>
      <c r="U113" s="19">
        <v>5362285.4053171761</v>
      </c>
      <c r="V113" s="19">
        <v>1615371.9588127958</v>
      </c>
      <c r="W113" s="38">
        <f t="shared" si="6"/>
        <v>6977657.3641299717</v>
      </c>
      <c r="X113" s="119"/>
    </row>
    <row r="114" spans="1:24" s="120" customFormat="1" ht="16.5">
      <c r="A114" s="20">
        <v>291</v>
      </c>
      <c r="B114" s="18" t="s">
        <v>137</v>
      </c>
      <c r="C114" s="21">
        <v>2158</v>
      </c>
      <c r="D114" s="21">
        <v>1828299.8</v>
      </c>
      <c r="E114" s="21">
        <v>790454.79271941772</v>
      </c>
      <c r="F114" s="21">
        <v>2618754.592719418</v>
      </c>
      <c r="G114" s="114">
        <v>1357.49</v>
      </c>
      <c r="H114" s="32">
        <v>2929463.42</v>
      </c>
      <c r="I114" s="32">
        <v>-310708.82728058193</v>
      </c>
      <c r="J114" s="115">
        <f t="shared" si="5"/>
        <v>-0.11864755412531024</v>
      </c>
      <c r="K114" s="116">
        <v>273386.12641599996</v>
      </c>
      <c r="L114" s="116">
        <v>0</v>
      </c>
      <c r="M114" s="116">
        <v>23119.871545727943</v>
      </c>
      <c r="N114" s="116">
        <v>43478.459183165745</v>
      </c>
      <c r="O114" s="116">
        <v>0</v>
      </c>
      <c r="P114" s="117">
        <v>-117549.3425</v>
      </c>
      <c r="Q114" s="117">
        <v>950904.73402385158</v>
      </c>
      <c r="R114" s="118">
        <v>896243.77007172839</v>
      </c>
      <c r="S114" s="21">
        <v>1758874.7914598917</v>
      </c>
      <c r="T114" s="36">
        <v>16486.582582292525</v>
      </c>
      <c r="U114" s="19">
        <v>1775361.3740421843</v>
      </c>
      <c r="V114" s="19">
        <v>426520.64976935624</v>
      </c>
      <c r="W114" s="38">
        <f t="shared" si="6"/>
        <v>2201882.0238115406</v>
      </c>
      <c r="X114" s="119"/>
    </row>
    <row r="115" spans="1:24" s="120" customFormat="1" ht="16.5">
      <c r="A115" s="20">
        <v>297</v>
      </c>
      <c r="B115" s="18" t="s">
        <v>138</v>
      </c>
      <c r="C115" s="21">
        <v>121543</v>
      </c>
      <c r="D115" s="21">
        <v>163548980.03</v>
      </c>
      <c r="E115" s="21">
        <v>22337705.131896209</v>
      </c>
      <c r="F115" s="21">
        <v>185886685.1618962</v>
      </c>
      <c r="G115" s="114">
        <v>1357.49</v>
      </c>
      <c r="H115" s="32">
        <v>164993407.06999999</v>
      </c>
      <c r="I115" s="32">
        <v>20893278.091896206</v>
      </c>
      <c r="J115" s="115">
        <f t="shared" si="5"/>
        <v>0.11239792712264146</v>
      </c>
      <c r="K115" s="116">
        <v>0</v>
      </c>
      <c r="L115" s="116">
        <v>0</v>
      </c>
      <c r="M115" s="116">
        <v>1618280.0030151876</v>
      </c>
      <c r="N115" s="116">
        <v>2357151.1227374398</v>
      </c>
      <c r="O115" s="116">
        <v>975455.21226113336</v>
      </c>
      <c r="P115" s="117">
        <v>-13411947.239900002</v>
      </c>
      <c r="Q115" s="117">
        <v>-14117505.026139481</v>
      </c>
      <c r="R115" s="118">
        <v>-6481568.6417166879</v>
      </c>
      <c r="S115" s="21">
        <v>-8166856.4778461978</v>
      </c>
      <c r="T115" s="36">
        <v>25985031.67949415</v>
      </c>
      <c r="U115" s="19">
        <v>17818175.201647952</v>
      </c>
      <c r="V115" s="19">
        <v>18544441.768252805</v>
      </c>
      <c r="W115" s="38">
        <f t="shared" si="6"/>
        <v>36362616.969900757</v>
      </c>
      <c r="X115" s="119"/>
    </row>
    <row r="116" spans="1:24" s="120" customFormat="1" ht="16.5">
      <c r="A116" s="20">
        <v>300</v>
      </c>
      <c r="B116" s="18" t="s">
        <v>139</v>
      </c>
      <c r="C116" s="21">
        <v>3528</v>
      </c>
      <c r="D116" s="21">
        <v>4789698.57</v>
      </c>
      <c r="E116" s="21">
        <v>650950.08396406367</v>
      </c>
      <c r="F116" s="21">
        <v>5440648.6539640641</v>
      </c>
      <c r="G116" s="114">
        <v>1357.49</v>
      </c>
      <c r="H116" s="32">
        <v>4789224.72</v>
      </c>
      <c r="I116" s="32">
        <v>651423.93396406434</v>
      </c>
      <c r="J116" s="115">
        <f t="shared" si="5"/>
        <v>0.11973277000517869</v>
      </c>
      <c r="K116" s="116">
        <v>87345.076223999989</v>
      </c>
      <c r="L116" s="116">
        <v>0</v>
      </c>
      <c r="M116" s="116">
        <v>45686.246895727389</v>
      </c>
      <c r="N116" s="116">
        <v>61476.737540519302</v>
      </c>
      <c r="O116" s="116">
        <v>0</v>
      </c>
      <c r="P116" s="117">
        <v>-159755.73000000001</v>
      </c>
      <c r="Q116" s="117">
        <v>1455854.0474903292</v>
      </c>
      <c r="R116" s="117">
        <v>816011.03948278818</v>
      </c>
      <c r="S116" s="21">
        <v>2958041.3515974288</v>
      </c>
      <c r="T116" s="36">
        <v>1800603.3388121307</v>
      </c>
      <c r="U116" s="19">
        <v>4758644.6904095598</v>
      </c>
      <c r="V116" s="19">
        <v>724719.67863877001</v>
      </c>
      <c r="W116" s="38">
        <f t="shared" si="6"/>
        <v>5483364.36904833</v>
      </c>
      <c r="X116" s="119"/>
    </row>
    <row r="117" spans="1:24" s="120" customFormat="1" ht="16.5">
      <c r="A117" s="20">
        <v>301</v>
      </c>
      <c r="B117" s="18" t="s">
        <v>140</v>
      </c>
      <c r="C117" s="21">
        <v>20197</v>
      </c>
      <c r="D117" s="21">
        <v>27762619.629999999</v>
      </c>
      <c r="E117" s="21">
        <v>3354520.2922980632</v>
      </c>
      <c r="F117" s="21">
        <v>31117139.922298063</v>
      </c>
      <c r="G117" s="114">
        <v>1357.49</v>
      </c>
      <c r="H117" s="32">
        <v>27417225.530000001</v>
      </c>
      <c r="I117" s="32">
        <v>3699914.3922980614</v>
      </c>
      <c r="J117" s="115">
        <f t="shared" si="5"/>
        <v>0.11890277838956401</v>
      </c>
      <c r="K117" s="116">
        <v>0</v>
      </c>
      <c r="L117" s="116">
        <v>0</v>
      </c>
      <c r="M117" s="116">
        <v>232993.5176332898</v>
      </c>
      <c r="N117" s="116">
        <v>355857.17009708204</v>
      </c>
      <c r="O117" s="116">
        <v>0</v>
      </c>
      <c r="P117" s="117">
        <v>-1160050.69</v>
      </c>
      <c r="Q117" s="117">
        <v>717073.25065928139</v>
      </c>
      <c r="R117" s="118">
        <v>-633320.12612438854</v>
      </c>
      <c r="S117" s="21">
        <v>3212467.5145633263</v>
      </c>
      <c r="T117" s="36">
        <v>11011585.940417103</v>
      </c>
      <c r="U117" s="19">
        <v>14224053.454980429</v>
      </c>
      <c r="V117" s="19">
        <v>4127779.3451967547</v>
      </c>
      <c r="W117" s="38">
        <f t="shared" si="6"/>
        <v>18351832.800177183</v>
      </c>
      <c r="X117" s="119"/>
    </row>
    <row r="118" spans="1:24" s="120" customFormat="1" ht="16.5">
      <c r="A118" s="20">
        <v>304</v>
      </c>
      <c r="B118" s="18" t="s">
        <v>141</v>
      </c>
      <c r="C118" s="21">
        <v>971</v>
      </c>
      <c r="D118" s="21">
        <v>801778.13</v>
      </c>
      <c r="E118" s="21">
        <v>626606.70345602091</v>
      </c>
      <c r="F118" s="21">
        <v>1428384.8334560208</v>
      </c>
      <c r="G118" s="114">
        <v>1357.49</v>
      </c>
      <c r="H118" s="32">
        <v>1318122.79</v>
      </c>
      <c r="I118" s="32">
        <v>110262.04345602077</v>
      </c>
      <c r="J118" s="115">
        <f t="shared" si="5"/>
        <v>7.7193513171963879E-2</v>
      </c>
      <c r="K118" s="116">
        <v>115865.64698399999</v>
      </c>
      <c r="L118" s="116">
        <v>0</v>
      </c>
      <c r="M118" s="116">
        <v>9645.785765039187</v>
      </c>
      <c r="N118" s="116">
        <v>11661.945514635041</v>
      </c>
      <c r="O118" s="116">
        <v>15501.093343455581</v>
      </c>
      <c r="P118" s="117">
        <v>-51420.12</v>
      </c>
      <c r="Q118" s="117">
        <v>-335143.88026683748</v>
      </c>
      <c r="R118" s="117">
        <v>-69377.10175927107</v>
      </c>
      <c r="S118" s="21">
        <v>-193004.58696295798</v>
      </c>
      <c r="T118" s="36">
        <v>-65927.916057864466</v>
      </c>
      <c r="U118" s="19">
        <v>-258932.50302082245</v>
      </c>
      <c r="V118" s="19">
        <v>176238.82522930554</v>
      </c>
      <c r="W118" s="38">
        <f t="shared" si="6"/>
        <v>-82693.677791516908</v>
      </c>
      <c r="X118" s="119"/>
    </row>
    <row r="119" spans="1:24" s="120" customFormat="1" ht="16.5">
      <c r="A119" s="20">
        <v>305</v>
      </c>
      <c r="B119" s="18" t="s">
        <v>142</v>
      </c>
      <c r="C119" s="21">
        <v>15165</v>
      </c>
      <c r="D119" s="21">
        <v>20967173.48</v>
      </c>
      <c r="E119" s="21">
        <v>5692221.3808946768</v>
      </c>
      <c r="F119" s="21">
        <v>26659394.860894676</v>
      </c>
      <c r="G119" s="114">
        <v>1357.49</v>
      </c>
      <c r="H119" s="32">
        <v>20586335.850000001</v>
      </c>
      <c r="I119" s="32">
        <v>6073059.0108946748</v>
      </c>
      <c r="J119" s="115">
        <f t="shared" si="5"/>
        <v>0.22780183280915123</v>
      </c>
      <c r="K119" s="116">
        <v>835787.47224000003</v>
      </c>
      <c r="L119" s="116">
        <v>0</v>
      </c>
      <c r="M119" s="116">
        <v>200611.92976566925</v>
      </c>
      <c r="N119" s="116">
        <v>256510.44655862308</v>
      </c>
      <c r="O119" s="116">
        <v>0</v>
      </c>
      <c r="P119" s="117">
        <v>-867259.375</v>
      </c>
      <c r="Q119" s="117">
        <v>1997457.3543863457</v>
      </c>
      <c r="R119" s="118">
        <v>2425928.9941001441</v>
      </c>
      <c r="S119" s="21">
        <v>10922095.832945457</v>
      </c>
      <c r="T119" s="36">
        <v>4267574.7514824336</v>
      </c>
      <c r="U119" s="19">
        <v>15189670.584427889</v>
      </c>
      <c r="V119" s="19">
        <v>2682599.9875350748</v>
      </c>
      <c r="W119" s="38">
        <f t="shared" si="6"/>
        <v>17872270.571962964</v>
      </c>
      <c r="X119" s="119"/>
    </row>
    <row r="120" spans="1:24" s="120" customFormat="1" ht="16.5">
      <c r="A120" s="20">
        <v>309</v>
      </c>
      <c r="B120" s="18" t="s">
        <v>143</v>
      </c>
      <c r="C120" s="21">
        <v>6506</v>
      </c>
      <c r="D120" s="21">
        <v>8282330.2000000002</v>
      </c>
      <c r="E120" s="21">
        <v>1615395.8371918849</v>
      </c>
      <c r="F120" s="21">
        <v>9897726.0371918846</v>
      </c>
      <c r="G120" s="114">
        <v>1357.49</v>
      </c>
      <c r="H120" s="32">
        <v>8831829.9399999995</v>
      </c>
      <c r="I120" s="32">
        <v>1065896.0971918851</v>
      </c>
      <c r="J120" s="115">
        <f t="shared" si="5"/>
        <v>0.10769100833733461</v>
      </c>
      <c r="K120" s="116">
        <v>149912.81344</v>
      </c>
      <c r="L120" s="116">
        <v>0</v>
      </c>
      <c r="M120" s="116">
        <v>91708.656615241154</v>
      </c>
      <c r="N120" s="116">
        <v>110647.57880051585</v>
      </c>
      <c r="O120" s="116">
        <v>0</v>
      </c>
      <c r="P120" s="117">
        <v>-634210.02500000002</v>
      </c>
      <c r="Q120" s="117">
        <v>-401495.22926220956</v>
      </c>
      <c r="R120" s="118">
        <v>-433381.87784330669</v>
      </c>
      <c r="S120" s="21">
        <v>-50921.986057874281</v>
      </c>
      <c r="T120" s="36">
        <v>3787625.171099782</v>
      </c>
      <c r="U120" s="19">
        <v>3736703.1850419077</v>
      </c>
      <c r="V120" s="19">
        <v>1217821.7129611028</v>
      </c>
      <c r="W120" s="38">
        <f t="shared" si="6"/>
        <v>4954524.8980030101</v>
      </c>
      <c r="X120" s="119"/>
    </row>
    <row r="121" spans="1:24" s="120" customFormat="1" ht="16.5">
      <c r="A121" s="20">
        <v>312</v>
      </c>
      <c r="B121" s="18" t="s">
        <v>144</v>
      </c>
      <c r="C121" s="21">
        <v>1232</v>
      </c>
      <c r="D121" s="21">
        <v>1718303.5400000003</v>
      </c>
      <c r="E121" s="21">
        <v>485485.82007080963</v>
      </c>
      <c r="F121" s="21">
        <v>2203789.3600708097</v>
      </c>
      <c r="G121" s="114">
        <v>1357.49</v>
      </c>
      <c r="H121" s="32">
        <v>1672427.68</v>
      </c>
      <c r="I121" s="32">
        <v>531361.68007080979</v>
      </c>
      <c r="J121" s="115">
        <f t="shared" si="5"/>
        <v>0.24111273504548394</v>
      </c>
      <c r="K121" s="116">
        <v>152472.76351999998</v>
      </c>
      <c r="L121" s="116">
        <v>0</v>
      </c>
      <c r="M121" s="116">
        <v>16135.01818696748</v>
      </c>
      <c r="N121" s="116">
        <v>24260.365095171775</v>
      </c>
      <c r="O121" s="116">
        <v>0</v>
      </c>
      <c r="P121" s="117">
        <v>-62924.605000000003</v>
      </c>
      <c r="Q121" s="117">
        <v>98108.208258273487</v>
      </c>
      <c r="R121" s="118">
        <v>-12640.698763405486</v>
      </c>
      <c r="S121" s="21">
        <v>746772.73136781703</v>
      </c>
      <c r="T121" s="36">
        <v>65333.05549811283</v>
      </c>
      <c r="U121" s="19">
        <v>812105.78686592984</v>
      </c>
      <c r="V121" s="19">
        <v>274771.75104361918</v>
      </c>
      <c r="W121" s="38">
        <f t="shared" si="6"/>
        <v>1086877.537909549</v>
      </c>
      <c r="X121" s="119"/>
    </row>
    <row r="122" spans="1:24" s="120" customFormat="1" ht="16.5">
      <c r="A122" s="20">
        <v>316</v>
      </c>
      <c r="B122" s="18" t="s">
        <v>145</v>
      </c>
      <c r="C122" s="21">
        <v>4245</v>
      </c>
      <c r="D122" s="21">
        <v>5255115.53</v>
      </c>
      <c r="E122" s="21">
        <v>908782.04488814995</v>
      </c>
      <c r="F122" s="21">
        <v>6163897.5748881502</v>
      </c>
      <c r="G122" s="114">
        <v>1357.49</v>
      </c>
      <c r="H122" s="32">
        <v>5762545.0499999998</v>
      </c>
      <c r="I122" s="32">
        <v>401352.52488815039</v>
      </c>
      <c r="J122" s="115">
        <f t="shared" si="5"/>
        <v>6.5113431884927672E-2</v>
      </c>
      <c r="K122" s="116">
        <v>0</v>
      </c>
      <c r="L122" s="116">
        <v>0</v>
      </c>
      <c r="M122" s="116">
        <v>45557.500080643018</v>
      </c>
      <c r="N122" s="116">
        <v>69062.417692310075</v>
      </c>
      <c r="O122" s="116">
        <v>0</v>
      </c>
      <c r="P122" s="117">
        <v>-423777.73249999998</v>
      </c>
      <c r="Q122" s="117">
        <v>-345227.75280109228</v>
      </c>
      <c r="R122" s="118">
        <v>-308798.81497438921</v>
      </c>
      <c r="S122" s="21">
        <v>-561831.85761437798</v>
      </c>
      <c r="T122" s="36">
        <v>1837615.2202056232</v>
      </c>
      <c r="U122" s="19">
        <v>1275783.3625912452</v>
      </c>
      <c r="V122" s="19">
        <v>805374.54313310259</v>
      </c>
      <c r="W122" s="38">
        <f t="shared" si="6"/>
        <v>2081157.9057243478</v>
      </c>
      <c r="X122" s="119"/>
    </row>
    <row r="123" spans="1:24" s="120" customFormat="1" ht="16.5">
      <c r="A123" s="20">
        <v>317</v>
      </c>
      <c r="B123" s="18" t="s">
        <v>146</v>
      </c>
      <c r="C123" s="21">
        <v>2533</v>
      </c>
      <c r="D123" s="21">
        <v>4242532.42</v>
      </c>
      <c r="E123" s="21">
        <v>798447.04912295262</v>
      </c>
      <c r="F123" s="21">
        <v>5040979.4691229528</v>
      </c>
      <c r="G123" s="114">
        <v>1357.49</v>
      </c>
      <c r="H123" s="32">
        <v>3438522.17</v>
      </c>
      <c r="I123" s="32">
        <v>1602457.2991229529</v>
      </c>
      <c r="J123" s="115">
        <f t="shared" si="5"/>
        <v>0.31788609910798821</v>
      </c>
      <c r="K123" s="116">
        <v>282699.63938399998</v>
      </c>
      <c r="L123" s="116">
        <v>0</v>
      </c>
      <c r="M123" s="116">
        <v>35138.894766806057</v>
      </c>
      <c r="N123" s="116">
        <v>44494.108591019445</v>
      </c>
      <c r="O123" s="116">
        <v>0</v>
      </c>
      <c r="P123" s="117">
        <v>-139291.61499999999</v>
      </c>
      <c r="Q123" s="117">
        <v>986384.70593636518</v>
      </c>
      <c r="R123" s="118">
        <v>529237.9696661788</v>
      </c>
      <c r="S123" s="21">
        <v>3341121.0024673222</v>
      </c>
      <c r="T123" s="36">
        <v>1427493.0236484918</v>
      </c>
      <c r="U123" s="19">
        <v>4768614.0261158142</v>
      </c>
      <c r="V123" s="19">
        <v>555714.46242159419</v>
      </c>
      <c r="W123" s="38">
        <f t="shared" si="6"/>
        <v>5324328.4885374084</v>
      </c>
      <c r="X123" s="119"/>
    </row>
    <row r="124" spans="1:24" s="120" customFormat="1" ht="16.5">
      <c r="A124" s="20">
        <v>320</v>
      </c>
      <c r="B124" s="18" t="s">
        <v>147</v>
      </c>
      <c r="C124" s="21">
        <v>7105</v>
      </c>
      <c r="D124" s="21">
        <v>6703981.9100000001</v>
      </c>
      <c r="E124" s="21">
        <v>3623444.8490428459</v>
      </c>
      <c r="F124" s="21">
        <v>10327426.759042846</v>
      </c>
      <c r="G124" s="114">
        <v>1357.49</v>
      </c>
      <c r="H124" s="32">
        <v>9644966.4499999993</v>
      </c>
      <c r="I124" s="32">
        <v>682460.30904284678</v>
      </c>
      <c r="J124" s="115">
        <f t="shared" si="5"/>
        <v>6.6082318951840982E-2</v>
      </c>
      <c r="K124" s="116">
        <v>954628.48207999987</v>
      </c>
      <c r="L124" s="116">
        <v>0</v>
      </c>
      <c r="M124" s="116">
        <v>88361.616079256361</v>
      </c>
      <c r="N124" s="116">
        <v>108929.12260213037</v>
      </c>
      <c r="O124" s="116">
        <v>0</v>
      </c>
      <c r="P124" s="117">
        <v>-423933.19200000004</v>
      </c>
      <c r="Q124" s="117">
        <v>850384.64555176522</v>
      </c>
      <c r="R124" s="118">
        <v>1141663.6105878628</v>
      </c>
      <c r="S124" s="21">
        <v>3402494.5939438613</v>
      </c>
      <c r="T124" s="36">
        <v>2321880.5370432977</v>
      </c>
      <c r="U124" s="19">
        <v>5724375.130987159</v>
      </c>
      <c r="V124" s="19">
        <v>1291193.9256177901</v>
      </c>
      <c r="W124" s="38">
        <f t="shared" si="6"/>
        <v>7015569.0566049488</v>
      </c>
      <c r="X124" s="119"/>
    </row>
    <row r="125" spans="1:24" s="120" customFormat="1" ht="16.5">
      <c r="A125" s="20">
        <v>322</v>
      </c>
      <c r="B125" s="18" t="s">
        <v>148</v>
      </c>
      <c r="C125" s="21">
        <v>6614</v>
      </c>
      <c r="D125" s="21">
        <v>7670057.9400000004</v>
      </c>
      <c r="E125" s="21">
        <v>5425714.889323242</v>
      </c>
      <c r="F125" s="21">
        <v>13095772.829323243</v>
      </c>
      <c r="G125" s="114">
        <v>1357.49</v>
      </c>
      <c r="H125" s="32">
        <v>8978438.8599999994</v>
      </c>
      <c r="I125" s="32">
        <v>4117333.9693232439</v>
      </c>
      <c r="J125" s="115">
        <f t="shared" si="5"/>
        <v>0.31440175566454276</v>
      </c>
      <c r="K125" s="116">
        <v>781158.11063999997</v>
      </c>
      <c r="L125" s="116">
        <v>0</v>
      </c>
      <c r="M125" s="116">
        <v>72875.790758569434</v>
      </c>
      <c r="N125" s="116">
        <v>117345.49371185749</v>
      </c>
      <c r="O125" s="116">
        <v>0</v>
      </c>
      <c r="P125" s="117">
        <v>-366689.33250000002</v>
      </c>
      <c r="Q125" s="117">
        <v>1334230.2620859423</v>
      </c>
      <c r="R125" s="118">
        <v>1290740.3265106499</v>
      </c>
      <c r="S125" s="21">
        <v>7346994.6205302626</v>
      </c>
      <c r="T125" s="36">
        <v>2021303.496589913</v>
      </c>
      <c r="U125" s="19">
        <v>9368298.1171201766</v>
      </c>
      <c r="V125" s="19">
        <v>1208245.3920031702</v>
      </c>
      <c r="W125" s="38">
        <f t="shared" si="6"/>
        <v>10576543.509123348</v>
      </c>
      <c r="X125" s="119"/>
    </row>
    <row r="126" spans="1:24" s="120" customFormat="1" ht="16.5">
      <c r="A126" s="20">
        <v>398</v>
      </c>
      <c r="B126" s="18" t="s">
        <v>149</v>
      </c>
      <c r="C126" s="21">
        <v>120027</v>
      </c>
      <c r="D126" s="21">
        <v>162218054.32000002</v>
      </c>
      <c r="E126" s="21">
        <v>31468108.317945607</v>
      </c>
      <c r="F126" s="21">
        <v>193686162.63794562</v>
      </c>
      <c r="G126" s="114">
        <v>1357.49</v>
      </c>
      <c r="H126" s="32">
        <v>162935452.22999999</v>
      </c>
      <c r="I126" s="32">
        <v>30750710.407945633</v>
      </c>
      <c r="J126" s="115">
        <f t="shared" si="5"/>
        <v>0.15876565465044312</v>
      </c>
      <c r="K126" s="116">
        <v>0</v>
      </c>
      <c r="L126" s="116">
        <v>0</v>
      </c>
      <c r="M126" s="116">
        <v>1634291.1507591913</v>
      </c>
      <c r="N126" s="116">
        <v>2411758.134351938</v>
      </c>
      <c r="O126" s="116">
        <v>25402.8049698299</v>
      </c>
      <c r="P126" s="117">
        <v>-15317783.1918</v>
      </c>
      <c r="Q126" s="117">
        <v>13510392.830545874</v>
      </c>
      <c r="R126" s="118">
        <v>19204866.668158781</v>
      </c>
      <c r="S126" s="21">
        <v>52219638.804931253</v>
      </c>
      <c r="T126" s="36">
        <v>24827978.72926186</v>
      </c>
      <c r="U126" s="19">
        <v>77047617.534193113</v>
      </c>
      <c r="V126" s="19">
        <v>17868794.195308182</v>
      </c>
      <c r="W126" s="38">
        <f t="shared" si="6"/>
        <v>94916411.729501292</v>
      </c>
      <c r="X126" s="119"/>
    </row>
    <row r="127" spans="1:24" s="120" customFormat="1" ht="16.5">
      <c r="A127" s="20">
        <v>399</v>
      </c>
      <c r="B127" s="18" t="s">
        <v>150</v>
      </c>
      <c r="C127" s="21">
        <v>7916</v>
      </c>
      <c r="D127" s="21">
        <v>14076687.51</v>
      </c>
      <c r="E127" s="21">
        <v>1059776.3693380221</v>
      </c>
      <c r="F127" s="21">
        <v>15136463.879338022</v>
      </c>
      <c r="G127" s="114">
        <v>1357.49</v>
      </c>
      <c r="H127" s="32">
        <v>10745890.84</v>
      </c>
      <c r="I127" s="32">
        <v>4390573.0393380225</v>
      </c>
      <c r="J127" s="115">
        <f t="shared" si="5"/>
        <v>0.29006596747681335</v>
      </c>
      <c r="K127" s="116">
        <v>0</v>
      </c>
      <c r="L127" s="116">
        <v>0</v>
      </c>
      <c r="M127" s="116">
        <v>54241.678032585973</v>
      </c>
      <c r="N127" s="116">
        <v>148961.91724057312</v>
      </c>
      <c r="O127" s="116">
        <v>0</v>
      </c>
      <c r="P127" s="117">
        <v>-377400.32499999995</v>
      </c>
      <c r="Q127" s="117">
        <v>-375042.4107776052</v>
      </c>
      <c r="R127" s="117">
        <v>-999965.2917481811</v>
      </c>
      <c r="S127" s="21">
        <v>2841368.6070853956</v>
      </c>
      <c r="T127" s="36">
        <v>3232965.0376413055</v>
      </c>
      <c r="U127" s="19">
        <v>6074333.6447267011</v>
      </c>
      <c r="V127" s="19">
        <v>1284621.9839557132</v>
      </c>
      <c r="W127" s="38">
        <f t="shared" si="6"/>
        <v>7358955.6286824141</v>
      </c>
      <c r="X127" s="119"/>
    </row>
    <row r="128" spans="1:24" s="120" customFormat="1" ht="16.5">
      <c r="A128" s="20">
        <v>400</v>
      </c>
      <c r="B128" s="18" t="s">
        <v>151</v>
      </c>
      <c r="C128" s="21">
        <v>8456</v>
      </c>
      <c r="D128" s="21">
        <v>12697142.59</v>
      </c>
      <c r="E128" s="21">
        <v>2378021.1635862356</v>
      </c>
      <c r="F128" s="21">
        <v>15075163.753586236</v>
      </c>
      <c r="G128" s="114">
        <v>1357.49</v>
      </c>
      <c r="H128" s="32">
        <v>11478935.439999999</v>
      </c>
      <c r="I128" s="32">
        <v>3596228.3135862369</v>
      </c>
      <c r="J128" s="115">
        <f t="shared" si="5"/>
        <v>0.23855318405617509</v>
      </c>
      <c r="K128" s="116">
        <v>0</v>
      </c>
      <c r="L128" s="116">
        <v>0</v>
      </c>
      <c r="M128" s="116">
        <v>104354.89555889413</v>
      </c>
      <c r="N128" s="116">
        <v>106031.15733716211</v>
      </c>
      <c r="O128" s="116">
        <v>0</v>
      </c>
      <c r="P128" s="117">
        <v>-442868.94500000001</v>
      </c>
      <c r="Q128" s="117">
        <v>1094780.8976453673</v>
      </c>
      <c r="R128" s="118">
        <v>954612.05077918351</v>
      </c>
      <c r="S128" s="21">
        <v>5413138.3699068436</v>
      </c>
      <c r="T128" s="36">
        <v>3028803.9447599011</v>
      </c>
      <c r="U128" s="19">
        <v>8441942.3146667443</v>
      </c>
      <c r="V128" s="19">
        <v>1588205.7798204119</v>
      </c>
      <c r="W128" s="38">
        <f t="shared" si="6"/>
        <v>10030148.094487157</v>
      </c>
      <c r="X128" s="119"/>
    </row>
    <row r="129" spans="1:24" s="120" customFormat="1" ht="16.5">
      <c r="A129" s="20">
        <v>402</v>
      </c>
      <c r="B129" s="18" t="s">
        <v>152</v>
      </c>
      <c r="C129" s="21">
        <v>9247</v>
      </c>
      <c r="D129" s="21">
        <v>13001806.49</v>
      </c>
      <c r="E129" s="21">
        <v>2022798.7391143343</v>
      </c>
      <c r="F129" s="21">
        <v>15024605.229114335</v>
      </c>
      <c r="G129" s="114">
        <v>1357.49</v>
      </c>
      <c r="H129" s="32">
        <v>12552710.029999999</v>
      </c>
      <c r="I129" s="32">
        <v>2471895.1991143357</v>
      </c>
      <c r="J129" s="115">
        <f t="shared" si="5"/>
        <v>0.16452313797399176</v>
      </c>
      <c r="K129" s="116">
        <v>237515.48295999999</v>
      </c>
      <c r="L129" s="116">
        <v>0</v>
      </c>
      <c r="M129" s="116">
        <v>95938.289572449197</v>
      </c>
      <c r="N129" s="116">
        <v>174478.2937197063</v>
      </c>
      <c r="O129" s="116">
        <v>0</v>
      </c>
      <c r="P129" s="117">
        <v>-596291.55499999993</v>
      </c>
      <c r="Q129" s="117">
        <v>-765750.7235946334</v>
      </c>
      <c r="R129" s="118">
        <v>-942873.22810209764</v>
      </c>
      <c r="S129" s="21">
        <v>674911.75866976054</v>
      </c>
      <c r="T129" s="36">
        <v>4994527.1962674838</v>
      </c>
      <c r="U129" s="19">
        <v>5669438.9549372438</v>
      </c>
      <c r="V129" s="19">
        <v>1799466.3023328693</v>
      </c>
      <c r="W129" s="38">
        <f t="shared" si="6"/>
        <v>7468905.2572701126</v>
      </c>
      <c r="X129" s="119"/>
    </row>
    <row r="130" spans="1:24" s="120" customFormat="1" ht="16.5">
      <c r="A130" s="20">
        <v>403</v>
      </c>
      <c r="B130" s="18" t="s">
        <v>153</v>
      </c>
      <c r="C130" s="21">
        <v>2866</v>
      </c>
      <c r="D130" s="21">
        <v>3806415.5799999996</v>
      </c>
      <c r="E130" s="21">
        <v>721525.50120949745</v>
      </c>
      <c r="F130" s="21">
        <v>4527941.0812094975</v>
      </c>
      <c r="G130" s="114">
        <v>1357.49</v>
      </c>
      <c r="H130" s="32">
        <v>3890566.34</v>
      </c>
      <c r="I130" s="32">
        <v>637374.74120949768</v>
      </c>
      <c r="J130" s="115">
        <f t="shared" si="5"/>
        <v>0.14076480452772211</v>
      </c>
      <c r="K130" s="116">
        <v>172983.21549866663</v>
      </c>
      <c r="L130" s="116">
        <v>0</v>
      </c>
      <c r="M130" s="116">
        <v>32839.920600808691</v>
      </c>
      <c r="N130" s="116">
        <v>52983.624195625329</v>
      </c>
      <c r="O130" s="116">
        <v>0</v>
      </c>
      <c r="P130" s="117">
        <v>-144566.12</v>
      </c>
      <c r="Q130" s="117">
        <v>622590.73780885374</v>
      </c>
      <c r="R130" s="118">
        <v>196166.60831395956</v>
      </c>
      <c r="S130" s="21">
        <v>1570372.7276274115</v>
      </c>
      <c r="T130" s="36">
        <v>1528868.3646706999</v>
      </c>
      <c r="U130" s="19">
        <v>3099241.0922981114</v>
      </c>
      <c r="V130" s="19">
        <v>644203.45232175919</v>
      </c>
      <c r="W130" s="38">
        <f t="shared" si="6"/>
        <v>3743444.5446198704</v>
      </c>
      <c r="X130" s="119"/>
    </row>
    <row r="131" spans="1:24" s="120" customFormat="1" ht="16.5">
      <c r="A131" s="20">
        <v>405</v>
      </c>
      <c r="B131" s="18" t="s">
        <v>154</v>
      </c>
      <c r="C131" s="21">
        <v>72634</v>
      </c>
      <c r="D131" s="21">
        <v>93015402.640000001</v>
      </c>
      <c r="E131" s="21">
        <v>17711572.198484413</v>
      </c>
      <c r="F131" s="21">
        <v>110726974.83848441</v>
      </c>
      <c r="G131" s="114">
        <v>1357.49</v>
      </c>
      <c r="H131" s="32">
        <v>98599928.659999996</v>
      </c>
      <c r="I131" s="32">
        <v>12127046.17848441</v>
      </c>
      <c r="J131" s="115">
        <f t="shared" si="5"/>
        <v>0.10952205816309829</v>
      </c>
      <c r="K131" s="116">
        <v>0</v>
      </c>
      <c r="L131" s="116">
        <v>0</v>
      </c>
      <c r="M131" s="116">
        <v>1004067.4485087096</v>
      </c>
      <c r="N131" s="116">
        <v>1554100.4334767652</v>
      </c>
      <c r="O131" s="116">
        <v>0</v>
      </c>
      <c r="P131" s="117">
        <v>-6643666.5707500009</v>
      </c>
      <c r="Q131" s="117">
        <v>-1307633.1986752984</v>
      </c>
      <c r="R131" s="118">
        <v>3526667.3874740954</v>
      </c>
      <c r="S131" s="21">
        <v>10260581.678518683</v>
      </c>
      <c r="T131" s="36">
        <v>9174633.7750417963</v>
      </c>
      <c r="U131" s="19">
        <v>19435215.453560479</v>
      </c>
      <c r="V131" s="19">
        <v>11137732.77541782</v>
      </c>
      <c r="W131" s="38">
        <f t="shared" si="6"/>
        <v>30572948.228978299</v>
      </c>
      <c r="X131" s="119"/>
    </row>
    <row r="132" spans="1:24" s="120" customFormat="1" ht="16.5">
      <c r="A132" s="20">
        <v>407</v>
      </c>
      <c r="B132" s="18" t="s">
        <v>155</v>
      </c>
      <c r="C132" s="21">
        <v>2580</v>
      </c>
      <c r="D132" s="21">
        <v>3611290.7</v>
      </c>
      <c r="E132" s="21">
        <v>1102613.6301812797</v>
      </c>
      <c r="F132" s="21">
        <v>4713904.3301812802</v>
      </c>
      <c r="G132" s="114">
        <v>1357.49</v>
      </c>
      <c r="H132" s="32">
        <v>3502324.2</v>
      </c>
      <c r="I132" s="32">
        <v>1211580.13018128</v>
      </c>
      <c r="J132" s="115">
        <f t="shared" si="5"/>
        <v>0.25702263883974219</v>
      </c>
      <c r="K132" s="116">
        <v>31085.876479999999</v>
      </c>
      <c r="L132" s="116">
        <v>0</v>
      </c>
      <c r="M132" s="116">
        <v>25844.489782517117</v>
      </c>
      <c r="N132" s="116">
        <v>45436.382083423734</v>
      </c>
      <c r="O132" s="116">
        <v>0</v>
      </c>
      <c r="P132" s="117">
        <v>-178100.94499999998</v>
      </c>
      <c r="Q132" s="117">
        <v>192284.82127251051</v>
      </c>
      <c r="R132" s="118">
        <v>86023.996000081897</v>
      </c>
      <c r="S132" s="21">
        <v>1414154.7507998133</v>
      </c>
      <c r="T132" s="36">
        <v>1212048.6006724322</v>
      </c>
      <c r="U132" s="19">
        <v>2626203.3514722455</v>
      </c>
      <c r="V132" s="19">
        <v>554656.93731180194</v>
      </c>
      <c r="W132" s="38">
        <f t="shared" si="6"/>
        <v>3180860.2887840476</v>
      </c>
      <c r="X132" s="119"/>
    </row>
    <row r="133" spans="1:24" s="120" customFormat="1" ht="16.5">
      <c r="A133" s="20">
        <v>408</v>
      </c>
      <c r="B133" s="18" t="s">
        <v>156</v>
      </c>
      <c r="C133" s="21">
        <v>14203</v>
      </c>
      <c r="D133" s="21">
        <v>23429776.950000003</v>
      </c>
      <c r="E133" s="21">
        <v>2061592.4026690458</v>
      </c>
      <c r="F133" s="21">
        <v>25491369.352669049</v>
      </c>
      <c r="G133" s="114">
        <v>1357.49</v>
      </c>
      <c r="H133" s="32">
        <v>19280430.469999999</v>
      </c>
      <c r="I133" s="32">
        <v>6210938.8826690502</v>
      </c>
      <c r="J133" s="115">
        <f t="shared" si="5"/>
        <v>0.24364869524040456</v>
      </c>
      <c r="K133" s="116">
        <v>0</v>
      </c>
      <c r="L133" s="116">
        <v>0</v>
      </c>
      <c r="M133" s="116">
        <v>143106.04550479501</v>
      </c>
      <c r="N133" s="116">
        <v>245622.24233959982</v>
      </c>
      <c r="O133" s="116">
        <v>0</v>
      </c>
      <c r="P133" s="117">
        <v>-928023.32000000007</v>
      </c>
      <c r="Q133" s="117">
        <v>441994.01981019601</v>
      </c>
      <c r="R133" s="118">
        <v>-382837.57119115582</v>
      </c>
      <c r="S133" s="21">
        <v>5730800.2991324859</v>
      </c>
      <c r="T133" s="36">
        <v>6530724.1029191697</v>
      </c>
      <c r="U133" s="19">
        <v>12261524.402051656</v>
      </c>
      <c r="V133" s="19">
        <v>2463486.2577952957</v>
      </c>
      <c r="W133" s="38">
        <f t="shared" si="6"/>
        <v>14725010.65984695</v>
      </c>
      <c r="X133" s="119"/>
    </row>
    <row r="134" spans="1:24" s="120" customFormat="1" ht="16.5">
      <c r="A134" s="20">
        <v>410</v>
      </c>
      <c r="B134" s="18" t="s">
        <v>157</v>
      </c>
      <c r="C134" s="21">
        <v>18788</v>
      </c>
      <c r="D134" s="21">
        <v>38045802.349999994</v>
      </c>
      <c r="E134" s="21">
        <v>2403029.5458167875</v>
      </c>
      <c r="F134" s="21">
        <v>40448831.895816781</v>
      </c>
      <c r="G134" s="114">
        <v>1357.49</v>
      </c>
      <c r="H134" s="32">
        <v>25504522.120000001</v>
      </c>
      <c r="I134" s="32">
        <v>14944309.77581678</v>
      </c>
      <c r="J134" s="115">
        <f t="shared" si="5"/>
        <v>0.36946208519218871</v>
      </c>
      <c r="K134" s="116">
        <v>0</v>
      </c>
      <c r="L134" s="116">
        <v>0</v>
      </c>
      <c r="M134" s="116">
        <v>167896.65363624858</v>
      </c>
      <c r="N134" s="116">
        <v>309328.6305334284</v>
      </c>
      <c r="O134" s="116">
        <v>0</v>
      </c>
      <c r="P134" s="117">
        <v>-1215075.1200000001</v>
      </c>
      <c r="Q134" s="117">
        <v>-1203641.066939669</v>
      </c>
      <c r="R134" s="118">
        <v>-1353185.0091590269</v>
      </c>
      <c r="S134" s="21">
        <v>11649633.863887761</v>
      </c>
      <c r="T134" s="36">
        <v>8068693.6845830688</v>
      </c>
      <c r="U134" s="19">
        <v>19718327.548470829</v>
      </c>
      <c r="V134" s="19">
        <v>2608019.079664832</v>
      </c>
      <c r="W134" s="38">
        <f t="shared" si="6"/>
        <v>22326346.628135659</v>
      </c>
      <c r="X134" s="119"/>
    </row>
    <row r="135" spans="1:24" s="120" customFormat="1" ht="16.5">
      <c r="A135" s="20">
        <v>416</v>
      </c>
      <c r="B135" s="18" t="s">
        <v>158</v>
      </c>
      <c r="C135" s="21">
        <v>2917</v>
      </c>
      <c r="D135" s="21">
        <v>4570292.8199999994</v>
      </c>
      <c r="E135" s="21">
        <v>511550.89056687767</v>
      </c>
      <c r="F135" s="21">
        <v>5081843.7105668774</v>
      </c>
      <c r="G135" s="114">
        <v>1357.49</v>
      </c>
      <c r="H135" s="32">
        <v>3959798.33</v>
      </c>
      <c r="I135" s="32">
        <v>1122045.3805668773</v>
      </c>
      <c r="J135" s="115">
        <f t="shared" si="5"/>
        <v>0.22079494066961647</v>
      </c>
      <c r="K135" s="116">
        <v>0</v>
      </c>
      <c r="L135" s="116">
        <v>0</v>
      </c>
      <c r="M135" s="116">
        <v>15960.512634903173</v>
      </c>
      <c r="N135" s="116">
        <v>49953.850887875968</v>
      </c>
      <c r="O135" s="116">
        <v>0</v>
      </c>
      <c r="P135" s="117">
        <v>-185273.04499999998</v>
      </c>
      <c r="Q135" s="117">
        <v>-324747.00977366214</v>
      </c>
      <c r="R135" s="118">
        <v>-256093.19672164335</v>
      </c>
      <c r="S135" s="21">
        <v>421846.49259435106</v>
      </c>
      <c r="T135" s="36">
        <v>1319512.494813001</v>
      </c>
      <c r="U135" s="19">
        <v>1741358.9874073521</v>
      </c>
      <c r="V135" s="19">
        <v>498246.43531018455</v>
      </c>
      <c r="W135" s="38">
        <f t="shared" si="6"/>
        <v>2239605.4227175368</v>
      </c>
      <c r="X135" s="119"/>
    </row>
    <row r="136" spans="1:24" s="120" customFormat="1" ht="16.5">
      <c r="A136" s="20">
        <v>418</v>
      </c>
      <c r="B136" s="18" t="s">
        <v>159</v>
      </c>
      <c r="C136" s="21">
        <v>24164</v>
      </c>
      <c r="D136" s="21">
        <v>49472212.849999994</v>
      </c>
      <c r="E136" s="21">
        <v>2745003.4235067801</v>
      </c>
      <c r="F136" s="21">
        <v>52217216.273506775</v>
      </c>
      <c r="G136" s="114">
        <v>1357.49</v>
      </c>
      <c r="H136" s="32">
        <v>32802388.359999999</v>
      </c>
      <c r="I136" s="32">
        <v>19414827.913506776</v>
      </c>
      <c r="J136" s="115">
        <f t="shared" si="5"/>
        <v>0.37180894155319411</v>
      </c>
      <c r="K136" s="116">
        <v>0</v>
      </c>
      <c r="L136" s="116">
        <v>0</v>
      </c>
      <c r="M136" s="116">
        <v>222258.07617874211</v>
      </c>
      <c r="N136" s="116">
        <v>461752.54650785349</v>
      </c>
      <c r="O136" s="116">
        <v>328045.23733398376</v>
      </c>
      <c r="P136" s="117">
        <v>-1644348.585</v>
      </c>
      <c r="Q136" s="117">
        <v>882473.44264661067</v>
      </c>
      <c r="R136" s="118">
        <v>790131.25242133194</v>
      </c>
      <c r="S136" s="21">
        <v>20455139.883595295</v>
      </c>
      <c r="T136" s="36">
        <v>2739864.8692038036</v>
      </c>
      <c r="U136" s="19">
        <v>23195004.752799097</v>
      </c>
      <c r="V136" s="19">
        <v>2735992.9866689038</v>
      </c>
      <c r="W136" s="38">
        <f t="shared" si="6"/>
        <v>25930997.739468001</v>
      </c>
      <c r="X136" s="119"/>
    </row>
    <row r="137" spans="1:24" s="120" customFormat="1" ht="16.5">
      <c r="A137" s="20">
        <v>420</v>
      </c>
      <c r="B137" s="18" t="s">
        <v>160</v>
      </c>
      <c r="C137" s="21">
        <v>9280</v>
      </c>
      <c r="D137" s="21">
        <v>11772626.59</v>
      </c>
      <c r="E137" s="21">
        <v>1968297.3812097108</v>
      </c>
      <c r="F137" s="21">
        <v>13740923.97120971</v>
      </c>
      <c r="G137" s="114">
        <v>1357.49</v>
      </c>
      <c r="H137" s="32">
        <v>12597507.199999999</v>
      </c>
      <c r="I137" s="32">
        <v>1143416.7712097112</v>
      </c>
      <c r="J137" s="115">
        <f t="shared" si="5"/>
        <v>8.3212509843255331E-2</v>
      </c>
      <c r="K137" s="116">
        <v>0</v>
      </c>
      <c r="L137" s="116">
        <v>0</v>
      </c>
      <c r="M137" s="116">
        <v>91026.27770332864</v>
      </c>
      <c r="N137" s="116">
        <v>157070.83291385532</v>
      </c>
      <c r="O137" s="116">
        <v>0</v>
      </c>
      <c r="P137" s="117">
        <v>-631563.21250000002</v>
      </c>
      <c r="Q137" s="117">
        <v>1143544.3510032834</v>
      </c>
      <c r="R137" s="118">
        <v>677049.17605923256</v>
      </c>
      <c r="S137" s="21">
        <v>2580544.1963894111</v>
      </c>
      <c r="T137" s="36">
        <v>2296851.3169308016</v>
      </c>
      <c r="U137" s="19">
        <v>4877395.5133202132</v>
      </c>
      <c r="V137" s="19">
        <v>1669466.8908684221</v>
      </c>
      <c r="W137" s="38">
        <f t="shared" si="6"/>
        <v>6546862.4041886348</v>
      </c>
      <c r="X137" s="119"/>
    </row>
    <row r="138" spans="1:24" s="120" customFormat="1" ht="16.5">
      <c r="A138" s="20">
        <v>421</v>
      </c>
      <c r="B138" s="18" t="s">
        <v>161</v>
      </c>
      <c r="C138" s="21">
        <v>719</v>
      </c>
      <c r="D138" s="21">
        <v>1017795.91</v>
      </c>
      <c r="E138" s="21">
        <v>425799.93198537111</v>
      </c>
      <c r="F138" s="21">
        <v>1443595.8419853712</v>
      </c>
      <c r="G138" s="114">
        <v>1357.49</v>
      </c>
      <c r="H138" s="32">
        <v>976035.31</v>
      </c>
      <c r="I138" s="32">
        <v>467560.53198537114</v>
      </c>
      <c r="J138" s="115">
        <f t="shared" si="5"/>
        <v>0.32388603401789878</v>
      </c>
      <c r="K138" s="116">
        <v>208072.11174399997</v>
      </c>
      <c r="L138" s="116">
        <v>0</v>
      </c>
      <c r="M138" s="116">
        <v>9087.5421031135902</v>
      </c>
      <c r="N138" s="116">
        <v>12864.24991772463</v>
      </c>
      <c r="O138" s="116">
        <v>0</v>
      </c>
      <c r="P138" s="117">
        <v>-36657.915000000001</v>
      </c>
      <c r="Q138" s="117">
        <v>210444.82792210605</v>
      </c>
      <c r="R138" s="118">
        <v>49813.144757970273</v>
      </c>
      <c r="S138" s="21">
        <v>921184.4934302856</v>
      </c>
      <c r="T138" s="36">
        <v>96349.120959146443</v>
      </c>
      <c r="U138" s="19">
        <v>1017533.614389432</v>
      </c>
      <c r="V138" s="19">
        <v>161286.57976789499</v>
      </c>
      <c r="W138" s="38">
        <f t="shared" si="6"/>
        <v>1178820.1941573271</v>
      </c>
      <c r="X138" s="119"/>
    </row>
    <row r="139" spans="1:24" s="120" customFormat="1" ht="16.5">
      <c r="A139" s="20">
        <v>422</v>
      </c>
      <c r="B139" s="18" t="s">
        <v>162</v>
      </c>
      <c r="C139" s="21">
        <v>10543</v>
      </c>
      <c r="D139" s="21">
        <v>10052138.459999999</v>
      </c>
      <c r="E139" s="21">
        <v>4760220.7186582508</v>
      </c>
      <c r="F139" s="21">
        <v>14812359.178658251</v>
      </c>
      <c r="G139" s="114">
        <v>1357.49</v>
      </c>
      <c r="H139" s="32">
        <v>14312017.07</v>
      </c>
      <c r="I139" s="32">
        <v>500342.10865825042</v>
      </c>
      <c r="J139" s="115">
        <f t="shared" si="5"/>
        <v>3.3778691336296164E-2</v>
      </c>
      <c r="K139" s="116">
        <v>1164489.95364</v>
      </c>
      <c r="L139" s="116">
        <v>0</v>
      </c>
      <c r="M139" s="116">
        <v>137696.33926123648</v>
      </c>
      <c r="N139" s="116">
        <v>166725.37988880082</v>
      </c>
      <c r="O139" s="116">
        <v>0</v>
      </c>
      <c r="P139" s="117">
        <v>-711040.95500000007</v>
      </c>
      <c r="Q139" s="117">
        <v>2035914.6490245794</v>
      </c>
      <c r="R139" s="118">
        <v>1686417.9384784063</v>
      </c>
      <c r="S139" s="21">
        <v>4980545.413951274</v>
      </c>
      <c r="T139" s="36">
        <v>2618860.9841747824</v>
      </c>
      <c r="U139" s="19">
        <v>7599406.3981260564</v>
      </c>
      <c r="V139" s="19">
        <v>2003108.89349322</v>
      </c>
      <c r="W139" s="38">
        <f t="shared" si="6"/>
        <v>9602515.2916192766</v>
      </c>
      <c r="X139" s="119"/>
    </row>
    <row r="140" spans="1:24" s="120" customFormat="1" ht="16.5">
      <c r="A140" s="20">
        <v>423</v>
      </c>
      <c r="B140" s="18" t="s">
        <v>163</v>
      </c>
      <c r="C140" s="21">
        <v>20291</v>
      </c>
      <c r="D140" s="21">
        <v>36248309.109999999</v>
      </c>
      <c r="E140" s="21">
        <v>2591379.3331464631</v>
      </c>
      <c r="F140" s="21">
        <v>38839688.44314646</v>
      </c>
      <c r="G140" s="114">
        <v>1357.49</v>
      </c>
      <c r="H140" s="32">
        <v>27544829.59</v>
      </c>
      <c r="I140" s="32">
        <v>11294858.85314646</v>
      </c>
      <c r="J140" s="115">
        <f t="shared" ref="J140:J203" si="7">I140/F140</f>
        <v>0.29080714356604265</v>
      </c>
      <c r="K140" s="116">
        <v>0</v>
      </c>
      <c r="L140" s="116">
        <v>0</v>
      </c>
      <c r="M140" s="116">
        <v>183614.45037801104</v>
      </c>
      <c r="N140" s="116">
        <v>433412.89836659405</v>
      </c>
      <c r="O140" s="116">
        <v>155694.15262418217</v>
      </c>
      <c r="P140" s="117">
        <v>-1043532.365</v>
      </c>
      <c r="Q140" s="117">
        <v>682033.04186193272</v>
      </c>
      <c r="R140" s="118">
        <v>-286975.05515880603</v>
      </c>
      <c r="S140" s="21">
        <v>11419105.976218374</v>
      </c>
      <c r="T140" s="36">
        <v>3026390.0524336211</v>
      </c>
      <c r="U140" s="19">
        <v>14445496.028651996</v>
      </c>
      <c r="V140" s="19">
        <v>2386291.8111758181</v>
      </c>
      <c r="W140" s="38">
        <f t="shared" ref="W140:W203" si="8">U140+V140</f>
        <v>16831787.839827813</v>
      </c>
      <c r="X140" s="119"/>
    </row>
    <row r="141" spans="1:24" s="120" customFormat="1" ht="16.5">
      <c r="A141" s="20">
        <v>425</v>
      </c>
      <c r="B141" s="18" t="s">
        <v>164</v>
      </c>
      <c r="C141" s="21">
        <v>10218</v>
      </c>
      <c r="D141" s="21">
        <v>29138523.860000003</v>
      </c>
      <c r="E141" s="21">
        <v>1126782.3500396705</v>
      </c>
      <c r="F141" s="21">
        <v>30265306.210039675</v>
      </c>
      <c r="G141" s="114">
        <v>1357.49</v>
      </c>
      <c r="H141" s="32">
        <v>13870832.82</v>
      </c>
      <c r="I141" s="32">
        <v>16394473.390039675</v>
      </c>
      <c r="J141" s="115">
        <f t="shared" si="7"/>
        <v>0.54169197153542303</v>
      </c>
      <c r="K141" s="116">
        <v>0</v>
      </c>
      <c r="L141" s="116">
        <v>0</v>
      </c>
      <c r="M141" s="116">
        <v>83807.724123260705</v>
      </c>
      <c r="N141" s="116">
        <v>155130.13209722243</v>
      </c>
      <c r="O141" s="116">
        <v>19110.627430070163</v>
      </c>
      <c r="P141" s="117">
        <v>-458537.39</v>
      </c>
      <c r="Q141" s="117">
        <v>-1776669.9584317359</v>
      </c>
      <c r="R141" s="117">
        <v>-2308219.9726729626</v>
      </c>
      <c r="S141" s="21">
        <v>12109094.552585531</v>
      </c>
      <c r="T141" s="36">
        <v>5629293.5152267311</v>
      </c>
      <c r="U141" s="19">
        <v>17738388.067812264</v>
      </c>
      <c r="V141" s="19">
        <v>1156201.829026341</v>
      </c>
      <c r="W141" s="38">
        <f t="shared" si="8"/>
        <v>18894589.896838605</v>
      </c>
      <c r="X141" s="119"/>
    </row>
    <row r="142" spans="1:24" s="120" customFormat="1" ht="16.5">
      <c r="A142" s="20">
        <v>426</v>
      </c>
      <c r="B142" s="18" t="s">
        <v>165</v>
      </c>
      <c r="C142" s="21">
        <v>11979</v>
      </c>
      <c r="D142" s="21">
        <v>19980103.190000001</v>
      </c>
      <c r="E142" s="21">
        <v>2066954.4764133245</v>
      </c>
      <c r="F142" s="21">
        <v>22047057.666413326</v>
      </c>
      <c r="G142" s="114">
        <v>1357.49</v>
      </c>
      <c r="H142" s="32">
        <v>16261372.710000001</v>
      </c>
      <c r="I142" s="32">
        <v>5785684.9564133249</v>
      </c>
      <c r="J142" s="115">
        <f t="shared" si="7"/>
        <v>0.2624243581141118</v>
      </c>
      <c r="K142" s="116">
        <v>0</v>
      </c>
      <c r="L142" s="116">
        <v>0</v>
      </c>
      <c r="M142" s="116">
        <v>102990.85350810153</v>
      </c>
      <c r="N142" s="116">
        <v>232258.404253557</v>
      </c>
      <c r="O142" s="116">
        <v>0</v>
      </c>
      <c r="P142" s="117">
        <v>-804705.82000000007</v>
      </c>
      <c r="Q142" s="117">
        <v>-200184.33034729151</v>
      </c>
      <c r="R142" s="118">
        <v>-253066.21103606222</v>
      </c>
      <c r="S142" s="21">
        <v>4862977.8527916297</v>
      </c>
      <c r="T142" s="36">
        <v>6413603.7332731513</v>
      </c>
      <c r="U142" s="19">
        <v>11276581.586064782</v>
      </c>
      <c r="V142" s="19">
        <v>2028944.7628469716</v>
      </c>
      <c r="W142" s="38">
        <f t="shared" si="8"/>
        <v>13305526.348911753</v>
      </c>
      <c r="X142" s="119"/>
    </row>
    <row r="143" spans="1:24" s="120" customFormat="1" ht="16.5">
      <c r="A143" s="20">
        <v>430</v>
      </c>
      <c r="B143" s="18" t="s">
        <v>166</v>
      </c>
      <c r="C143" s="21">
        <v>15628</v>
      </c>
      <c r="D143" s="21">
        <v>20473414.969999999</v>
      </c>
      <c r="E143" s="21">
        <v>3026389.7908976767</v>
      </c>
      <c r="F143" s="21">
        <v>23499804.760897674</v>
      </c>
      <c r="G143" s="114">
        <v>1357.49</v>
      </c>
      <c r="H143" s="32">
        <v>21214853.719999999</v>
      </c>
      <c r="I143" s="32">
        <v>2284951.0408976749</v>
      </c>
      <c r="J143" s="115">
        <f t="shared" si="7"/>
        <v>9.7232767001524292E-2</v>
      </c>
      <c r="K143" s="116">
        <v>0</v>
      </c>
      <c r="L143" s="116">
        <v>0</v>
      </c>
      <c r="M143" s="116">
        <v>203262.31129064391</v>
      </c>
      <c r="N143" s="116">
        <v>214170.78457706177</v>
      </c>
      <c r="O143" s="116">
        <v>0</v>
      </c>
      <c r="P143" s="117">
        <v>-973813.375</v>
      </c>
      <c r="Q143" s="117">
        <v>940080.21199927235</v>
      </c>
      <c r="R143" s="118">
        <v>521323.28624814219</v>
      </c>
      <c r="S143" s="21">
        <v>3189974.2600127952</v>
      </c>
      <c r="T143" s="36">
        <v>6342439.2004484031</v>
      </c>
      <c r="U143" s="19">
        <v>9532413.4604611993</v>
      </c>
      <c r="V143" s="19">
        <v>2982737.9891595603</v>
      </c>
      <c r="W143" s="38">
        <f t="shared" si="8"/>
        <v>12515151.449620759</v>
      </c>
      <c r="X143" s="119"/>
    </row>
    <row r="144" spans="1:24" s="120" customFormat="1" ht="16.5">
      <c r="A144" s="20">
        <v>433</v>
      </c>
      <c r="B144" s="18" t="s">
        <v>167</v>
      </c>
      <c r="C144" s="21">
        <v>7799</v>
      </c>
      <c r="D144" s="21">
        <v>11820741.99</v>
      </c>
      <c r="E144" s="21">
        <v>1348632.8058036393</v>
      </c>
      <c r="F144" s="21">
        <v>13169374.79580364</v>
      </c>
      <c r="G144" s="114">
        <v>1357.49</v>
      </c>
      <c r="H144" s="32">
        <v>10587064.51</v>
      </c>
      <c r="I144" s="32">
        <v>2582310.2858036403</v>
      </c>
      <c r="J144" s="115">
        <f t="shared" si="7"/>
        <v>0.19608450103694228</v>
      </c>
      <c r="K144" s="116">
        <v>0</v>
      </c>
      <c r="L144" s="116">
        <v>0</v>
      </c>
      <c r="M144" s="116">
        <v>59477.051215637948</v>
      </c>
      <c r="N144" s="116">
        <v>98577.993862337127</v>
      </c>
      <c r="O144" s="116">
        <v>0</v>
      </c>
      <c r="P144" s="117">
        <v>-465527.6925</v>
      </c>
      <c r="Q144" s="117">
        <v>925598.68032818905</v>
      </c>
      <c r="R144" s="118">
        <v>750149.57498666854</v>
      </c>
      <c r="S144" s="21">
        <v>3950585.893696473</v>
      </c>
      <c r="T144" s="36">
        <v>2332727.558811408</v>
      </c>
      <c r="U144" s="19">
        <v>6283313.4525078814</v>
      </c>
      <c r="V144" s="19">
        <v>1440743.7128015892</v>
      </c>
      <c r="W144" s="38">
        <f t="shared" si="8"/>
        <v>7724057.1653094701</v>
      </c>
      <c r="X144" s="119"/>
    </row>
    <row r="145" spans="1:24" s="120" customFormat="1" ht="16.5">
      <c r="A145" s="20">
        <v>434</v>
      </c>
      <c r="B145" s="18" t="s">
        <v>168</v>
      </c>
      <c r="C145" s="21">
        <v>14643</v>
      </c>
      <c r="D145" s="21">
        <v>18835750.73</v>
      </c>
      <c r="E145" s="21">
        <v>5477699.4863158558</v>
      </c>
      <c r="F145" s="21">
        <v>24313450.216315858</v>
      </c>
      <c r="G145" s="114">
        <v>1357.49</v>
      </c>
      <c r="H145" s="32">
        <v>19877726.07</v>
      </c>
      <c r="I145" s="32">
        <v>4435724.1463158578</v>
      </c>
      <c r="J145" s="115">
        <f t="shared" si="7"/>
        <v>0.18243910703135038</v>
      </c>
      <c r="K145" s="116">
        <v>0</v>
      </c>
      <c r="L145" s="116">
        <v>0</v>
      </c>
      <c r="M145" s="116">
        <v>154231.05230597759</v>
      </c>
      <c r="N145" s="116">
        <v>273824.93624864024</v>
      </c>
      <c r="O145" s="116">
        <v>0</v>
      </c>
      <c r="P145" s="117">
        <v>-987938.05</v>
      </c>
      <c r="Q145" s="117">
        <v>2752029.3800959741</v>
      </c>
      <c r="R145" s="118">
        <v>1770547.5324185644</v>
      </c>
      <c r="S145" s="21">
        <v>8398418.9973850138</v>
      </c>
      <c r="T145" s="36">
        <v>1907710.1934644526</v>
      </c>
      <c r="U145" s="19">
        <v>10306129.190849466</v>
      </c>
      <c r="V145" s="19">
        <v>2575905.0912976558</v>
      </c>
      <c r="W145" s="38">
        <f t="shared" si="8"/>
        <v>12882034.282147123</v>
      </c>
      <c r="X145" s="119"/>
    </row>
    <row r="146" spans="1:24" s="120" customFormat="1" ht="16.5">
      <c r="A146" s="20">
        <v>435</v>
      </c>
      <c r="B146" s="18" t="s">
        <v>169</v>
      </c>
      <c r="C146" s="21">
        <v>703</v>
      </c>
      <c r="D146" s="21">
        <v>533889.27</v>
      </c>
      <c r="E146" s="21">
        <v>334870.92970099748</v>
      </c>
      <c r="F146" s="21">
        <v>868760.19970099744</v>
      </c>
      <c r="G146" s="114">
        <v>1357.49</v>
      </c>
      <c r="H146" s="32">
        <v>954315.47</v>
      </c>
      <c r="I146" s="32">
        <v>-85555.270299002528</v>
      </c>
      <c r="J146" s="115">
        <f t="shared" si="7"/>
        <v>-9.8479730457781356E-2</v>
      </c>
      <c r="K146" s="116">
        <v>194485.30993600001</v>
      </c>
      <c r="L146" s="116">
        <v>0</v>
      </c>
      <c r="M146" s="116">
        <v>5634.0430682402439</v>
      </c>
      <c r="N146" s="116">
        <v>7737.5105371852869</v>
      </c>
      <c r="O146" s="116">
        <v>0</v>
      </c>
      <c r="P146" s="117">
        <v>-32565.185000000001</v>
      </c>
      <c r="Q146" s="117">
        <v>181017.85611917317</v>
      </c>
      <c r="R146" s="118">
        <v>274976.91671843064</v>
      </c>
      <c r="S146" s="21">
        <v>545731.18108002678</v>
      </c>
      <c r="T146" s="36">
        <v>-1424.0873332444633</v>
      </c>
      <c r="U146" s="19">
        <v>544307.09374678228</v>
      </c>
      <c r="V146" s="19">
        <v>144542.20585171768</v>
      </c>
      <c r="W146" s="38">
        <f t="shared" si="8"/>
        <v>688849.2995984999</v>
      </c>
      <c r="X146" s="119"/>
    </row>
    <row r="147" spans="1:24" s="120" customFormat="1" ht="16.5">
      <c r="A147" s="20">
        <v>436</v>
      </c>
      <c r="B147" s="18" t="s">
        <v>170</v>
      </c>
      <c r="C147" s="21">
        <v>2018</v>
      </c>
      <c r="D147" s="21">
        <v>4895263.28</v>
      </c>
      <c r="E147" s="21">
        <v>353526.30772497901</v>
      </c>
      <c r="F147" s="21">
        <v>5248789.587724979</v>
      </c>
      <c r="G147" s="114">
        <v>1357.49</v>
      </c>
      <c r="H147" s="32">
        <v>2739414.82</v>
      </c>
      <c r="I147" s="32">
        <v>2509374.7677249792</v>
      </c>
      <c r="J147" s="115">
        <f t="shared" si="7"/>
        <v>0.47808637130234738</v>
      </c>
      <c r="K147" s="116">
        <v>7688.2033066666654</v>
      </c>
      <c r="L147" s="116">
        <v>0</v>
      </c>
      <c r="M147" s="116">
        <v>15537.366098017616</v>
      </c>
      <c r="N147" s="116">
        <v>17362.475293628362</v>
      </c>
      <c r="O147" s="116">
        <v>0</v>
      </c>
      <c r="P147" s="117">
        <v>-108833.68000000001</v>
      </c>
      <c r="Q147" s="117">
        <v>244748.79053621643</v>
      </c>
      <c r="R147" s="118">
        <v>6453.6596851415507</v>
      </c>
      <c r="S147" s="21">
        <v>2692331.5826446498</v>
      </c>
      <c r="T147" s="36">
        <v>1483141.0345555365</v>
      </c>
      <c r="U147" s="19">
        <v>4175472.6172001865</v>
      </c>
      <c r="V147" s="19">
        <v>312035.66045288963</v>
      </c>
      <c r="W147" s="38">
        <f t="shared" si="8"/>
        <v>4487508.2776530758</v>
      </c>
      <c r="X147" s="119"/>
    </row>
    <row r="148" spans="1:24" s="120" customFormat="1" ht="16.5">
      <c r="A148" s="20">
        <v>440</v>
      </c>
      <c r="B148" s="18" t="s">
        <v>171</v>
      </c>
      <c r="C148" s="21">
        <v>5622</v>
      </c>
      <c r="D148" s="21">
        <v>14945146.35</v>
      </c>
      <c r="E148" s="21">
        <v>2635422.4514475805</v>
      </c>
      <c r="F148" s="21">
        <v>17580568.801447581</v>
      </c>
      <c r="G148" s="114">
        <v>1357.49</v>
      </c>
      <c r="H148" s="32">
        <v>7631808.7800000003</v>
      </c>
      <c r="I148" s="32">
        <v>9948760.0214475803</v>
      </c>
      <c r="J148" s="115">
        <f t="shared" si="7"/>
        <v>0.56589522977370343</v>
      </c>
      <c r="K148" s="116">
        <v>0</v>
      </c>
      <c r="L148" s="116">
        <v>0</v>
      </c>
      <c r="M148" s="116">
        <v>34868.757350425207</v>
      </c>
      <c r="N148" s="116">
        <v>101066.53732320423</v>
      </c>
      <c r="O148" s="116">
        <v>97297.789711752994</v>
      </c>
      <c r="P148" s="117">
        <v>-203600.92499999999</v>
      </c>
      <c r="Q148" s="117">
        <v>-1442256.3873326301</v>
      </c>
      <c r="R148" s="118">
        <v>-1459792.5278839981</v>
      </c>
      <c r="S148" s="21">
        <v>7076343.265616334</v>
      </c>
      <c r="T148" s="36">
        <v>3249538.2325005126</v>
      </c>
      <c r="U148" s="19">
        <v>10325881.498116847</v>
      </c>
      <c r="V148" s="19">
        <v>728698.81707718933</v>
      </c>
      <c r="W148" s="38">
        <f t="shared" si="8"/>
        <v>11054580.315194037</v>
      </c>
      <c r="X148" s="119"/>
    </row>
    <row r="149" spans="1:24" s="120" customFormat="1" ht="16.5">
      <c r="A149" s="20">
        <v>441</v>
      </c>
      <c r="B149" s="18" t="s">
        <v>172</v>
      </c>
      <c r="C149" s="21">
        <v>4473</v>
      </c>
      <c r="D149" s="21">
        <v>5086058.0600000005</v>
      </c>
      <c r="E149" s="21">
        <v>1260690.9286261096</v>
      </c>
      <c r="F149" s="21">
        <v>6346748.9886261104</v>
      </c>
      <c r="G149" s="114">
        <v>1357.49</v>
      </c>
      <c r="H149" s="32">
        <v>6072052.7700000005</v>
      </c>
      <c r="I149" s="32">
        <v>274696.21862610988</v>
      </c>
      <c r="J149" s="115">
        <f t="shared" si="7"/>
        <v>4.3281405821844823E-2</v>
      </c>
      <c r="K149" s="116">
        <v>177666.892032</v>
      </c>
      <c r="L149" s="116">
        <v>0</v>
      </c>
      <c r="M149" s="116">
        <v>43102.519240491507</v>
      </c>
      <c r="N149" s="116">
        <v>82700.283040189563</v>
      </c>
      <c r="O149" s="116">
        <v>0</v>
      </c>
      <c r="P149" s="117">
        <v>-294247.05500000005</v>
      </c>
      <c r="Q149" s="117">
        <v>-697332.71486114571</v>
      </c>
      <c r="R149" s="118">
        <v>-206117.57267791688</v>
      </c>
      <c r="S149" s="21">
        <v>-619531.42960027151</v>
      </c>
      <c r="T149" s="36">
        <v>839625.83627819491</v>
      </c>
      <c r="U149" s="19">
        <v>220094.4066779234</v>
      </c>
      <c r="V149" s="19">
        <v>876397.08936838969</v>
      </c>
      <c r="W149" s="38">
        <f t="shared" si="8"/>
        <v>1096491.4960463131</v>
      </c>
      <c r="X149" s="119"/>
    </row>
    <row r="150" spans="1:24" s="120" customFormat="1" ht="16.5">
      <c r="A150" s="20">
        <v>444</v>
      </c>
      <c r="B150" s="18" t="s">
        <v>173</v>
      </c>
      <c r="C150" s="21">
        <v>45988</v>
      </c>
      <c r="D150" s="21">
        <v>68809766.5</v>
      </c>
      <c r="E150" s="21">
        <v>10352729.789307272</v>
      </c>
      <c r="F150" s="21">
        <v>79162496.289307266</v>
      </c>
      <c r="G150" s="114">
        <v>1357.49</v>
      </c>
      <c r="H150" s="32">
        <v>62428250.119999997</v>
      </c>
      <c r="I150" s="32">
        <v>16734246.169307269</v>
      </c>
      <c r="J150" s="115">
        <f t="shared" si="7"/>
        <v>0.21139108736730952</v>
      </c>
      <c r="K150" s="116">
        <v>0</v>
      </c>
      <c r="L150" s="116">
        <v>0</v>
      </c>
      <c r="M150" s="116">
        <v>475889.61173422146</v>
      </c>
      <c r="N150" s="116">
        <v>823842.80564905854</v>
      </c>
      <c r="O150" s="116">
        <v>0</v>
      </c>
      <c r="P150" s="117">
        <v>-4031966.5450499998</v>
      </c>
      <c r="Q150" s="117">
        <v>1171327.8780792272</v>
      </c>
      <c r="R150" s="118">
        <v>3578678.4287187983</v>
      </c>
      <c r="S150" s="21">
        <v>18752018.348438576</v>
      </c>
      <c r="T150" s="36">
        <v>6928968.2335626539</v>
      </c>
      <c r="U150" s="19">
        <v>25680986.582001232</v>
      </c>
      <c r="V150" s="19">
        <v>7131517.1886309199</v>
      </c>
      <c r="W150" s="38">
        <f t="shared" si="8"/>
        <v>32812503.770632152</v>
      </c>
      <c r="X150" s="119"/>
    </row>
    <row r="151" spans="1:24" s="120" customFormat="1" ht="16.5">
      <c r="A151" s="20">
        <v>445</v>
      </c>
      <c r="B151" s="18" t="s">
        <v>174</v>
      </c>
      <c r="C151" s="21">
        <v>15086</v>
      </c>
      <c r="D151" s="21">
        <v>21269419.859999999</v>
      </c>
      <c r="E151" s="21">
        <v>10983744.423714885</v>
      </c>
      <c r="F151" s="21">
        <v>32253164.283714883</v>
      </c>
      <c r="G151" s="114">
        <v>1357.49</v>
      </c>
      <c r="H151" s="32">
        <v>20479094.140000001</v>
      </c>
      <c r="I151" s="32">
        <v>11774070.143714882</v>
      </c>
      <c r="J151" s="115">
        <f t="shared" si="7"/>
        <v>0.36505162842765759</v>
      </c>
      <c r="K151" s="116">
        <v>0</v>
      </c>
      <c r="L151" s="116">
        <v>0</v>
      </c>
      <c r="M151" s="116">
        <v>156792.85142051743</v>
      </c>
      <c r="N151" s="116">
        <v>292763.52496822656</v>
      </c>
      <c r="O151" s="116">
        <v>0</v>
      </c>
      <c r="P151" s="117">
        <v>-800644.70500000007</v>
      </c>
      <c r="Q151" s="117">
        <v>-3595387.0761203538</v>
      </c>
      <c r="R151" s="118">
        <v>-352873.74417103775</v>
      </c>
      <c r="S151" s="21">
        <v>7474720.9948122343</v>
      </c>
      <c r="T151" s="36">
        <v>395398.35647763009</v>
      </c>
      <c r="U151" s="19">
        <v>7870119.3512898646</v>
      </c>
      <c r="V151" s="19">
        <v>2107823.6257348242</v>
      </c>
      <c r="W151" s="38">
        <f t="shared" si="8"/>
        <v>9977942.9770246893</v>
      </c>
      <c r="X151" s="119"/>
    </row>
    <row r="152" spans="1:24" s="120" customFormat="1" ht="16.5">
      <c r="A152" s="20">
        <v>475</v>
      </c>
      <c r="B152" s="18" t="s">
        <v>175</v>
      </c>
      <c r="C152" s="21">
        <v>5487</v>
      </c>
      <c r="D152" s="21">
        <v>7829728.2599999998</v>
      </c>
      <c r="E152" s="21">
        <v>4650191.6386135714</v>
      </c>
      <c r="F152" s="21">
        <v>12479919.898613572</v>
      </c>
      <c r="G152" s="114">
        <v>1357.49</v>
      </c>
      <c r="H152" s="32">
        <v>7448547.6299999999</v>
      </c>
      <c r="I152" s="32">
        <v>5031372.2686135722</v>
      </c>
      <c r="J152" s="115">
        <f t="shared" si="7"/>
        <v>0.40315741683346229</v>
      </c>
      <c r="K152" s="116">
        <v>27008.096767999999</v>
      </c>
      <c r="L152" s="116">
        <v>0</v>
      </c>
      <c r="M152" s="116">
        <v>55017.646111052018</v>
      </c>
      <c r="N152" s="116">
        <v>75804.425707781105</v>
      </c>
      <c r="O152" s="116">
        <v>3393.8333888729903</v>
      </c>
      <c r="P152" s="117">
        <v>-220591.77499999999</v>
      </c>
      <c r="Q152" s="117">
        <v>-1075341.3521216339</v>
      </c>
      <c r="R152" s="118">
        <v>-845857.59370972891</v>
      </c>
      <c r="S152" s="21">
        <v>3050805.5497579151</v>
      </c>
      <c r="T152" s="36">
        <v>1816759.3229356376</v>
      </c>
      <c r="U152" s="19">
        <v>4867564.8726935526</v>
      </c>
      <c r="V152" s="19">
        <v>1082535.5205624655</v>
      </c>
      <c r="W152" s="38">
        <f t="shared" si="8"/>
        <v>5950100.3932560179</v>
      </c>
      <c r="X152" s="119"/>
    </row>
    <row r="153" spans="1:24" s="120" customFormat="1" ht="16.5">
      <c r="A153" s="20">
        <v>480</v>
      </c>
      <c r="B153" s="18" t="s">
        <v>176</v>
      </c>
      <c r="C153" s="21">
        <v>1990</v>
      </c>
      <c r="D153" s="21">
        <v>2865230.3600000003</v>
      </c>
      <c r="E153" s="21">
        <v>393982.21313203993</v>
      </c>
      <c r="F153" s="21">
        <v>3259212.5731320404</v>
      </c>
      <c r="G153" s="114">
        <v>1357.49</v>
      </c>
      <c r="H153" s="32">
        <v>2701405.1</v>
      </c>
      <c r="I153" s="32">
        <v>557807.47313204035</v>
      </c>
      <c r="J153" s="115">
        <f t="shared" si="7"/>
        <v>0.17114792625999173</v>
      </c>
      <c r="K153" s="116">
        <v>0</v>
      </c>
      <c r="L153" s="116">
        <v>0</v>
      </c>
      <c r="M153" s="116">
        <v>15009.371950874225</v>
      </c>
      <c r="N153" s="116">
        <v>21549.928046077282</v>
      </c>
      <c r="O153" s="116">
        <v>0</v>
      </c>
      <c r="P153" s="117">
        <v>-102316.28499999999</v>
      </c>
      <c r="Q153" s="117">
        <v>257660.50735958465</v>
      </c>
      <c r="R153" s="118">
        <v>72308.580864122079</v>
      </c>
      <c r="S153" s="21">
        <v>822019.5763526985</v>
      </c>
      <c r="T153" s="36">
        <v>938290.08427580772</v>
      </c>
      <c r="U153" s="19">
        <v>1760309.6606285062</v>
      </c>
      <c r="V153" s="19">
        <v>396481.8521124018</v>
      </c>
      <c r="W153" s="38">
        <f t="shared" si="8"/>
        <v>2156791.5127409082</v>
      </c>
      <c r="X153" s="119"/>
    </row>
    <row r="154" spans="1:24" s="120" customFormat="1" ht="16.5">
      <c r="A154" s="20">
        <v>481</v>
      </c>
      <c r="B154" s="18" t="s">
        <v>177</v>
      </c>
      <c r="C154" s="21">
        <v>9612</v>
      </c>
      <c r="D154" s="21">
        <v>17761484.23</v>
      </c>
      <c r="E154" s="21">
        <v>1026678.021510213</v>
      </c>
      <c r="F154" s="21">
        <v>18788162.251510214</v>
      </c>
      <c r="G154" s="114">
        <v>1357.49</v>
      </c>
      <c r="H154" s="32">
        <v>13048193.880000001</v>
      </c>
      <c r="I154" s="32">
        <v>5739968.3715102132</v>
      </c>
      <c r="J154" s="115">
        <f t="shared" si="7"/>
        <v>0.30550983617617139</v>
      </c>
      <c r="K154" s="116">
        <v>0</v>
      </c>
      <c r="L154" s="116">
        <v>0</v>
      </c>
      <c r="M154" s="116">
        <v>66564.709905431213</v>
      </c>
      <c r="N154" s="116">
        <v>186399.70960625442</v>
      </c>
      <c r="O154" s="116">
        <v>19483.705272527222</v>
      </c>
      <c r="P154" s="117">
        <v>-384047.24</v>
      </c>
      <c r="Q154" s="117">
        <v>407115.68446518679</v>
      </c>
      <c r="R154" s="118">
        <v>182330.87402769257</v>
      </c>
      <c r="S154" s="21">
        <v>6217815.814787305</v>
      </c>
      <c r="T154" s="36">
        <v>1174868.8873743813</v>
      </c>
      <c r="U154" s="19">
        <v>7392684.7021616865</v>
      </c>
      <c r="V154" s="19">
        <v>1217545.8734330856</v>
      </c>
      <c r="W154" s="38">
        <f t="shared" si="8"/>
        <v>8610230.5755947717</v>
      </c>
      <c r="X154" s="119"/>
    </row>
    <row r="155" spans="1:24" s="120" customFormat="1" ht="16.5">
      <c r="A155" s="20">
        <v>483</v>
      </c>
      <c r="B155" s="18" t="s">
        <v>178</v>
      </c>
      <c r="C155" s="21">
        <v>1076</v>
      </c>
      <c r="D155" s="21">
        <v>2423293.8800000004</v>
      </c>
      <c r="E155" s="21">
        <v>275573.77156648057</v>
      </c>
      <c r="F155" s="21">
        <v>2698867.6515664808</v>
      </c>
      <c r="G155" s="114">
        <v>1357.49</v>
      </c>
      <c r="H155" s="32">
        <v>1460659.24</v>
      </c>
      <c r="I155" s="32">
        <v>1238208.4115664808</v>
      </c>
      <c r="J155" s="115">
        <f t="shared" si="7"/>
        <v>0.45878811836060135</v>
      </c>
      <c r="K155" s="116">
        <v>29301.649216000002</v>
      </c>
      <c r="L155" s="116">
        <v>0</v>
      </c>
      <c r="M155" s="116">
        <v>9504.8107311398453</v>
      </c>
      <c r="N155" s="116">
        <v>14884.471559855801</v>
      </c>
      <c r="O155" s="116">
        <v>0</v>
      </c>
      <c r="P155" s="117">
        <v>-60013.284999999996</v>
      </c>
      <c r="Q155" s="117">
        <v>-35920.452803307897</v>
      </c>
      <c r="R155" s="118">
        <v>-169596.44241376835</v>
      </c>
      <c r="S155" s="21">
        <v>1026369.1628564001</v>
      </c>
      <c r="T155" s="36">
        <v>930658.65465876157</v>
      </c>
      <c r="U155" s="19">
        <v>1957027.8175151618</v>
      </c>
      <c r="V155" s="19">
        <v>223749.68582499426</v>
      </c>
      <c r="W155" s="38">
        <f t="shared" si="8"/>
        <v>2180777.5033401563</v>
      </c>
      <c r="X155" s="119"/>
    </row>
    <row r="156" spans="1:24" s="120" customFormat="1" ht="16.5">
      <c r="A156" s="20">
        <v>484</v>
      </c>
      <c r="B156" s="18" t="s">
        <v>179</v>
      </c>
      <c r="C156" s="21">
        <v>3055</v>
      </c>
      <c r="D156" s="21">
        <v>4128698.13</v>
      </c>
      <c r="E156" s="21">
        <v>741741.9388041239</v>
      </c>
      <c r="F156" s="21">
        <v>4870440.0688041234</v>
      </c>
      <c r="G156" s="114">
        <v>1357.49</v>
      </c>
      <c r="H156" s="32">
        <v>4147131.95</v>
      </c>
      <c r="I156" s="32">
        <v>723308.11880412325</v>
      </c>
      <c r="J156" s="115">
        <f t="shared" si="7"/>
        <v>0.14850980785843498</v>
      </c>
      <c r="K156" s="116">
        <v>156899.04845333332</v>
      </c>
      <c r="L156" s="116">
        <v>0</v>
      </c>
      <c r="M156" s="116">
        <v>34199.396968915178</v>
      </c>
      <c r="N156" s="116">
        <v>44468.931893323766</v>
      </c>
      <c r="O156" s="116">
        <v>0</v>
      </c>
      <c r="P156" s="117">
        <v>-137605.16500000001</v>
      </c>
      <c r="Q156" s="117">
        <v>-218105.52122042701</v>
      </c>
      <c r="R156" s="118">
        <v>227664.40924612511</v>
      </c>
      <c r="S156" s="21">
        <v>830829.21914539358</v>
      </c>
      <c r="T156" s="36">
        <v>-20123.93533553692</v>
      </c>
      <c r="U156" s="19">
        <v>810705.28380985663</v>
      </c>
      <c r="V156" s="19">
        <v>571704.25053603225</v>
      </c>
      <c r="W156" s="38">
        <f t="shared" si="8"/>
        <v>1382409.534345889</v>
      </c>
      <c r="X156" s="119"/>
    </row>
    <row r="157" spans="1:24" s="120" customFormat="1" ht="16.5">
      <c r="A157" s="20">
        <v>489</v>
      </c>
      <c r="B157" s="18" t="s">
        <v>180</v>
      </c>
      <c r="C157" s="21">
        <v>1835</v>
      </c>
      <c r="D157" s="21">
        <v>1765506.76</v>
      </c>
      <c r="E157" s="21">
        <v>673975.79798545747</v>
      </c>
      <c r="F157" s="21">
        <v>2439482.5579854576</v>
      </c>
      <c r="G157" s="114">
        <v>1357.49</v>
      </c>
      <c r="H157" s="32">
        <v>2490994.15</v>
      </c>
      <c r="I157" s="32">
        <v>-51511.592014542315</v>
      </c>
      <c r="J157" s="115">
        <f t="shared" si="7"/>
        <v>-2.1115786151420964E-2</v>
      </c>
      <c r="K157" s="116">
        <v>194718.25047999999</v>
      </c>
      <c r="L157" s="116">
        <v>0</v>
      </c>
      <c r="M157" s="116">
        <v>15685.145269979283</v>
      </c>
      <c r="N157" s="116">
        <v>31208.175741547097</v>
      </c>
      <c r="O157" s="116">
        <v>0</v>
      </c>
      <c r="P157" s="117">
        <v>-88036.794999999998</v>
      </c>
      <c r="Q157" s="117">
        <v>687365.11781107401</v>
      </c>
      <c r="R157" s="118">
        <v>400664.69899798319</v>
      </c>
      <c r="S157" s="21">
        <v>1190093.0012860412</v>
      </c>
      <c r="T157" s="36">
        <v>714866.29562050092</v>
      </c>
      <c r="U157" s="19">
        <v>1904959.296906542</v>
      </c>
      <c r="V157" s="19">
        <v>408006.50882975984</v>
      </c>
      <c r="W157" s="38">
        <f t="shared" si="8"/>
        <v>2312965.8057363019</v>
      </c>
      <c r="X157" s="119"/>
    </row>
    <row r="158" spans="1:24" s="120" customFormat="1" ht="16.5">
      <c r="A158" s="20">
        <v>491</v>
      </c>
      <c r="B158" s="18" t="s">
        <v>181</v>
      </c>
      <c r="C158" s="21">
        <v>52122</v>
      </c>
      <c r="D158" s="21">
        <v>68293603.370000005</v>
      </c>
      <c r="E158" s="21">
        <v>10203340.650334539</v>
      </c>
      <c r="F158" s="21">
        <v>78496944.020334542</v>
      </c>
      <c r="G158" s="114">
        <v>1357.49</v>
      </c>
      <c r="H158" s="32">
        <v>70755093.780000001</v>
      </c>
      <c r="I158" s="32">
        <v>7741850.2403345406</v>
      </c>
      <c r="J158" s="115">
        <f t="shared" si="7"/>
        <v>9.8626135538843696E-2</v>
      </c>
      <c r="K158" s="116">
        <v>0</v>
      </c>
      <c r="L158" s="116">
        <v>0</v>
      </c>
      <c r="M158" s="116">
        <v>691896.82329844567</v>
      </c>
      <c r="N158" s="116">
        <v>955167.94169881393</v>
      </c>
      <c r="O158" s="116">
        <v>0</v>
      </c>
      <c r="P158" s="117">
        <v>-4473187.2450000001</v>
      </c>
      <c r="Q158" s="117">
        <v>-8898038.5160374753</v>
      </c>
      <c r="R158" s="118">
        <v>-3441371.5069824778</v>
      </c>
      <c r="S158" s="21">
        <v>-7423682.2626881525</v>
      </c>
      <c r="T158" s="36">
        <v>9986091.0768745653</v>
      </c>
      <c r="U158" s="19">
        <v>2562408.8141864128</v>
      </c>
      <c r="V158" s="19">
        <v>8633524.7084196936</v>
      </c>
      <c r="W158" s="38">
        <f t="shared" si="8"/>
        <v>11195933.522606106</v>
      </c>
      <c r="X158" s="119"/>
    </row>
    <row r="159" spans="1:24" s="120" customFormat="1" ht="16.5">
      <c r="A159" s="20">
        <v>494</v>
      </c>
      <c r="B159" s="18" t="s">
        <v>182</v>
      </c>
      <c r="C159" s="21">
        <v>8909</v>
      </c>
      <c r="D159" s="21">
        <v>19052500.969999999</v>
      </c>
      <c r="E159" s="21">
        <v>1537109.4512482299</v>
      </c>
      <c r="F159" s="21">
        <v>20589610.421248227</v>
      </c>
      <c r="G159" s="114">
        <v>1357.49</v>
      </c>
      <c r="H159" s="32">
        <v>12093878.41</v>
      </c>
      <c r="I159" s="32">
        <v>8495732.0112482272</v>
      </c>
      <c r="J159" s="115">
        <f t="shared" si="7"/>
        <v>0.41262228072468699</v>
      </c>
      <c r="K159" s="116">
        <v>103639.94122666666</v>
      </c>
      <c r="L159" s="116">
        <v>0</v>
      </c>
      <c r="M159" s="116">
        <v>85107.354183128627</v>
      </c>
      <c r="N159" s="116">
        <v>132540.9787931641</v>
      </c>
      <c r="O159" s="116">
        <v>0</v>
      </c>
      <c r="P159" s="117">
        <v>-541527.09</v>
      </c>
      <c r="Q159" s="117">
        <v>-1034998.5650999871</v>
      </c>
      <c r="R159" s="118">
        <v>-1604283.4289201191</v>
      </c>
      <c r="S159" s="21">
        <v>5636211.2014310807</v>
      </c>
      <c r="T159" s="36">
        <v>5031543.4091221374</v>
      </c>
      <c r="U159" s="19">
        <v>10667754.610553218</v>
      </c>
      <c r="V159" s="19">
        <v>1310065.877398263</v>
      </c>
      <c r="W159" s="38">
        <f t="shared" si="8"/>
        <v>11977820.487951482</v>
      </c>
      <c r="X159" s="119"/>
    </row>
    <row r="160" spans="1:24" s="120" customFormat="1" ht="16.5">
      <c r="A160" s="20">
        <v>495</v>
      </c>
      <c r="B160" s="18" t="s">
        <v>183</v>
      </c>
      <c r="C160" s="21">
        <v>1488</v>
      </c>
      <c r="D160" s="21">
        <v>1822479.3199999998</v>
      </c>
      <c r="E160" s="21">
        <v>732963.45513081446</v>
      </c>
      <c r="F160" s="21">
        <v>2555442.7751308144</v>
      </c>
      <c r="G160" s="114">
        <v>1357.49</v>
      </c>
      <c r="H160" s="32">
        <v>2019945.12</v>
      </c>
      <c r="I160" s="32">
        <v>535497.6551308143</v>
      </c>
      <c r="J160" s="115">
        <f t="shared" si="7"/>
        <v>0.20955180853282926</v>
      </c>
      <c r="K160" s="116">
        <v>77542.552831999987</v>
      </c>
      <c r="L160" s="116">
        <v>0</v>
      </c>
      <c r="M160" s="116">
        <v>20014.54218392017</v>
      </c>
      <c r="N160" s="116">
        <v>19442.002353876898</v>
      </c>
      <c r="O160" s="116">
        <v>0</v>
      </c>
      <c r="P160" s="117">
        <v>-104138.80499999999</v>
      </c>
      <c r="Q160" s="117">
        <v>283408.27406115044</v>
      </c>
      <c r="R160" s="118">
        <v>224918.62696863536</v>
      </c>
      <c r="S160" s="21">
        <v>1056684.8485303973</v>
      </c>
      <c r="T160" s="36">
        <v>-96.051377020832717</v>
      </c>
      <c r="U160" s="19">
        <v>1056588.7971533765</v>
      </c>
      <c r="V160" s="19">
        <v>322370.42866985087</v>
      </c>
      <c r="W160" s="38">
        <f t="shared" si="8"/>
        <v>1378959.2258232273</v>
      </c>
      <c r="X160" s="119"/>
    </row>
    <row r="161" spans="1:24" s="120" customFormat="1" ht="16.5">
      <c r="A161" s="20">
        <v>498</v>
      </c>
      <c r="B161" s="18" t="s">
        <v>184</v>
      </c>
      <c r="C161" s="21">
        <v>2321</v>
      </c>
      <c r="D161" s="21">
        <v>3278640.9699999997</v>
      </c>
      <c r="E161" s="21">
        <v>1842225.022444316</v>
      </c>
      <c r="F161" s="21">
        <v>5120865.9924443159</v>
      </c>
      <c r="G161" s="114">
        <v>1357.49</v>
      </c>
      <c r="H161" s="32">
        <v>3150734.29</v>
      </c>
      <c r="I161" s="32">
        <v>1970131.7024443159</v>
      </c>
      <c r="J161" s="115">
        <f t="shared" si="7"/>
        <v>0.38472627585865088</v>
      </c>
      <c r="K161" s="116">
        <v>780312.47571200004</v>
      </c>
      <c r="L161" s="116">
        <v>0</v>
      </c>
      <c r="M161" s="116">
        <v>30921.858346717388</v>
      </c>
      <c r="N161" s="116">
        <v>49933.073835033909</v>
      </c>
      <c r="O161" s="116">
        <v>7424.9759532227372</v>
      </c>
      <c r="P161" s="117">
        <v>-86278.805000000008</v>
      </c>
      <c r="Q161" s="117">
        <v>-306629.42781047744</v>
      </c>
      <c r="R161" s="118">
        <v>371675.13995040877</v>
      </c>
      <c r="S161" s="21">
        <v>2817490.9934312212</v>
      </c>
      <c r="T161" s="36">
        <v>41230.855357740606</v>
      </c>
      <c r="U161" s="19">
        <v>2858721.8487889618</v>
      </c>
      <c r="V161" s="19">
        <v>440942.63316474727</v>
      </c>
      <c r="W161" s="38">
        <f t="shared" si="8"/>
        <v>3299664.4819537089</v>
      </c>
      <c r="X161" s="119"/>
    </row>
    <row r="162" spans="1:24" s="120" customFormat="1" ht="16.5">
      <c r="A162" s="20">
        <v>499</v>
      </c>
      <c r="B162" s="18" t="s">
        <v>185</v>
      </c>
      <c r="C162" s="21">
        <v>19536</v>
      </c>
      <c r="D162" s="21">
        <v>35100425.680000007</v>
      </c>
      <c r="E162" s="21">
        <v>6984101.3875486478</v>
      </c>
      <c r="F162" s="21">
        <v>42084527.067548655</v>
      </c>
      <c r="G162" s="114">
        <v>1357.49</v>
      </c>
      <c r="H162" s="32">
        <v>26519924.640000001</v>
      </c>
      <c r="I162" s="32">
        <v>15564602.427548654</v>
      </c>
      <c r="J162" s="115">
        <f t="shared" si="7"/>
        <v>0.36984144796414992</v>
      </c>
      <c r="K162" s="116">
        <v>0</v>
      </c>
      <c r="L162" s="116">
        <v>0</v>
      </c>
      <c r="M162" s="116">
        <v>146268.88094326353</v>
      </c>
      <c r="N162" s="116">
        <v>371509.36653419555</v>
      </c>
      <c r="O162" s="116">
        <v>30798.56206339223</v>
      </c>
      <c r="P162" s="117">
        <v>-795276.05</v>
      </c>
      <c r="Q162" s="117">
        <v>2760043.699478507</v>
      </c>
      <c r="R162" s="118">
        <v>1103093.5689282147</v>
      </c>
      <c r="S162" s="21">
        <v>19181040.455496229</v>
      </c>
      <c r="T162" s="36">
        <v>4518204.4610865274</v>
      </c>
      <c r="U162" s="19">
        <v>23699244.916582756</v>
      </c>
      <c r="V162" s="19">
        <v>2748744.1274889177</v>
      </c>
      <c r="W162" s="38">
        <f t="shared" si="8"/>
        <v>26447989.044071674</v>
      </c>
      <c r="X162" s="119"/>
    </row>
    <row r="163" spans="1:24" s="120" customFormat="1" ht="16.5">
      <c r="A163" s="20">
        <v>500</v>
      </c>
      <c r="B163" s="18" t="s">
        <v>186</v>
      </c>
      <c r="C163" s="21">
        <v>10426</v>
      </c>
      <c r="D163" s="21">
        <v>20645692.239999998</v>
      </c>
      <c r="E163" s="21">
        <v>1089681.786253158</v>
      </c>
      <c r="F163" s="21">
        <v>21735374.026253156</v>
      </c>
      <c r="G163" s="114">
        <v>1357.49</v>
      </c>
      <c r="H163" s="32">
        <v>14153190.74</v>
      </c>
      <c r="I163" s="32">
        <v>7582183.2862531561</v>
      </c>
      <c r="J163" s="115">
        <f t="shared" si="7"/>
        <v>0.34884070902552616</v>
      </c>
      <c r="K163" s="116">
        <v>0</v>
      </c>
      <c r="L163" s="116">
        <v>0</v>
      </c>
      <c r="M163" s="116">
        <v>82639.21033559127</v>
      </c>
      <c r="N163" s="116">
        <v>212786.76588553269</v>
      </c>
      <c r="O163" s="116">
        <v>86988.79324470344</v>
      </c>
      <c r="P163" s="117">
        <v>-555793.22500000009</v>
      </c>
      <c r="Q163" s="117">
        <v>2302703.4720751704</v>
      </c>
      <c r="R163" s="118">
        <v>1216849.8994772814</v>
      </c>
      <c r="S163" s="21">
        <v>10928358.202271435</v>
      </c>
      <c r="T163" s="36">
        <v>1665518.9595851456</v>
      </c>
      <c r="U163" s="19">
        <v>12593877.161856581</v>
      </c>
      <c r="V163" s="19">
        <v>1010185.163288135</v>
      </c>
      <c r="W163" s="38">
        <f t="shared" si="8"/>
        <v>13604062.325144716</v>
      </c>
      <c r="X163" s="119"/>
    </row>
    <row r="164" spans="1:24" s="120" customFormat="1" ht="16.5">
      <c r="A164" s="20">
        <v>503</v>
      </c>
      <c r="B164" s="18" t="s">
        <v>187</v>
      </c>
      <c r="C164" s="21">
        <v>7594</v>
      </c>
      <c r="D164" s="21">
        <v>10742447.550000001</v>
      </c>
      <c r="E164" s="21">
        <v>1289808.3754493331</v>
      </c>
      <c r="F164" s="21">
        <v>12032255.925449334</v>
      </c>
      <c r="G164" s="114">
        <v>1357.49</v>
      </c>
      <c r="H164" s="32">
        <v>10308779.060000001</v>
      </c>
      <c r="I164" s="32">
        <v>1723476.8654493336</v>
      </c>
      <c r="J164" s="115">
        <f t="shared" si="7"/>
        <v>0.14323804913457838</v>
      </c>
      <c r="K164" s="116">
        <v>0</v>
      </c>
      <c r="L164" s="116">
        <v>0</v>
      </c>
      <c r="M164" s="116">
        <v>57070.955929605901</v>
      </c>
      <c r="N164" s="116">
        <v>140388.27808140568</v>
      </c>
      <c r="O164" s="116">
        <v>0</v>
      </c>
      <c r="P164" s="117">
        <v>-394312.375</v>
      </c>
      <c r="Q164" s="117">
        <v>-709676.63181609509</v>
      </c>
      <c r="R164" s="118">
        <v>-894876.0892662257</v>
      </c>
      <c r="S164" s="21">
        <v>-77928.996621975675</v>
      </c>
      <c r="T164" s="36">
        <v>3245220.1526193013</v>
      </c>
      <c r="U164" s="19">
        <v>3167291.1559973257</v>
      </c>
      <c r="V164" s="19">
        <v>1388942.0316850538</v>
      </c>
      <c r="W164" s="38">
        <f t="shared" si="8"/>
        <v>4556233.187682379</v>
      </c>
      <c r="X164" s="119"/>
    </row>
    <row r="165" spans="1:24" s="120" customFormat="1" ht="16.5">
      <c r="A165" s="20">
        <v>504</v>
      </c>
      <c r="B165" s="18" t="s">
        <v>188</v>
      </c>
      <c r="C165" s="21">
        <v>1816</v>
      </c>
      <c r="D165" s="21">
        <v>2452393.06</v>
      </c>
      <c r="E165" s="21">
        <v>544730.33676936908</v>
      </c>
      <c r="F165" s="21">
        <v>2997123.396769369</v>
      </c>
      <c r="G165" s="114">
        <v>1357.49</v>
      </c>
      <c r="H165" s="32">
        <v>2465201.84</v>
      </c>
      <c r="I165" s="32">
        <v>531921.55676936917</v>
      </c>
      <c r="J165" s="115">
        <f t="shared" si="7"/>
        <v>0.17747736290829166</v>
      </c>
      <c r="K165" s="116">
        <v>0</v>
      </c>
      <c r="L165" s="116">
        <v>0</v>
      </c>
      <c r="M165" s="116">
        <v>15777.267651585198</v>
      </c>
      <c r="N165" s="116">
        <v>32793.325056504262</v>
      </c>
      <c r="O165" s="116">
        <v>0</v>
      </c>
      <c r="P165" s="117">
        <v>-111448.08500000001</v>
      </c>
      <c r="Q165" s="117">
        <v>-141250.1993991879</v>
      </c>
      <c r="R165" s="118">
        <v>32976.786553983286</v>
      </c>
      <c r="S165" s="21">
        <v>360770.65163225407</v>
      </c>
      <c r="T165" s="36">
        <v>772552.16162175557</v>
      </c>
      <c r="U165" s="19">
        <v>1133322.8132540097</v>
      </c>
      <c r="V165" s="19">
        <v>390463.23002583609</v>
      </c>
      <c r="W165" s="38">
        <f t="shared" si="8"/>
        <v>1523786.0432798457</v>
      </c>
      <c r="X165" s="119"/>
    </row>
    <row r="166" spans="1:24" s="120" customFormat="1" ht="16.5">
      <c r="A166" s="20">
        <v>505</v>
      </c>
      <c r="B166" s="18" t="s">
        <v>189</v>
      </c>
      <c r="C166" s="21">
        <v>20837</v>
      </c>
      <c r="D166" s="21">
        <v>37393557.480000004</v>
      </c>
      <c r="E166" s="21">
        <v>3436357.7762386813</v>
      </c>
      <c r="F166" s="21">
        <v>40829915.256238684</v>
      </c>
      <c r="G166" s="114">
        <v>1357.49</v>
      </c>
      <c r="H166" s="32">
        <v>28286019.129999999</v>
      </c>
      <c r="I166" s="32">
        <v>12543896.126238685</v>
      </c>
      <c r="J166" s="115">
        <f t="shared" si="7"/>
        <v>0.30722317319338588</v>
      </c>
      <c r="K166" s="116">
        <v>0</v>
      </c>
      <c r="L166" s="116">
        <v>0</v>
      </c>
      <c r="M166" s="116">
        <v>176375.72643475296</v>
      </c>
      <c r="N166" s="116">
        <v>355471.38527268678</v>
      </c>
      <c r="O166" s="116">
        <v>50580.960426703241</v>
      </c>
      <c r="P166" s="117">
        <v>-1373989.6375</v>
      </c>
      <c r="Q166" s="117">
        <v>-2355276.1845408077</v>
      </c>
      <c r="R166" s="118">
        <v>-1345832.9120401235</v>
      </c>
      <c r="S166" s="21">
        <v>8051225.4642918967</v>
      </c>
      <c r="T166" s="36">
        <v>3845237.0377258053</v>
      </c>
      <c r="U166" s="19">
        <v>11896462.502017703</v>
      </c>
      <c r="V166" s="19">
        <v>3163745.3618094106</v>
      </c>
      <c r="W166" s="38">
        <f t="shared" si="8"/>
        <v>15060207.863827113</v>
      </c>
      <c r="X166" s="119"/>
    </row>
    <row r="167" spans="1:24" s="120" customFormat="1" ht="16.5">
      <c r="A167" s="20">
        <v>507</v>
      </c>
      <c r="B167" s="18" t="s">
        <v>190</v>
      </c>
      <c r="C167" s="21">
        <v>5635</v>
      </c>
      <c r="D167" s="21">
        <v>5934579.3599999994</v>
      </c>
      <c r="E167" s="21">
        <v>1518313.4695317233</v>
      </c>
      <c r="F167" s="21">
        <v>7452892.8295317227</v>
      </c>
      <c r="G167" s="114">
        <v>1357.49</v>
      </c>
      <c r="H167" s="32">
        <v>7649456.1500000004</v>
      </c>
      <c r="I167" s="32">
        <v>-196563.32046827767</v>
      </c>
      <c r="J167" s="115">
        <f t="shared" si="7"/>
        <v>-2.6374097275276138E-2</v>
      </c>
      <c r="K167" s="116">
        <v>236042.21591999999</v>
      </c>
      <c r="L167" s="116">
        <v>0</v>
      </c>
      <c r="M167" s="116">
        <v>69093.658663105394</v>
      </c>
      <c r="N167" s="116">
        <v>94546.988436397893</v>
      </c>
      <c r="O167" s="116">
        <v>0</v>
      </c>
      <c r="P167" s="117">
        <v>-360945.67</v>
      </c>
      <c r="Q167" s="117">
        <v>158252.58510120588</v>
      </c>
      <c r="R167" s="118">
        <v>488550.39193206059</v>
      </c>
      <c r="S167" s="21">
        <v>488976.8495844921</v>
      </c>
      <c r="T167" s="36">
        <v>418505.03024748596</v>
      </c>
      <c r="U167" s="19">
        <v>907481.87983197812</v>
      </c>
      <c r="V167" s="19">
        <v>1089484.9414817279</v>
      </c>
      <c r="W167" s="38">
        <f t="shared" si="8"/>
        <v>1996966.821313706</v>
      </c>
      <c r="X167" s="119"/>
    </row>
    <row r="168" spans="1:24" s="120" customFormat="1" ht="16.5">
      <c r="A168" s="20">
        <v>508</v>
      </c>
      <c r="B168" s="18" t="s">
        <v>191</v>
      </c>
      <c r="C168" s="21">
        <v>9563</v>
      </c>
      <c r="D168" s="21">
        <v>10808084.91</v>
      </c>
      <c r="E168" s="21">
        <v>1658027.1166874603</v>
      </c>
      <c r="F168" s="21">
        <v>12466112.02668746</v>
      </c>
      <c r="G168" s="114">
        <v>1357.49</v>
      </c>
      <c r="H168" s="32">
        <v>12981676.869999999</v>
      </c>
      <c r="I168" s="32">
        <v>-515564.84331253916</v>
      </c>
      <c r="J168" s="115">
        <f t="shared" si="7"/>
        <v>-4.1357308694869553E-2</v>
      </c>
      <c r="K168" s="116">
        <v>331279.5078986666</v>
      </c>
      <c r="L168" s="116">
        <v>0</v>
      </c>
      <c r="M168" s="116">
        <v>131700.65893555558</v>
      </c>
      <c r="N168" s="116">
        <v>167291.34514944904</v>
      </c>
      <c r="O168" s="116">
        <v>0</v>
      </c>
      <c r="P168" s="117">
        <v>-777221.25884999998</v>
      </c>
      <c r="Q168" s="117">
        <v>-380014.52889886691</v>
      </c>
      <c r="R168" s="118">
        <v>-287271.51896962296</v>
      </c>
      <c r="S168" s="21">
        <v>-1329800.6380473578</v>
      </c>
      <c r="T168" s="36">
        <v>922054.91962680209</v>
      </c>
      <c r="U168" s="19">
        <v>-407745.7184205557</v>
      </c>
      <c r="V168" s="19">
        <v>1638733.8601622223</v>
      </c>
      <c r="W168" s="38">
        <f t="shared" si="8"/>
        <v>1230988.1417416665</v>
      </c>
      <c r="X168" s="119"/>
    </row>
    <row r="169" spans="1:24" s="120" customFormat="1" ht="16.5">
      <c r="A169" s="20">
        <v>529</v>
      </c>
      <c r="B169" s="18" t="s">
        <v>192</v>
      </c>
      <c r="C169" s="21">
        <v>19579</v>
      </c>
      <c r="D169" s="21">
        <v>27681328.390000004</v>
      </c>
      <c r="E169" s="21">
        <v>3848938.9611772173</v>
      </c>
      <c r="F169" s="21">
        <v>31530267.351177223</v>
      </c>
      <c r="G169" s="114">
        <v>1357.49</v>
      </c>
      <c r="H169" s="32">
        <v>26578296.710000001</v>
      </c>
      <c r="I169" s="32">
        <v>4951970.6411772221</v>
      </c>
      <c r="J169" s="115">
        <f t="shared" si="7"/>
        <v>0.15705450848301589</v>
      </c>
      <c r="K169" s="116">
        <v>0</v>
      </c>
      <c r="L169" s="116">
        <v>0</v>
      </c>
      <c r="M169" s="116">
        <v>171059.29814942277</v>
      </c>
      <c r="N169" s="116">
        <v>370726.77611370233</v>
      </c>
      <c r="O169" s="116">
        <v>112645.73608250708</v>
      </c>
      <c r="P169" s="117">
        <v>-1178022.2449999999</v>
      </c>
      <c r="Q169" s="117">
        <v>3343010.2268073051</v>
      </c>
      <c r="R169" s="118">
        <v>674989.07294340711</v>
      </c>
      <c r="S169" s="21">
        <v>8446379.5062735658</v>
      </c>
      <c r="T169" s="36">
        <v>-735802.09365563362</v>
      </c>
      <c r="U169" s="19">
        <v>7710577.4126179321</v>
      </c>
      <c r="V169" s="19">
        <v>2220996.660097939</v>
      </c>
      <c r="W169" s="38">
        <f t="shared" si="8"/>
        <v>9931574.072715871</v>
      </c>
      <c r="X169" s="119"/>
    </row>
    <row r="170" spans="1:24" s="120" customFormat="1" ht="16.5">
      <c r="A170" s="20">
        <v>531</v>
      </c>
      <c r="B170" s="18" t="s">
        <v>193</v>
      </c>
      <c r="C170" s="21">
        <v>5169</v>
      </c>
      <c r="D170" s="21">
        <v>7301839.96</v>
      </c>
      <c r="E170" s="21">
        <v>671436.93303399824</v>
      </c>
      <c r="F170" s="21">
        <v>7973276.8930339981</v>
      </c>
      <c r="G170" s="114">
        <v>1357.49</v>
      </c>
      <c r="H170" s="32">
        <v>7016865.8099999996</v>
      </c>
      <c r="I170" s="32">
        <v>956411.0830339985</v>
      </c>
      <c r="J170" s="115">
        <f t="shared" si="7"/>
        <v>0.11995207188522261</v>
      </c>
      <c r="K170" s="116">
        <v>0</v>
      </c>
      <c r="L170" s="116">
        <v>0</v>
      </c>
      <c r="M170" s="116">
        <v>49419.918723038762</v>
      </c>
      <c r="N170" s="116">
        <v>83428.711802307444</v>
      </c>
      <c r="O170" s="116">
        <v>0</v>
      </c>
      <c r="P170" s="117">
        <v>-286920.49999999994</v>
      </c>
      <c r="Q170" s="117">
        <v>-787538.65673347574</v>
      </c>
      <c r="R170" s="118">
        <v>-830255.32399992773</v>
      </c>
      <c r="S170" s="21">
        <v>-815454.76717405883</v>
      </c>
      <c r="T170" s="36">
        <v>2356862.4660971467</v>
      </c>
      <c r="U170" s="19">
        <v>1541407.6989230879</v>
      </c>
      <c r="V170" s="19">
        <v>859689.937348451</v>
      </c>
      <c r="W170" s="38">
        <f t="shared" si="8"/>
        <v>2401097.6362715391</v>
      </c>
      <c r="X170" s="119"/>
    </row>
    <row r="171" spans="1:24" s="120" customFormat="1" ht="16.5">
      <c r="A171" s="20">
        <v>535</v>
      </c>
      <c r="B171" s="18" t="s">
        <v>194</v>
      </c>
      <c r="C171" s="21">
        <v>10396</v>
      </c>
      <c r="D171" s="21">
        <v>21235751.200000003</v>
      </c>
      <c r="E171" s="21">
        <v>1299317.5760765849</v>
      </c>
      <c r="F171" s="21">
        <v>22535068.776076589</v>
      </c>
      <c r="G171" s="114">
        <v>1357.49</v>
      </c>
      <c r="H171" s="32">
        <v>14112466.040000001</v>
      </c>
      <c r="I171" s="32">
        <v>8422602.7360765878</v>
      </c>
      <c r="J171" s="115">
        <f t="shared" si="7"/>
        <v>0.37375535969156176</v>
      </c>
      <c r="K171" s="116">
        <v>55809.609173333331</v>
      </c>
      <c r="L171" s="116">
        <v>0</v>
      </c>
      <c r="M171" s="116">
        <v>125289.47998612032</v>
      </c>
      <c r="N171" s="116">
        <v>179136.31002224307</v>
      </c>
      <c r="O171" s="116">
        <v>0</v>
      </c>
      <c r="P171" s="117">
        <v>-554210.17500000005</v>
      </c>
      <c r="Q171" s="117">
        <v>574701.71898707887</v>
      </c>
      <c r="R171" s="118">
        <v>-377368.61599576473</v>
      </c>
      <c r="S171" s="21">
        <v>8425961.0632495992</v>
      </c>
      <c r="T171" s="36">
        <v>6775138.5325663593</v>
      </c>
      <c r="U171" s="19">
        <v>15201099.595815958</v>
      </c>
      <c r="V171" s="19">
        <v>1886412.4435101901</v>
      </c>
      <c r="W171" s="38">
        <f t="shared" si="8"/>
        <v>17087512.03932615</v>
      </c>
      <c r="X171" s="119"/>
    </row>
    <row r="172" spans="1:24" s="120" customFormat="1" ht="16.5">
      <c r="A172" s="20">
        <v>536</v>
      </c>
      <c r="B172" s="18" t="s">
        <v>195</v>
      </c>
      <c r="C172" s="21">
        <v>34884</v>
      </c>
      <c r="D172" s="21">
        <v>59153275.730000004</v>
      </c>
      <c r="E172" s="21">
        <v>4479137.9363537151</v>
      </c>
      <c r="F172" s="21">
        <v>63632413.666353717</v>
      </c>
      <c r="G172" s="114">
        <v>1357.49</v>
      </c>
      <c r="H172" s="32">
        <v>47354681.160000004</v>
      </c>
      <c r="I172" s="32">
        <v>16277732.506353714</v>
      </c>
      <c r="J172" s="115">
        <f t="shared" si="7"/>
        <v>0.25580881768375746</v>
      </c>
      <c r="K172" s="116">
        <v>0</v>
      </c>
      <c r="L172" s="116">
        <v>0</v>
      </c>
      <c r="M172" s="116">
        <v>331927.15075284173</v>
      </c>
      <c r="N172" s="116">
        <v>643787.8025213147</v>
      </c>
      <c r="O172" s="116">
        <v>464498.56818786619</v>
      </c>
      <c r="P172" s="117">
        <v>-2699753.99</v>
      </c>
      <c r="Q172" s="117">
        <v>-1932683.3145860049</v>
      </c>
      <c r="R172" s="118">
        <v>-1560017.5818199383</v>
      </c>
      <c r="S172" s="21">
        <v>11525491.141409794</v>
      </c>
      <c r="T172" s="36">
        <v>5061850.2007729132</v>
      </c>
      <c r="U172" s="19">
        <v>16587341.342182707</v>
      </c>
      <c r="V172" s="19">
        <v>4184019.7750306963</v>
      </c>
      <c r="W172" s="38">
        <f t="shared" si="8"/>
        <v>20771361.117213402</v>
      </c>
      <c r="X172" s="119"/>
    </row>
    <row r="173" spans="1:24" s="120" customFormat="1" ht="16.5">
      <c r="A173" s="20">
        <v>538</v>
      </c>
      <c r="B173" s="18" t="s">
        <v>196</v>
      </c>
      <c r="C173" s="21">
        <v>4689</v>
      </c>
      <c r="D173" s="21">
        <v>8450261.209999999</v>
      </c>
      <c r="E173" s="21">
        <v>564432.46074183122</v>
      </c>
      <c r="F173" s="21">
        <v>9014693.67074183</v>
      </c>
      <c r="G173" s="114">
        <v>1357.49</v>
      </c>
      <c r="H173" s="32">
        <v>6365270.6100000003</v>
      </c>
      <c r="I173" s="32">
        <v>2649423.0607418297</v>
      </c>
      <c r="J173" s="115">
        <f t="shared" si="7"/>
        <v>0.29390050926975153</v>
      </c>
      <c r="K173" s="116">
        <v>0</v>
      </c>
      <c r="L173" s="116">
        <v>0</v>
      </c>
      <c r="M173" s="116">
        <v>27524.136588579375</v>
      </c>
      <c r="N173" s="116">
        <v>90583.821243770493</v>
      </c>
      <c r="O173" s="116">
        <v>0</v>
      </c>
      <c r="P173" s="117">
        <v>-181583.56999999998</v>
      </c>
      <c r="Q173" s="117">
        <v>-16138.004788234994</v>
      </c>
      <c r="R173" s="118">
        <v>-270075.92281577736</v>
      </c>
      <c r="S173" s="21">
        <v>2299733.5209701671</v>
      </c>
      <c r="T173" s="36">
        <v>2064822.5786855312</v>
      </c>
      <c r="U173" s="19">
        <v>4364556.0996556981</v>
      </c>
      <c r="V173" s="19">
        <v>759674.84649659833</v>
      </c>
      <c r="W173" s="38">
        <f t="shared" si="8"/>
        <v>5124230.9461522959</v>
      </c>
      <c r="X173" s="119"/>
    </row>
    <row r="174" spans="1:24" s="120" customFormat="1" ht="16.5">
      <c r="A174" s="20">
        <v>541</v>
      </c>
      <c r="B174" s="18" t="s">
        <v>197</v>
      </c>
      <c r="C174" s="21">
        <v>9423</v>
      </c>
      <c r="D174" s="21">
        <v>10536586.790000001</v>
      </c>
      <c r="E174" s="21">
        <v>3163967.6765019828</v>
      </c>
      <c r="F174" s="21">
        <v>13700554.466501985</v>
      </c>
      <c r="G174" s="114">
        <v>1357.49</v>
      </c>
      <c r="H174" s="32">
        <v>12791628.27</v>
      </c>
      <c r="I174" s="32">
        <v>908926.19650198519</v>
      </c>
      <c r="J174" s="115">
        <f t="shared" si="7"/>
        <v>6.6342292841090514E-2</v>
      </c>
      <c r="K174" s="116">
        <v>1020266.6558399999</v>
      </c>
      <c r="L174" s="116">
        <v>0</v>
      </c>
      <c r="M174" s="116">
        <v>119900.36370923824</v>
      </c>
      <c r="N174" s="116">
        <v>155865.23664989852</v>
      </c>
      <c r="O174" s="116">
        <v>0</v>
      </c>
      <c r="P174" s="117">
        <v>-590032.65500000003</v>
      </c>
      <c r="Q174" s="117">
        <v>4276856.7454230506</v>
      </c>
      <c r="R174" s="118">
        <v>3060051.0401437129</v>
      </c>
      <c r="S174" s="21">
        <v>8951833.5832678862</v>
      </c>
      <c r="T174" s="36">
        <v>4119390.4606838035</v>
      </c>
      <c r="U174" s="19">
        <v>13071224.04395169</v>
      </c>
      <c r="V174" s="19">
        <v>1931635.679839853</v>
      </c>
      <c r="W174" s="38">
        <f t="shared" si="8"/>
        <v>15002859.723791543</v>
      </c>
      <c r="X174" s="119"/>
    </row>
    <row r="175" spans="1:24" s="120" customFormat="1" ht="16.5">
      <c r="A175" s="20">
        <v>543</v>
      </c>
      <c r="B175" s="18" t="s">
        <v>198</v>
      </c>
      <c r="C175" s="21">
        <v>44127</v>
      </c>
      <c r="D175" s="21">
        <v>80898045.319999993</v>
      </c>
      <c r="E175" s="21">
        <v>8779039.3122850358</v>
      </c>
      <c r="F175" s="21">
        <v>89677084.632285029</v>
      </c>
      <c r="G175" s="114">
        <v>1357.49</v>
      </c>
      <c r="H175" s="32">
        <v>59901961.229999997</v>
      </c>
      <c r="I175" s="32">
        <v>29775123.402285032</v>
      </c>
      <c r="J175" s="115">
        <f t="shared" si="7"/>
        <v>0.33202599665651444</v>
      </c>
      <c r="K175" s="116">
        <v>0</v>
      </c>
      <c r="L175" s="116">
        <v>0</v>
      </c>
      <c r="M175" s="116">
        <v>333284.55399588129</v>
      </c>
      <c r="N175" s="116">
        <v>906100.09812882077</v>
      </c>
      <c r="O175" s="116">
        <v>498614.2000089779</v>
      </c>
      <c r="P175" s="117">
        <v>-3193598.1306499997</v>
      </c>
      <c r="Q175" s="117">
        <v>2109894.9603322246</v>
      </c>
      <c r="R175" s="118">
        <v>1757903.6391449464</v>
      </c>
      <c r="S175" s="21">
        <v>32187322.723245881</v>
      </c>
      <c r="T175" s="36">
        <v>215449.7667022559</v>
      </c>
      <c r="U175" s="19">
        <v>32402772.489948139</v>
      </c>
      <c r="V175" s="19">
        <v>5177422.1183694396</v>
      </c>
      <c r="W175" s="38">
        <f t="shared" si="8"/>
        <v>37580194.608317576</v>
      </c>
      <c r="X175" s="119"/>
    </row>
    <row r="176" spans="1:24" s="120" customFormat="1" ht="16.5">
      <c r="A176" s="20">
        <v>545</v>
      </c>
      <c r="B176" s="18" t="s">
        <v>199</v>
      </c>
      <c r="C176" s="21">
        <v>9562</v>
      </c>
      <c r="D176" s="21">
        <v>14190157.6</v>
      </c>
      <c r="E176" s="21">
        <v>6473660.1482069474</v>
      </c>
      <c r="F176" s="21">
        <v>20663817.748206947</v>
      </c>
      <c r="G176" s="114">
        <v>1357.49</v>
      </c>
      <c r="H176" s="32">
        <v>12980319.380000001</v>
      </c>
      <c r="I176" s="32">
        <v>7683498.3682069462</v>
      </c>
      <c r="J176" s="115">
        <f t="shared" si="7"/>
        <v>0.37183343667815999</v>
      </c>
      <c r="K176" s="116">
        <v>441312.41063466668</v>
      </c>
      <c r="L176" s="116">
        <v>0</v>
      </c>
      <c r="M176" s="116">
        <v>130221.80428032417</v>
      </c>
      <c r="N176" s="116">
        <v>144666.27971202927</v>
      </c>
      <c r="O176" s="116">
        <v>30590.093282854392</v>
      </c>
      <c r="P176" s="117">
        <v>-349480.51500000001</v>
      </c>
      <c r="Q176" s="117">
        <v>550891.42780669406</v>
      </c>
      <c r="R176" s="118">
        <v>746691.99874247506</v>
      </c>
      <c r="S176" s="21">
        <v>9378391.8676659912</v>
      </c>
      <c r="T176" s="36">
        <v>3058091.7814063048</v>
      </c>
      <c r="U176" s="19">
        <v>12436483.649072297</v>
      </c>
      <c r="V176" s="19">
        <v>2067313.5897524972</v>
      </c>
      <c r="W176" s="38">
        <f t="shared" si="8"/>
        <v>14503797.238824794</v>
      </c>
      <c r="X176" s="119"/>
    </row>
    <row r="177" spans="1:24" s="120" customFormat="1" ht="16.5">
      <c r="A177" s="20">
        <v>560</v>
      </c>
      <c r="B177" s="18" t="s">
        <v>200</v>
      </c>
      <c r="C177" s="21">
        <v>15808</v>
      </c>
      <c r="D177" s="21">
        <v>24465951.159999996</v>
      </c>
      <c r="E177" s="21">
        <v>3024449.3328489428</v>
      </c>
      <c r="F177" s="21">
        <v>27490400.49284894</v>
      </c>
      <c r="G177" s="114">
        <v>1357.49</v>
      </c>
      <c r="H177" s="32">
        <v>21459201.920000002</v>
      </c>
      <c r="I177" s="32">
        <v>6031198.5728489384</v>
      </c>
      <c r="J177" s="115">
        <f t="shared" si="7"/>
        <v>0.21939289587351885</v>
      </c>
      <c r="K177" s="116">
        <v>0</v>
      </c>
      <c r="L177" s="116">
        <v>0</v>
      </c>
      <c r="M177" s="116">
        <v>143685.20875354111</v>
      </c>
      <c r="N177" s="116">
        <v>269072.21316159406</v>
      </c>
      <c r="O177" s="116">
        <v>0</v>
      </c>
      <c r="P177" s="117">
        <v>-1205536.7755</v>
      </c>
      <c r="Q177" s="117">
        <v>428274.31573304441</v>
      </c>
      <c r="R177" s="118">
        <v>234720.7804247103</v>
      </c>
      <c r="S177" s="21">
        <v>5901414.315421829</v>
      </c>
      <c r="T177" s="36">
        <v>6344777.0850062221</v>
      </c>
      <c r="U177" s="19">
        <v>12246191.400428051</v>
      </c>
      <c r="V177" s="19">
        <v>2742939.2380605824</v>
      </c>
      <c r="W177" s="38">
        <f t="shared" si="8"/>
        <v>14989130.638488634</v>
      </c>
      <c r="X177" s="119"/>
    </row>
    <row r="178" spans="1:24" s="120" customFormat="1" ht="16.5">
      <c r="A178" s="20">
        <v>561</v>
      </c>
      <c r="B178" s="18" t="s">
        <v>201</v>
      </c>
      <c r="C178" s="21">
        <v>1337</v>
      </c>
      <c r="D178" s="21">
        <v>2067381.6500000001</v>
      </c>
      <c r="E178" s="21">
        <v>373971.66505414358</v>
      </c>
      <c r="F178" s="21">
        <v>2441353.3150541438</v>
      </c>
      <c r="G178" s="114">
        <v>1357.49</v>
      </c>
      <c r="H178" s="32">
        <v>1814964.1300000001</v>
      </c>
      <c r="I178" s="32">
        <v>626389.18505414366</v>
      </c>
      <c r="J178" s="115">
        <f t="shared" si="7"/>
        <v>0.25657457328754224</v>
      </c>
      <c r="K178" s="116">
        <v>0</v>
      </c>
      <c r="L178" s="116">
        <v>0</v>
      </c>
      <c r="M178" s="116">
        <v>14444.625227903653</v>
      </c>
      <c r="N178" s="116">
        <v>15632.495339281548</v>
      </c>
      <c r="O178" s="116">
        <v>0</v>
      </c>
      <c r="P178" s="117">
        <v>-51202.990000000005</v>
      </c>
      <c r="Q178" s="117">
        <v>364167.75483977265</v>
      </c>
      <c r="R178" s="118">
        <v>318837.16988358827</v>
      </c>
      <c r="S178" s="21">
        <v>1288268.2403446897</v>
      </c>
      <c r="T178" s="36">
        <v>458030.36892004526</v>
      </c>
      <c r="U178" s="19">
        <v>1746298.6092647349</v>
      </c>
      <c r="V178" s="19">
        <v>274204.53360666416</v>
      </c>
      <c r="W178" s="38">
        <f t="shared" si="8"/>
        <v>2020503.1428713989</v>
      </c>
      <c r="X178" s="119"/>
    </row>
    <row r="179" spans="1:24" s="120" customFormat="1" ht="16.5">
      <c r="A179" s="20">
        <v>562</v>
      </c>
      <c r="B179" s="18" t="s">
        <v>202</v>
      </c>
      <c r="C179" s="21">
        <v>8978</v>
      </c>
      <c r="D179" s="21">
        <v>12244615.999999998</v>
      </c>
      <c r="E179" s="21">
        <v>1594594.1153513889</v>
      </c>
      <c r="F179" s="21">
        <v>13839210.115351386</v>
      </c>
      <c r="G179" s="114">
        <v>1357.49</v>
      </c>
      <c r="H179" s="32">
        <v>12187545.220000001</v>
      </c>
      <c r="I179" s="32">
        <v>1651664.8953513857</v>
      </c>
      <c r="J179" s="115">
        <f t="shared" si="7"/>
        <v>0.11934676051483946</v>
      </c>
      <c r="K179" s="116">
        <v>158804.01318400001</v>
      </c>
      <c r="L179" s="116">
        <v>0</v>
      </c>
      <c r="M179" s="116">
        <v>82909.216495487271</v>
      </c>
      <c r="N179" s="116">
        <v>169056.16097354933</v>
      </c>
      <c r="O179" s="116">
        <v>0</v>
      </c>
      <c r="P179" s="117">
        <v>-592556.29500000004</v>
      </c>
      <c r="Q179" s="117">
        <v>-396180.76684205449</v>
      </c>
      <c r="R179" s="118">
        <v>-355069.96669169812</v>
      </c>
      <c r="S179" s="21">
        <v>718627.25747066969</v>
      </c>
      <c r="T179" s="36">
        <v>3279393.8475776869</v>
      </c>
      <c r="U179" s="19">
        <v>3998021.1050483566</v>
      </c>
      <c r="V179" s="19">
        <v>1671898.5363512221</v>
      </c>
      <c r="W179" s="38">
        <f t="shared" si="8"/>
        <v>5669919.6413995791</v>
      </c>
      <c r="X179" s="119"/>
    </row>
    <row r="180" spans="1:24" s="120" customFormat="1" ht="16.5">
      <c r="A180" s="20">
        <v>563</v>
      </c>
      <c r="B180" s="18" t="s">
        <v>203</v>
      </c>
      <c r="C180" s="21">
        <v>7102</v>
      </c>
      <c r="D180" s="21">
        <v>11616183.889999999</v>
      </c>
      <c r="E180" s="21">
        <v>1175196.2741437797</v>
      </c>
      <c r="F180" s="21">
        <v>12791380.164143778</v>
      </c>
      <c r="G180" s="114">
        <v>1357.49</v>
      </c>
      <c r="H180" s="32">
        <v>9640893.9800000004</v>
      </c>
      <c r="I180" s="32">
        <v>3150486.1841437779</v>
      </c>
      <c r="J180" s="115">
        <f t="shared" si="7"/>
        <v>0.24629759601509454</v>
      </c>
      <c r="K180" s="116">
        <v>208355.63519999999</v>
      </c>
      <c r="L180" s="116">
        <v>0</v>
      </c>
      <c r="M180" s="116">
        <v>98966.23805228222</v>
      </c>
      <c r="N180" s="116">
        <v>127713.2702381729</v>
      </c>
      <c r="O180" s="116">
        <v>0</v>
      </c>
      <c r="P180" s="117">
        <v>-399196.6</v>
      </c>
      <c r="Q180" s="117">
        <v>334342.85284304817</v>
      </c>
      <c r="R180" s="118">
        <v>-410221.65134159976</v>
      </c>
      <c r="S180" s="21">
        <v>3110445.9291356816</v>
      </c>
      <c r="T180" s="36">
        <v>3434394.0025391467</v>
      </c>
      <c r="U180" s="19">
        <v>6544839.9316748288</v>
      </c>
      <c r="V180" s="19">
        <v>1273492.3358949686</v>
      </c>
      <c r="W180" s="38">
        <f t="shared" si="8"/>
        <v>7818332.2675697971</v>
      </c>
      <c r="X180" s="119"/>
    </row>
    <row r="181" spans="1:24" s="120" customFormat="1" ht="16.5">
      <c r="A181" s="20">
        <v>564</v>
      </c>
      <c r="B181" s="18" t="s">
        <v>204</v>
      </c>
      <c r="C181" s="21">
        <v>209551</v>
      </c>
      <c r="D181" s="21">
        <v>336975856.11000001</v>
      </c>
      <c r="E181" s="21">
        <v>38752435.095322497</v>
      </c>
      <c r="F181" s="21">
        <v>375728291.2053225</v>
      </c>
      <c r="G181" s="114">
        <v>1357.49</v>
      </c>
      <c r="H181" s="32">
        <v>284463386.99000001</v>
      </c>
      <c r="I181" s="32">
        <v>91264904.215322495</v>
      </c>
      <c r="J181" s="115">
        <f t="shared" si="7"/>
        <v>0.24290133682121207</v>
      </c>
      <c r="K181" s="116">
        <v>0</v>
      </c>
      <c r="L181" s="116">
        <v>0</v>
      </c>
      <c r="M181" s="116">
        <v>2808772.0153273679</v>
      </c>
      <c r="N181" s="116">
        <v>4067253.5753984484</v>
      </c>
      <c r="O181" s="116">
        <v>2033562.7005734455</v>
      </c>
      <c r="P181" s="117">
        <v>-17141130.286700003</v>
      </c>
      <c r="Q181" s="117">
        <v>-21811721.516549539</v>
      </c>
      <c r="R181" s="118">
        <v>-12134518.520710235</v>
      </c>
      <c r="S181" s="21">
        <v>49087122.182661988</v>
      </c>
      <c r="T181" s="36">
        <v>40823227.774411984</v>
      </c>
      <c r="U181" s="19">
        <v>89910349.957073972</v>
      </c>
      <c r="V181" s="19">
        <v>28317594.568880744</v>
      </c>
      <c r="W181" s="38">
        <f t="shared" si="8"/>
        <v>118227944.52595472</v>
      </c>
      <c r="X181" s="119"/>
    </row>
    <row r="182" spans="1:24" s="120" customFormat="1" ht="16.5">
      <c r="A182" s="20">
        <v>576</v>
      </c>
      <c r="B182" s="18" t="s">
        <v>205</v>
      </c>
      <c r="C182" s="21">
        <v>2813</v>
      </c>
      <c r="D182" s="21">
        <v>2746733.2600000002</v>
      </c>
      <c r="E182" s="21">
        <v>768417.07549331326</v>
      </c>
      <c r="F182" s="21">
        <v>3515150.3354933136</v>
      </c>
      <c r="G182" s="114">
        <v>1357.49</v>
      </c>
      <c r="H182" s="32">
        <v>3818619.37</v>
      </c>
      <c r="I182" s="32">
        <v>-303469.0345066865</v>
      </c>
      <c r="J182" s="115">
        <f t="shared" si="7"/>
        <v>-8.6331737064695949E-2</v>
      </c>
      <c r="K182" s="116">
        <v>286144.03100800002</v>
      </c>
      <c r="L182" s="116">
        <v>0</v>
      </c>
      <c r="M182" s="116">
        <v>27596.744275345132</v>
      </c>
      <c r="N182" s="116">
        <v>36232.307930877032</v>
      </c>
      <c r="O182" s="116">
        <v>0</v>
      </c>
      <c r="P182" s="117">
        <v>-157569.75999999998</v>
      </c>
      <c r="Q182" s="117">
        <v>843287.56158048229</v>
      </c>
      <c r="R182" s="118">
        <v>740806.26782373502</v>
      </c>
      <c r="S182" s="21">
        <v>1473028.1181117529</v>
      </c>
      <c r="T182" s="36">
        <v>540029.57521486899</v>
      </c>
      <c r="U182" s="19">
        <v>2013057.6933266218</v>
      </c>
      <c r="V182" s="19">
        <v>614910.16499671678</v>
      </c>
      <c r="W182" s="38">
        <f t="shared" si="8"/>
        <v>2627967.8583233384</v>
      </c>
      <c r="X182" s="119"/>
    </row>
    <row r="183" spans="1:24" s="120" customFormat="1" ht="16.5">
      <c r="A183" s="20">
        <v>577</v>
      </c>
      <c r="B183" s="18" t="s">
        <v>206</v>
      </c>
      <c r="C183" s="21">
        <v>11041</v>
      </c>
      <c r="D183" s="21">
        <v>19113041.560000002</v>
      </c>
      <c r="E183" s="21">
        <v>1381050.4232258224</v>
      </c>
      <c r="F183" s="21">
        <v>20494091.983225826</v>
      </c>
      <c r="G183" s="114">
        <v>1357.49</v>
      </c>
      <c r="H183" s="32">
        <v>14988047.09</v>
      </c>
      <c r="I183" s="32">
        <v>5506044.8932258263</v>
      </c>
      <c r="J183" s="115">
        <f t="shared" si="7"/>
        <v>0.26866498392475546</v>
      </c>
      <c r="K183" s="116">
        <v>0</v>
      </c>
      <c r="L183" s="116">
        <v>0</v>
      </c>
      <c r="M183" s="116">
        <v>95030.47812046732</v>
      </c>
      <c r="N183" s="116">
        <v>201670.16491619038</v>
      </c>
      <c r="O183" s="116">
        <v>70637.109042820055</v>
      </c>
      <c r="P183" s="117">
        <v>-731457.85499999998</v>
      </c>
      <c r="Q183" s="117">
        <v>-448966.36443179456</v>
      </c>
      <c r="R183" s="118">
        <v>-708298.4577028089</v>
      </c>
      <c r="S183" s="21">
        <v>3984659.9681707006</v>
      </c>
      <c r="T183" s="36">
        <v>3493877.7632857645</v>
      </c>
      <c r="U183" s="19">
        <v>7478537.7314564651</v>
      </c>
      <c r="V183" s="19">
        <v>1563680.9786321553</v>
      </c>
      <c r="W183" s="38">
        <f t="shared" si="8"/>
        <v>9042218.71008862</v>
      </c>
      <c r="X183" s="119"/>
    </row>
    <row r="184" spans="1:24" s="120" customFormat="1" ht="16.5">
      <c r="A184" s="20">
        <v>578</v>
      </c>
      <c r="B184" s="18" t="s">
        <v>207</v>
      </c>
      <c r="C184" s="21">
        <v>3183</v>
      </c>
      <c r="D184" s="21">
        <v>3765810.98</v>
      </c>
      <c r="E184" s="21">
        <v>1065891.3194428689</v>
      </c>
      <c r="F184" s="21">
        <v>4831702.2994428687</v>
      </c>
      <c r="G184" s="114">
        <v>1357.49</v>
      </c>
      <c r="H184" s="32">
        <v>4320890.67</v>
      </c>
      <c r="I184" s="32">
        <v>510811.62944286875</v>
      </c>
      <c r="J184" s="115">
        <f t="shared" si="7"/>
        <v>0.10572084076905341</v>
      </c>
      <c r="K184" s="116">
        <v>188238.46088</v>
      </c>
      <c r="L184" s="116">
        <v>0</v>
      </c>
      <c r="M184" s="116">
        <v>35328.022134116545</v>
      </c>
      <c r="N184" s="116">
        <v>58369.093484625984</v>
      </c>
      <c r="O184" s="116">
        <v>0</v>
      </c>
      <c r="P184" s="117">
        <v>-214995.43</v>
      </c>
      <c r="Q184" s="117">
        <v>-382168.76131516322</v>
      </c>
      <c r="R184" s="118">
        <v>-314350.6664897523</v>
      </c>
      <c r="S184" s="21">
        <v>-118767.6518633042</v>
      </c>
      <c r="T184" s="36">
        <v>1562626.6733867587</v>
      </c>
      <c r="U184" s="19">
        <v>1443859.0215234545</v>
      </c>
      <c r="V184" s="19">
        <v>664962.64058750798</v>
      </c>
      <c r="W184" s="38">
        <f t="shared" si="8"/>
        <v>2108821.6621109624</v>
      </c>
      <c r="X184" s="119"/>
    </row>
    <row r="185" spans="1:24" s="120" customFormat="1" ht="16.5">
      <c r="A185" s="20">
        <v>580</v>
      </c>
      <c r="B185" s="18" t="s">
        <v>208</v>
      </c>
      <c r="C185" s="21">
        <v>4567</v>
      </c>
      <c r="D185" s="21">
        <v>4451165.18</v>
      </c>
      <c r="E185" s="21">
        <v>1093818.0322070257</v>
      </c>
      <c r="F185" s="21">
        <v>5544983.2122070249</v>
      </c>
      <c r="G185" s="114">
        <v>1357.49</v>
      </c>
      <c r="H185" s="32">
        <v>6199656.8300000001</v>
      </c>
      <c r="I185" s="32">
        <v>-654673.61779297516</v>
      </c>
      <c r="J185" s="115">
        <f t="shared" si="7"/>
        <v>-0.11806593324786653</v>
      </c>
      <c r="K185" s="116">
        <v>566218.45026399998</v>
      </c>
      <c r="L185" s="116">
        <v>0</v>
      </c>
      <c r="M185" s="116">
        <v>49140.763047001761</v>
      </c>
      <c r="N185" s="116">
        <v>66088.331968859158</v>
      </c>
      <c r="O185" s="116">
        <v>0</v>
      </c>
      <c r="P185" s="117">
        <v>-260323.6</v>
      </c>
      <c r="Q185" s="117">
        <v>-403420.47707424039</v>
      </c>
      <c r="R185" s="118">
        <v>-25458.949048369486</v>
      </c>
      <c r="S185" s="21">
        <v>-662429.09863572405</v>
      </c>
      <c r="T185" s="36">
        <v>1758733.8702968992</v>
      </c>
      <c r="U185" s="19">
        <v>1096304.7716611752</v>
      </c>
      <c r="V185" s="19">
        <v>978245.15316968225</v>
      </c>
      <c r="W185" s="38">
        <f t="shared" si="8"/>
        <v>2074549.9248308574</v>
      </c>
      <c r="X185" s="119"/>
    </row>
    <row r="186" spans="1:24" s="120" customFormat="1" ht="16.5">
      <c r="A186" s="20">
        <v>581</v>
      </c>
      <c r="B186" s="18" t="s">
        <v>209</v>
      </c>
      <c r="C186" s="21">
        <v>6286</v>
      </c>
      <c r="D186" s="21">
        <v>8219107.4900000002</v>
      </c>
      <c r="E186" s="21">
        <v>1452677.8177906685</v>
      </c>
      <c r="F186" s="21">
        <v>9671785.3077906687</v>
      </c>
      <c r="G186" s="114">
        <v>1357.49</v>
      </c>
      <c r="H186" s="32">
        <v>8533182.1400000006</v>
      </c>
      <c r="I186" s="32">
        <v>1138603.1677906681</v>
      </c>
      <c r="J186" s="115">
        <f t="shared" si="7"/>
        <v>0.11772419791757763</v>
      </c>
      <c r="K186" s="116">
        <v>313168.08417066664</v>
      </c>
      <c r="L186" s="116">
        <v>0</v>
      </c>
      <c r="M186" s="116">
        <v>86073.449162177625</v>
      </c>
      <c r="N186" s="116">
        <v>117458.9355586462</v>
      </c>
      <c r="O186" s="116">
        <v>0</v>
      </c>
      <c r="P186" s="117">
        <v>-392902.61499999999</v>
      </c>
      <c r="Q186" s="117">
        <v>941744.12842739152</v>
      </c>
      <c r="R186" s="118">
        <v>547065.93433072336</v>
      </c>
      <c r="S186" s="21">
        <v>2751211.0844402732</v>
      </c>
      <c r="T186" s="36">
        <v>2028731.1831413382</v>
      </c>
      <c r="U186" s="19">
        <v>4779942.2675816119</v>
      </c>
      <c r="V186" s="19">
        <v>1207047.354659111</v>
      </c>
      <c r="W186" s="38">
        <f t="shared" si="8"/>
        <v>5986989.6222407231</v>
      </c>
      <c r="X186" s="119"/>
    </row>
    <row r="187" spans="1:24" s="120" customFormat="1" ht="16.5">
      <c r="A187" s="20">
        <v>583</v>
      </c>
      <c r="B187" s="18" t="s">
        <v>210</v>
      </c>
      <c r="C187" s="21">
        <v>924</v>
      </c>
      <c r="D187" s="21">
        <v>875835.55</v>
      </c>
      <c r="E187" s="21">
        <v>873031.47797428712</v>
      </c>
      <c r="F187" s="21">
        <v>1748867.027974287</v>
      </c>
      <c r="G187" s="114">
        <v>1357.49</v>
      </c>
      <c r="H187" s="32">
        <v>1254320.76</v>
      </c>
      <c r="I187" s="32">
        <v>494546.26797428704</v>
      </c>
      <c r="J187" s="115">
        <f t="shared" si="7"/>
        <v>0.28278094335572218</v>
      </c>
      <c r="K187" s="116">
        <v>316140.730752</v>
      </c>
      <c r="L187" s="116">
        <v>0</v>
      </c>
      <c r="M187" s="116">
        <v>13783.860474624998</v>
      </c>
      <c r="N187" s="116">
        <v>8332.5992470817364</v>
      </c>
      <c r="O187" s="116">
        <v>0</v>
      </c>
      <c r="P187" s="117">
        <v>-42569.305</v>
      </c>
      <c r="Q187" s="117">
        <v>-830585.9021620343</v>
      </c>
      <c r="R187" s="118">
        <v>133280.38066358719</v>
      </c>
      <c r="S187" s="21">
        <v>92928.63194954663</v>
      </c>
      <c r="T187" s="36">
        <v>-20278.938694079025</v>
      </c>
      <c r="U187" s="19">
        <v>72649.693255467602</v>
      </c>
      <c r="V187" s="19">
        <v>189980.87286109172</v>
      </c>
      <c r="W187" s="38">
        <f t="shared" si="8"/>
        <v>262630.56611655932</v>
      </c>
      <c r="X187" s="119"/>
    </row>
    <row r="188" spans="1:24" s="120" customFormat="1" ht="16.5">
      <c r="A188" s="20">
        <v>584</v>
      </c>
      <c r="B188" s="18" t="s">
        <v>211</v>
      </c>
      <c r="C188" s="21">
        <v>2676</v>
      </c>
      <c r="D188" s="21">
        <v>6318504.4000000004</v>
      </c>
      <c r="E188" s="21">
        <v>826031.55254032684</v>
      </c>
      <c r="F188" s="21">
        <v>7144535.9525403269</v>
      </c>
      <c r="G188" s="114">
        <v>1357.49</v>
      </c>
      <c r="H188" s="32">
        <v>3632643.24</v>
      </c>
      <c r="I188" s="32">
        <v>3511892.7125403266</v>
      </c>
      <c r="J188" s="115">
        <f t="shared" si="7"/>
        <v>0.49154944923912525</v>
      </c>
      <c r="K188" s="116">
        <v>336355.21727999998</v>
      </c>
      <c r="L188" s="116">
        <v>0</v>
      </c>
      <c r="M188" s="116">
        <v>33615.391846536098</v>
      </c>
      <c r="N188" s="116">
        <v>51434.408044551106</v>
      </c>
      <c r="O188" s="116">
        <v>0</v>
      </c>
      <c r="P188" s="117">
        <v>-108292.66500000001</v>
      </c>
      <c r="Q188" s="117">
        <v>-358138.30411396106</v>
      </c>
      <c r="R188" s="118">
        <v>-400787.21454349521</v>
      </c>
      <c r="S188" s="21">
        <v>3066079.5460539577</v>
      </c>
      <c r="T188" s="36">
        <v>1755770.833922212</v>
      </c>
      <c r="U188" s="19">
        <v>4821850.3799761701</v>
      </c>
      <c r="V188" s="19">
        <v>513045.21002821974</v>
      </c>
      <c r="W188" s="38">
        <f t="shared" si="8"/>
        <v>5334895.5900043901</v>
      </c>
      <c r="X188" s="119"/>
    </row>
    <row r="189" spans="1:24" s="120" customFormat="1" ht="16.5">
      <c r="A189" s="20">
        <v>588</v>
      </c>
      <c r="B189" s="18" t="s">
        <v>212</v>
      </c>
      <c r="C189" s="21">
        <v>1644</v>
      </c>
      <c r="D189" s="21">
        <v>1712145.62</v>
      </c>
      <c r="E189" s="21">
        <v>495811.30613527796</v>
      </c>
      <c r="F189" s="21">
        <v>2207956.9261352783</v>
      </c>
      <c r="G189" s="114">
        <v>1357.49</v>
      </c>
      <c r="H189" s="32">
        <v>2231713.56</v>
      </c>
      <c r="I189" s="32">
        <v>-23756.633864721749</v>
      </c>
      <c r="J189" s="115">
        <f t="shared" si="7"/>
        <v>-1.0759554945804325E-2</v>
      </c>
      <c r="K189" s="116">
        <v>182679.99110399999</v>
      </c>
      <c r="L189" s="116">
        <v>0</v>
      </c>
      <c r="M189" s="116">
        <v>20091.25910246911</v>
      </c>
      <c r="N189" s="116">
        <v>24999.629405682783</v>
      </c>
      <c r="O189" s="116">
        <v>0</v>
      </c>
      <c r="P189" s="117">
        <v>-107310.36</v>
      </c>
      <c r="Q189" s="117">
        <v>-440037.15890558279</v>
      </c>
      <c r="R189" s="118">
        <v>-238098.87565480359</v>
      </c>
      <c r="S189" s="21">
        <v>-581432.14881295618</v>
      </c>
      <c r="T189" s="36">
        <v>209062.72854999293</v>
      </c>
      <c r="U189" s="19">
        <v>-372369.42026296328</v>
      </c>
      <c r="V189" s="19">
        <v>372717.79391239991</v>
      </c>
      <c r="W189" s="38">
        <f t="shared" si="8"/>
        <v>348.37364943663124</v>
      </c>
      <c r="X189" s="119"/>
    </row>
    <row r="190" spans="1:24" s="120" customFormat="1" ht="16.5">
      <c r="A190" s="20">
        <v>592</v>
      </c>
      <c r="B190" s="18" t="s">
        <v>213</v>
      </c>
      <c r="C190" s="21">
        <v>3678</v>
      </c>
      <c r="D190" s="21">
        <v>6334342.7400000002</v>
      </c>
      <c r="E190" s="21">
        <v>765026.49209384201</v>
      </c>
      <c r="F190" s="21">
        <v>7099369.2320938427</v>
      </c>
      <c r="G190" s="114">
        <v>1357.49</v>
      </c>
      <c r="H190" s="32">
        <v>4992848.22</v>
      </c>
      <c r="I190" s="32">
        <v>2106521.012093843</v>
      </c>
      <c r="J190" s="115">
        <f t="shared" si="7"/>
        <v>0.29671946101506813</v>
      </c>
      <c r="K190" s="116">
        <v>110346.512512</v>
      </c>
      <c r="L190" s="116">
        <v>0</v>
      </c>
      <c r="M190" s="116">
        <v>27272.966737060062</v>
      </c>
      <c r="N190" s="116">
        <v>47307.206800680004</v>
      </c>
      <c r="O190" s="116">
        <v>0</v>
      </c>
      <c r="P190" s="117">
        <v>-234199.66</v>
      </c>
      <c r="Q190" s="117">
        <v>700227.67995579506</v>
      </c>
      <c r="R190" s="118">
        <v>404739.96026244573</v>
      </c>
      <c r="S190" s="21">
        <v>3162215.6783618233</v>
      </c>
      <c r="T190" s="36">
        <v>1272895.3493896592</v>
      </c>
      <c r="U190" s="19">
        <v>4435111.027751483</v>
      </c>
      <c r="V190" s="19">
        <v>683545.67038096022</v>
      </c>
      <c r="W190" s="38">
        <f t="shared" si="8"/>
        <v>5118656.6981324432</v>
      </c>
      <c r="X190" s="119"/>
    </row>
    <row r="191" spans="1:24" s="120" customFormat="1" ht="16.5">
      <c r="A191" s="20">
        <v>593</v>
      </c>
      <c r="B191" s="18" t="s">
        <v>214</v>
      </c>
      <c r="C191" s="21">
        <v>17253</v>
      </c>
      <c r="D191" s="21">
        <v>19424188.979999997</v>
      </c>
      <c r="E191" s="21">
        <v>3405305.5888766246</v>
      </c>
      <c r="F191" s="21">
        <v>22829494.56887662</v>
      </c>
      <c r="G191" s="114">
        <v>1357.49</v>
      </c>
      <c r="H191" s="32">
        <v>23420774.969999999</v>
      </c>
      <c r="I191" s="32">
        <v>-591280.40112337843</v>
      </c>
      <c r="J191" s="115">
        <f t="shared" si="7"/>
        <v>-2.5899846329908206E-2</v>
      </c>
      <c r="K191" s="116">
        <v>0</v>
      </c>
      <c r="L191" s="116">
        <v>0</v>
      </c>
      <c r="M191" s="116">
        <v>225064.99677108185</v>
      </c>
      <c r="N191" s="116">
        <v>355404.9559918872</v>
      </c>
      <c r="O191" s="116">
        <v>0</v>
      </c>
      <c r="P191" s="117">
        <v>-1363534.6416000002</v>
      </c>
      <c r="Q191" s="117">
        <v>-1045970.4923668059</v>
      </c>
      <c r="R191" s="118">
        <v>-1306405.8758758213</v>
      </c>
      <c r="S191" s="21">
        <v>-3726721.4582030363</v>
      </c>
      <c r="T191" s="36">
        <v>5653085.6478352472</v>
      </c>
      <c r="U191" s="19">
        <v>1926364.1896322109</v>
      </c>
      <c r="V191" s="19">
        <v>3239709.5385059109</v>
      </c>
      <c r="W191" s="38">
        <f t="shared" si="8"/>
        <v>5166073.7281381218</v>
      </c>
      <c r="X191" s="119"/>
    </row>
    <row r="192" spans="1:24" s="120" customFormat="1" ht="16.5">
      <c r="A192" s="20">
        <v>595</v>
      </c>
      <c r="B192" s="18" t="s">
        <v>215</v>
      </c>
      <c r="C192" s="21">
        <v>4269</v>
      </c>
      <c r="D192" s="21">
        <v>5414492.9699999997</v>
      </c>
      <c r="E192" s="21">
        <v>1351340.1879955907</v>
      </c>
      <c r="F192" s="21">
        <v>6765833.1579955909</v>
      </c>
      <c r="G192" s="114">
        <v>1357.49</v>
      </c>
      <c r="H192" s="32">
        <v>5795124.8099999996</v>
      </c>
      <c r="I192" s="32">
        <v>970708.34799559135</v>
      </c>
      <c r="J192" s="115">
        <f t="shared" si="7"/>
        <v>0.14347210836088192</v>
      </c>
      <c r="K192" s="116">
        <v>512201.51870399999</v>
      </c>
      <c r="L192" s="116">
        <v>0</v>
      </c>
      <c r="M192" s="116">
        <v>46494.257191595272</v>
      </c>
      <c r="N192" s="116">
        <v>79390.117641836172</v>
      </c>
      <c r="O192" s="116">
        <v>0</v>
      </c>
      <c r="P192" s="117">
        <v>-275640.51500000001</v>
      </c>
      <c r="Q192" s="117">
        <v>550834.59223135433</v>
      </c>
      <c r="R192" s="118">
        <v>87729.402139128491</v>
      </c>
      <c r="S192" s="21">
        <v>1971717.7209035056</v>
      </c>
      <c r="T192" s="36">
        <v>1866335.69824971</v>
      </c>
      <c r="U192" s="19">
        <v>3838053.4191532154</v>
      </c>
      <c r="V192" s="19">
        <v>920675.08541005896</v>
      </c>
      <c r="W192" s="38">
        <f t="shared" si="8"/>
        <v>4758728.5045632739</v>
      </c>
      <c r="X192" s="119"/>
    </row>
    <row r="193" spans="1:24" s="120" customFormat="1" ht="16.5">
      <c r="A193" s="20">
        <v>598</v>
      </c>
      <c r="B193" s="18" t="s">
        <v>216</v>
      </c>
      <c r="C193" s="21">
        <v>19097</v>
      </c>
      <c r="D193" s="21">
        <v>27862768.270000003</v>
      </c>
      <c r="E193" s="21">
        <v>8252688.4834571751</v>
      </c>
      <c r="F193" s="21">
        <v>36115456.753457181</v>
      </c>
      <c r="G193" s="114">
        <v>1357.49</v>
      </c>
      <c r="H193" s="32">
        <v>25923986.530000001</v>
      </c>
      <c r="I193" s="32">
        <v>10191470.22345718</v>
      </c>
      <c r="J193" s="115">
        <f t="shared" si="7"/>
        <v>0.28219137011140233</v>
      </c>
      <c r="K193" s="116">
        <v>0</v>
      </c>
      <c r="L193" s="116">
        <v>0</v>
      </c>
      <c r="M193" s="116">
        <v>332446.92277240707</v>
      </c>
      <c r="N193" s="116">
        <v>307876.06486330647</v>
      </c>
      <c r="O193" s="116">
        <v>0</v>
      </c>
      <c r="P193" s="117">
        <v>-1486029.02</v>
      </c>
      <c r="Q193" s="117">
        <v>-3544871.6600922244</v>
      </c>
      <c r="R193" s="118">
        <v>-1489738.2939557391</v>
      </c>
      <c r="S193" s="21">
        <v>4311154.2370449305</v>
      </c>
      <c r="T193" s="36">
        <v>808797.65655805869</v>
      </c>
      <c r="U193" s="19">
        <v>5119951.8936029896</v>
      </c>
      <c r="V193" s="19">
        <v>2943456.3429157478</v>
      </c>
      <c r="W193" s="38">
        <f t="shared" si="8"/>
        <v>8063408.2365187369</v>
      </c>
      <c r="X193" s="119"/>
    </row>
    <row r="194" spans="1:24" s="120" customFormat="1" ht="16.5">
      <c r="A194" s="20">
        <v>599</v>
      </c>
      <c r="B194" s="18" t="s">
        <v>217</v>
      </c>
      <c r="C194" s="21">
        <v>11172</v>
      </c>
      <c r="D194" s="21">
        <v>24152329.57</v>
      </c>
      <c r="E194" s="21">
        <v>4434693.1937636491</v>
      </c>
      <c r="F194" s="21">
        <v>28587022.763763651</v>
      </c>
      <c r="G194" s="114">
        <v>1357.49</v>
      </c>
      <c r="H194" s="32">
        <v>15165878.279999999</v>
      </c>
      <c r="I194" s="32">
        <v>13421144.483763652</v>
      </c>
      <c r="J194" s="115">
        <f t="shared" si="7"/>
        <v>0.46948381420033819</v>
      </c>
      <c r="K194" s="116">
        <v>0</v>
      </c>
      <c r="L194" s="116">
        <v>0</v>
      </c>
      <c r="M194" s="116">
        <v>120026.75735943917</v>
      </c>
      <c r="N194" s="116">
        <v>128938.90197910175</v>
      </c>
      <c r="O194" s="116">
        <v>52561.525670460149</v>
      </c>
      <c r="P194" s="117">
        <v>-426479.88</v>
      </c>
      <c r="Q194" s="117">
        <v>-2554467.4506620141</v>
      </c>
      <c r="R194" s="118">
        <v>-2285252.8109904737</v>
      </c>
      <c r="S194" s="21">
        <v>8456471.5271201655</v>
      </c>
      <c r="T194" s="36">
        <v>5130962.0440997109</v>
      </c>
      <c r="U194" s="19">
        <v>13587433.571219876</v>
      </c>
      <c r="V194" s="19">
        <v>1891900.62940578</v>
      </c>
      <c r="W194" s="38">
        <f t="shared" si="8"/>
        <v>15479334.200625656</v>
      </c>
      <c r="X194" s="119"/>
    </row>
    <row r="195" spans="1:24" s="120" customFormat="1" ht="16.5">
      <c r="A195" s="20">
        <v>601</v>
      </c>
      <c r="B195" s="18" t="s">
        <v>218</v>
      </c>
      <c r="C195" s="21">
        <v>3873</v>
      </c>
      <c r="D195" s="21">
        <v>5263208.46</v>
      </c>
      <c r="E195" s="21">
        <v>1230625.6414768177</v>
      </c>
      <c r="F195" s="21">
        <v>6493834.1014768174</v>
      </c>
      <c r="G195" s="114">
        <v>1357.49</v>
      </c>
      <c r="H195" s="32">
        <v>5257558.7700000005</v>
      </c>
      <c r="I195" s="32">
        <v>1236275.3314768169</v>
      </c>
      <c r="J195" s="115">
        <f t="shared" si="7"/>
        <v>0.1903767962282352</v>
      </c>
      <c r="K195" s="116">
        <v>526324.185528</v>
      </c>
      <c r="L195" s="116">
        <v>0</v>
      </c>
      <c r="M195" s="116">
        <v>47715.110925875022</v>
      </c>
      <c r="N195" s="116">
        <v>55946.556363751253</v>
      </c>
      <c r="O195" s="116">
        <v>0</v>
      </c>
      <c r="P195" s="117">
        <v>-209510.55000000002</v>
      </c>
      <c r="Q195" s="117">
        <v>1241476.9640137814</v>
      </c>
      <c r="R195" s="118">
        <v>769734.45538456447</v>
      </c>
      <c r="S195" s="21">
        <v>3667962.0536927888</v>
      </c>
      <c r="T195" s="36">
        <v>1378844.3445968695</v>
      </c>
      <c r="U195" s="19">
        <v>5046806.3982896581</v>
      </c>
      <c r="V195" s="19">
        <v>827680.3005709633</v>
      </c>
      <c r="W195" s="38">
        <f t="shared" si="8"/>
        <v>5874486.6988606211</v>
      </c>
      <c r="X195" s="119"/>
    </row>
    <row r="196" spans="1:24" s="120" customFormat="1" ht="16.5">
      <c r="A196" s="20">
        <v>604</v>
      </c>
      <c r="B196" s="18" t="s">
        <v>219</v>
      </c>
      <c r="C196" s="21">
        <v>20206</v>
      </c>
      <c r="D196" s="21">
        <v>36845978.869999997</v>
      </c>
      <c r="E196" s="21">
        <v>2589030.2753174962</v>
      </c>
      <c r="F196" s="21">
        <v>39435009.145317495</v>
      </c>
      <c r="G196" s="114">
        <v>1357.49</v>
      </c>
      <c r="H196" s="32">
        <v>27429442.940000001</v>
      </c>
      <c r="I196" s="32">
        <v>12005566.205317494</v>
      </c>
      <c r="J196" s="115">
        <f t="shared" si="7"/>
        <v>0.30443929050649232</v>
      </c>
      <c r="K196" s="116">
        <v>0</v>
      </c>
      <c r="L196" s="116">
        <v>0</v>
      </c>
      <c r="M196" s="116">
        <v>256278.49415719908</v>
      </c>
      <c r="N196" s="116">
        <v>430614.73701693962</v>
      </c>
      <c r="O196" s="116">
        <v>287527.3952473742</v>
      </c>
      <c r="P196" s="117">
        <v>-1281459.05</v>
      </c>
      <c r="Q196" s="117">
        <v>4126406.0276300306</v>
      </c>
      <c r="R196" s="118">
        <v>2326307.6639125608</v>
      </c>
      <c r="S196" s="21">
        <v>18151241.4732816</v>
      </c>
      <c r="T196" s="36">
        <v>-213481.11431484594</v>
      </c>
      <c r="U196" s="19">
        <v>17937760.358966753</v>
      </c>
      <c r="V196" s="19">
        <v>2032242.460903574</v>
      </c>
      <c r="W196" s="38">
        <f t="shared" si="8"/>
        <v>19970002.819870327</v>
      </c>
      <c r="X196" s="119"/>
    </row>
    <row r="197" spans="1:24" s="120" customFormat="1" ht="16.5">
      <c r="A197" s="20">
        <v>607</v>
      </c>
      <c r="B197" s="18" t="s">
        <v>220</v>
      </c>
      <c r="C197" s="21">
        <v>4161</v>
      </c>
      <c r="D197" s="21">
        <v>5108433.6800000006</v>
      </c>
      <c r="E197" s="21">
        <v>1170419.6583042149</v>
      </c>
      <c r="F197" s="21">
        <v>6278853.338304216</v>
      </c>
      <c r="G197" s="114">
        <v>1357.49</v>
      </c>
      <c r="H197" s="32">
        <v>5648515.8899999997</v>
      </c>
      <c r="I197" s="32">
        <v>630337.44830421638</v>
      </c>
      <c r="J197" s="115">
        <f t="shared" si="7"/>
        <v>0.10039053539582389</v>
      </c>
      <c r="K197" s="116">
        <v>157136.04838399999</v>
      </c>
      <c r="L197" s="116">
        <v>0</v>
      </c>
      <c r="M197" s="116">
        <v>42967.828553309395</v>
      </c>
      <c r="N197" s="116">
        <v>70408.158500922829</v>
      </c>
      <c r="O197" s="116">
        <v>0</v>
      </c>
      <c r="P197" s="117">
        <v>-266252.13500000001</v>
      </c>
      <c r="Q197" s="117">
        <v>225680.48616045047</v>
      </c>
      <c r="R197" s="118">
        <v>347163.63301868807</v>
      </c>
      <c r="S197" s="21">
        <v>1207441.4679215872</v>
      </c>
      <c r="T197" s="36">
        <v>2484232.2701884126</v>
      </c>
      <c r="U197" s="19">
        <v>3691673.7381099998</v>
      </c>
      <c r="V197" s="19">
        <v>906939.72853191267</v>
      </c>
      <c r="W197" s="38">
        <f t="shared" si="8"/>
        <v>4598613.4666419122</v>
      </c>
      <c r="X197" s="119"/>
    </row>
    <row r="198" spans="1:24" s="120" customFormat="1" ht="16.5">
      <c r="A198" s="20">
        <v>608</v>
      </c>
      <c r="B198" s="18" t="s">
        <v>221</v>
      </c>
      <c r="C198" s="21">
        <v>2013</v>
      </c>
      <c r="D198" s="21">
        <v>2706896.7</v>
      </c>
      <c r="E198" s="21">
        <v>443515.58036140318</v>
      </c>
      <c r="F198" s="21">
        <v>3150412.2803614032</v>
      </c>
      <c r="G198" s="114">
        <v>1357.49</v>
      </c>
      <c r="H198" s="32">
        <v>2732627.37</v>
      </c>
      <c r="I198" s="32">
        <v>417784.91036140313</v>
      </c>
      <c r="J198" s="115">
        <f t="shared" si="7"/>
        <v>0.13261277356164838</v>
      </c>
      <c r="K198" s="116">
        <v>13312.339392</v>
      </c>
      <c r="L198" s="116">
        <v>0</v>
      </c>
      <c r="M198" s="116">
        <v>18445.295716830777</v>
      </c>
      <c r="N198" s="116">
        <v>25913.815707705475</v>
      </c>
      <c r="O198" s="116">
        <v>0</v>
      </c>
      <c r="P198" s="117">
        <v>-102942.45999999999</v>
      </c>
      <c r="Q198" s="117">
        <v>212942.6898763139</v>
      </c>
      <c r="R198" s="118">
        <v>113798.98466249046</v>
      </c>
      <c r="S198" s="21">
        <v>699255.57571674371</v>
      </c>
      <c r="T198" s="36">
        <v>914575.95042373368</v>
      </c>
      <c r="U198" s="19">
        <v>1613831.5261404775</v>
      </c>
      <c r="V198" s="19">
        <v>409863.23166161013</v>
      </c>
      <c r="W198" s="38">
        <f t="shared" si="8"/>
        <v>2023694.7578020876</v>
      </c>
      <c r="X198" s="119"/>
    </row>
    <row r="199" spans="1:24" s="120" customFormat="1" ht="16.5">
      <c r="A199" s="20">
        <v>609</v>
      </c>
      <c r="B199" s="18" t="s">
        <v>222</v>
      </c>
      <c r="C199" s="21">
        <v>83482</v>
      </c>
      <c r="D199" s="21">
        <v>110110867.33999999</v>
      </c>
      <c r="E199" s="21">
        <v>15076214.619568804</v>
      </c>
      <c r="F199" s="21">
        <v>125187081.9595688</v>
      </c>
      <c r="G199" s="114">
        <v>1357.49</v>
      </c>
      <c r="H199" s="32">
        <v>113325980.18000001</v>
      </c>
      <c r="I199" s="32">
        <v>11861101.779568791</v>
      </c>
      <c r="J199" s="115">
        <f t="shared" si="7"/>
        <v>9.4747010585321631E-2</v>
      </c>
      <c r="K199" s="116">
        <v>0</v>
      </c>
      <c r="L199" s="116">
        <v>0</v>
      </c>
      <c r="M199" s="116">
        <v>1103422.4253957721</v>
      </c>
      <c r="N199" s="116">
        <v>1486486.9032624858</v>
      </c>
      <c r="O199" s="116">
        <v>0</v>
      </c>
      <c r="P199" s="117">
        <v>-6992075.0405000001</v>
      </c>
      <c r="Q199" s="117">
        <v>-10473797.254036156</v>
      </c>
      <c r="R199" s="118">
        <v>-1578497.5974366355</v>
      </c>
      <c r="S199" s="21">
        <v>-4593358.7837457433</v>
      </c>
      <c r="T199" s="36">
        <v>25043326.249188289</v>
      </c>
      <c r="U199" s="19">
        <v>20449967.465442546</v>
      </c>
      <c r="V199" s="19">
        <v>13133679.006465396</v>
      </c>
      <c r="W199" s="38">
        <f t="shared" si="8"/>
        <v>33583646.471907943</v>
      </c>
      <c r="X199" s="119"/>
    </row>
    <row r="200" spans="1:24" s="120" customFormat="1" ht="16.5">
      <c r="A200" s="20">
        <v>611</v>
      </c>
      <c r="B200" s="18" t="s">
        <v>223</v>
      </c>
      <c r="C200" s="21">
        <v>5066</v>
      </c>
      <c r="D200" s="21">
        <v>9283427.7699999996</v>
      </c>
      <c r="E200" s="21">
        <v>792203.83864310326</v>
      </c>
      <c r="F200" s="21">
        <v>10075631.608643103</v>
      </c>
      <c r="G200" s="114">
        <v>1357.49</v>
      </c>
      <c r="H200" s="32">
        <v>6877044.3399999999</v>
      </c>
      <c r="I200" s="32">
        <v>3198587.2686431035</v>
      </c>
      <c r="J200" s="115">
        <f t="shared" si="7"/>
        <v>0.31745774288723333</v>
      </c>
      <c r="K200" s="116">
        <v>0</v>
      </c>
      <c r="L200" s="116">
        <v>0</v>
      </c>
      <c r="M200" s="116">
        <v>27613.98323286332</v>
      </c>
      <c r="N200" s="116">
        <v>77421.964118143354</v>
      </c>
      <c r="O200" s="116">
        <v>0</v>
      </c>
      <c r="P200" s="117">
        <v>-269901.31</v>
      </c>
      <c r="Q200" s="117">
        <v>202651.87123917049</v>
      </c>
      <c r="R200" s="117">
        <v>37990.649593068498</v>
      </c>
      <c r="S200" s="21">
        <v>3274364.4268263495</v>
      </c>
      <c r="T200" s="36">
        <v>1396095.2808983086</v>
      </c>
      <c r="U200" s="19">
        <v>4670459.7077246578</v>
      </c>
      <c r="V200" s="19">
        <v>754690.1209551997</v>
      </c>
      <c r="W200" s="38">
        <f t="shared" si="8"/>
        <v>5425149.8286798578</v>
      </c>
      <c r="X200" s="119"/>
    </row>
    <row r="201" spans="1:24" s="120" customFormat="1" ht="16.5">
      <c r="A201" s="20">
        <v>614</v>
      </c>
      <c r="B201" s="18" t="s">
        <v>224</v>
      </c>
      <c r="C201" s="21">
        <v>3066</v>
      </c>
      <c r="D201" s="21">
        <v>2426475</v>
      </c>
      <c r="E201" s="21">
        <v>2717846.9116842262</v>
      </c>
      <c r="F201" s="21">
        <v>5144321.9116842262</v>
      </c>
      <c r="G201" s="114">
        <v>1357.49</v>
      </c>
      <c r="H201" s="32">
        <v>4162064.34</v>
      </c>
      <c r="I201" s="32">
        <v>982257.57168422639</v>
      </c>
      <c r="J201" s="115">
        <f t="shared" si="7"/>
        <v>0.19094014498844611</v>
      </c>
      <c r="K201" s="116">
        <v>1013735.519328</v>
      </c>
      <c r="L201" s="116">
        <v>0</v>
      </c>
      <c r="M201" s="116">
        <v>35952.010000902832</v>
      </c>
      <c r="N201" s="116">
        <v>42776.667694296993</v>
      </c>
      <c r="O201" s="116">
        <v>0</v>
      </c>
      <c r="P201" s="117">
        <v>-131995.505</v>
      </c>
      <c r="Q201" s="117">
        <v>-495896.88494806981</v>
      </c>
      <c r="R201" s="118">
        <v>-318676.4685570306</v>
      </c>
      <c r="S201" s="21">
        <v>1128152.9102023258</v>
      </c>
      <c r="T201" s="36">
        <v>1632673.4429554346</v>
      </c>
      <c r="U201" s="19">
        <v>2760826.3531577606</v>
      </c>
      <c r="V201" s="19">
        <v>733814.21810733457</v>
      </c>
      <c r="W201" s="38">
        <f t="shared" si="8"/>
        <v>3494640.5712650949</v>
      </c>
      <c r="X201" s="119"/>
    </row>
    <row r="202" spans="1:24" s="120" customFormat="1" ht="16.5">
      <c r="A202" s="20">
        <v>615</v>
      </c>
      <c r="B202" s="18" t="s">
        <v>225</v>
      </c>
      <c r="C202" s="21">
        <v>7702</v>
      </c>
      <c r="D202" s="21">
        <v>11166589.630000001</v>
      </c>
      <c r="E202" s="21">
        <v>5341253.290433838</v>
      </c>
      <c r="F202" s="21">
        <v>16507842.920433838</v>
      </c>
      <c r="G202" s="114">
        <v>1357.49</v>
      </c>
      <c r="H202" s="32">
        <v>10455387.98</v>
      </c>
      <c r="I202" s="32">
        <v>6052454.9404338375</v>
      </c>
      <c r="J202" s="115">
        <f t="shared" si="7"/>
        <v>0.36664117593110551</v>
      </c>
      <c r="K202" s="116">
        <v>2158912.868576</v>
      </c>
      <c r="L202" s="116">
        <v>0</v>
      </c>
      <c r="M202" s="116">
        <v>97144.577594336457</v>
      </c>
      <c r="N202" s="116">
        <v>102537.58038655942</v>
      </c>
      <c r="O202" s="116">
        <v>0</v>
      </c>
      <c r="P202" s="117">
        <v>-475680.3297</v>
      </c>
      <c r="Q202" s="117">
        <v>2081542.1113408031</v>
      </c>
      <c r="R202" s="118">
        <v>519200.06404641783</v>
      </c>
      <c r="S202" s="21">
        <v>10536111.812677953</v>
      </c>
      <c r="T202" s="36">
        <v>3203761.2942289421</v>
      </c>
      <c r="U202" s="19">
        <v>13739873.106906895</v>
      </c>
      <c r="V202" s="19">
        <v>1537268.2292214101</v>
      </c>
      <c r="W202" s="38">
        <f t="shared" si="8"/>
        <v>15277141.336128306</v>
      </c>
      <c r="X202" s="119"/>
    </row>
    <row r="203" spans="1:24" s="120" customFormat="1" ht="16.5">
      <c r="A203" s="20">
        <v>616</v>
      </c>
      <c r="B203" s="18" t="s">
        <v>226</v>
      </c>
      <c r="C203" s="21">
        <v>1848</v>
      </c>
      <c r="D203" s="21">
        <v>2688566.5199999996</v>
      </c>
      <c r="E203" s="21">
        <v>375342.8512583003</v>
      </c>
      <c r="F203" s="21">
        <v>3063909.3712582998</v>
      </c>
      <c r="G203" s="114">
        <v>1357.49</v>
      </c>
      <c r="H203" s="32">
        <v>2508641.52</v>
      </c>
      <c r="I203" s="32">
        <v>555267.85125829978</v>
      </c>
      <c r="J203" s="115">
        <f t="shared" si="7"/>
        <v>0.18122854953449877</v>
      </c>
      <c r="K203" s="116">
        <v>0</v>
      </c>
      <c r="L203" s="116">
        <v>0</v>
      </c>
      <c r="M203" s="116">
        <v>14744.645980241672</v>
      </c>
      <c r="N203" s="116">
        <v>27380.564668291576</v>
      </c>
      <c r="O203" s="116">
        <v>0</v>
      </c>
      <c r="P203" s="117">
        <v>-95302.48</v>
      </c>
      <c r="Q203" s="117">
        <v>-38503.108451899709</v>
      </c>
      <c r="R203" s="118">
        <v>-53997.762741168663</v>
      </c>
      <c r="S203" s="21">
        <v>409589.71071376459</v>
      </c>
      <c r="T203" s="36">
        <v>782996.93279477826</v>
      </c>
      <c r="U203" s="19">
        <v>1192586.6435085428</v>
      </c>
      <c r="V203" s="19">
        <v>378607.00299649104</v>
      </c>
      <c r="W203" s="38">
        <f t="shared" si="8"/>
        <v>1571193.6465050338</v>
      </c>
      <c r="X203" s="119"/>
    </row>
    <row r="204" spans="1:24" s="120" customFormat="1" ht="16.5">
      <c r="A204" s="20">
        <v>619</v>
      </c>
      <c r="B204" s="18" t="s">
        <v>227</v>
      </c>
      <c r="C204" s="21">
        <v>2721</v>
      </c>
      <c r="D204" s="21">
        <v>3308776.9799999995</v>
      </c>
      <c r="E204" s="21">
        <v>610123.23607053491</v>
      </c>
      <c r="F204" s="21">
        <v>3918900.2160705347</v>
      </c>
      <c r="G204" s="114">
        <v>1357.49</v>
      </c>
      <c r="H204" s="32">
        <v>3693730.29</v>
      </c>
      <c r="I204" s="32">
        <v>225169.92607053462</v>
      </c>
      <c r="J204" s="115">
        <f t="shared" ref="J204:J267" si="9">I204/F204</f>
        <v>5.7457427761789658E-2</v>
      </c>
      <c r="K204" s="116">
        <v>79738.912255999996</v>
      </c>
      <c r="L204" s="116">
        <v>0</v>
      </c>
      <c r="M204" s="116">
        <v>29082.968968436624</v>
      </c>
      <c r="N204" s="116">
        <v>52790.005833427749</v>
      </c>
      <c r="O204" s="116">
        <v>0</v>
      </c>
      <c r="P204" s="117">
        <v>-171073.125</v>
      </c>
      <c r="Q204" s="117">
        <v>892726.6301944725</v>
      </c>
      <c r="R204" s="118">
        <v>516770.27323203173</v>
      </c>
      <c r="S204" s="21">
        <v>1625205.5915549032</v>
      </c>
      <c r="T204" s="36">
        <v>1708005.3365643404</v>
      </c>
      <c r="U204" s="19">
        <v>3333210.9281192436</v>
      </c>
      <c r="V204" s="19">
        <v>632756.91856675525</v>
      </c>
      <c r="W204" s="38">
        <f t="shared" ref="W204:W267" si="10">U204+V204</f>
        <v>3965967.8466859991</v>
      </c>
      <c r="X204" s="119"/>
    </row>
    <row r="205" spans="1:24" s="120" customFormat="1" ht="16.5">
      <c r="A205" s="20">
        <v>620</v>
      </c>
      <c r="B205" s="18" t="s">
        <v>228</v>
      </c>
      <c r="C205" s="21">
        <v>2446</v>
      </c>
      <c r="D205" s="21">
        <v>2210358.4899999998</v>
      </c>
      <c r="E205" s="21">
        <v>2226330.5494223139</v>
      </c>
      <c r="F205" s="21">
        <v>4436689.0394223137</v>
      </c>
      <c r="G205" s="114">
        <v>1357.49</v>
      </c>
      <c r="H205" s="32">
        <v>3320420.54</v>
      </c>
      <c r="I205" s="32">
        <v>1116268.4994223136</v>
      </c>
      <c r="J205" s="115">
        <f t="shared" si="9"/>
        <v>0.25159944487965719</v>
      </c>
      <c r="K205" s="116">
        <v>806826.48451200011</v>
      </c>
      <c r="L205" s="116">
        <v>0</v>
      </c>
      <c r="M205" s="116">
        <v>27907.786405801864</v>
      </c>
      <c r="N205" s="116">
        <v>38110.834459005979</v>
      </c>
      <c r="O205" s="116">
        <v>0</v>
      </c>
      <c r="P205" s="117">
        <v>-134394.565</v>
      </c>
      <c r="Q205" s="117">
        <v>499529.01254174334</v>
      </c>
      <c r="R205" s="118">
        <v>527306.17092637927</v>
      </c>
      <c r="S205" s="21">
        <v>2881554.2232672442</v>
      </c>
      <c r="T205" s="36">
        <v>567652.84415189689</v>
      </c>
      <c r="U205" s="19">
        <v>3449207.0674191411</v>
      </c>
      <c r="V205" s="19">
        <v>550869.61068146094</v>
      </c>
      <c r="W205" s="38">
        <f t="shared" si="10"/>
        <v>4000076.6781006018</v>
      </c>
      <c r="X205" s="119"/>
    </row>
    <row r="206" spans="1:24" s="120" customFormat="1" ht="16.5">
      <c r="A206" s="20">
        <v>623</v>
      </c>
      <c r="B206" s="18" t="s">
        <v>229</v>
      </c>
      <c r="C206" s="21">
        <v>2117</v>
      </c>
      <c r="D206" s="21">
        <v>1419899.63</v>
      </c>
      <c r="E206" s="21">
        <v>1665568.730717133</v>
      </c>
      <c r="F206" s="21">
        <v>3085468.3607171327</v>
      </c>
      <c r="G206" s="114">
        <v>1357.49</v>
      </c>
      <c r="H206" s="32">
        <v>2873806.33</v>
      </c>
      <c r="I206" s="32">
        <v>211662.03071713261</v>
      </c>
      <c r="J206" s="115">
        <f t="shared" si="9"/>
        <v>6.8599643869930199E-2</v>
      </c>
      <c r="K206" s="116">
        <v>676572.80905600009</v>
      </c>
      <c r="L206" s="116">
        <v>0</v>
      </c>
      <c r="M206" s="116">
        <v>21737.779019850903</v>
      </c>
      <c r="N206" s="116">
        <v>39240.051232583472</v>
      </c>
      <c r="O206" s="116">
        <v>0</v>
      </c>
      <c r="P206" s="117">
        <v>-110668.935</v>
      </c>
      <c r="Q206" s="117">
        <v>400572.55295975233</v>
      </c>
      <c r="R206" s="118">
        <v>71766.752767928032</v>
      </c>
      <c r="S206" s="21">
        <v>1310883.0407532474</v>
      </c>
      <c r="T206" s="36">
        <v>-113222.82242830079</v>
      </c>
      <c r="U206" s="19">
        <v>1197660.2183249467</v>
      </c>
      <c r="V206" s="19">
        <v>458320.59384433867</v>
      </c>
      <c r="W206" s="38">
        <f t="shared" si="10"/>
        <v>1655980.8121692855</v>
      </c>
      <c r="X206" s="119"/>
    </row>
    <row r="207" spans="1:24" s="120" customFormat="1" ht="16.5">
      <c r="A207" s="20">
        <v>624</v>
      </c>
      <c r="B207" s="18" t="s">
        <v>230</v>
      </c>
      <c r="C207" s="21">
        <v>5119</v>
      </c>
      <c r="D207" s="21">
        <v>7656780.7800000003</v>
      </c>
      <c r="E207" s="21">
        <v>1308251.9568764288</v>
      </c>
      <c r="F207" s="21">
        <v>8965032.7368764281</v>
      </c>
      <c r="G207" s="114">
        <v>1357.49</v>
      </c>
      <c r="H207" s="32">
        <v>6948991.3099999996</v>
      </c>
      <c r="I207" s="32">
        <v>2016041.4268764285</v>
      </c>
      <c r="J207" s="115">
        <f t="shared" si="9"/>
        <v>0.22487831177500553</v>
      </c>
      <c r="K207" s="116">
        <v>0</v>
      </c>
      <c r="L207" s="116">
        <v>0</v>
      </c>
      <c r="M207" s="116">
        <v>34072.674768680954</v>
      </c>
      <c r="N207" s="116">
        <v>89383.330509303079</v>
      </c>
      <c r="O207" s="116">
        <v>0</v>
      </c>
      <c r="P207" s="117">
        <v>-277778.79749999999</v>
      </c>
      <c r="Q207" s="117">
        <v>1320733.7573591806</v>
      </c>
      <c r="R207" s="118">
        <v>1302198.4133014437</v>
      </c>
      <c r="S207" s="21">
        <v>4484650.8053150363</v>
      </c>
      <c r="T207" s="36">
        <v>1166085.9696134075</v>
      </c>
      <c r="U207" s="19">
        <v>5650736.7749284441</v>
      </c>
      <c r="V207" s="19">
        <v>710985.61722981662</v>
      </c>
      <c r="W207" s="38">
        <f t="shared" si="10"/>
        <v>6361722.3921582606</v>
      </c>
      <c r="X207" s="119"/>
    </row>
    <row r="208" spans="1:24" s="120" customFormat="1" ht="16.5">
      <c r="A208" s="20">
        <v>625</v>
      </c>
      <c r="B208" s="18" t="s">
        <v>231</v>
      </c>
      <c r="C208" s="21">
        <v>3048</v>
      </c>
      <c r="D208" s="21">
        <v>4902130.6900000004</v>
      </c>
      <c r="E208" s="21">
        <v>891418.97125139518</v>
      </c>
      <c r="F208" s="21">
        <v>5793549.6612513959</v>
      </c>
      <c r="G208" s="114">
        <v>1357.49</v>
      </c>
      <c r="H208" s="32">
        <v>4137629.52</v>
      </c>
      <c r="I208" s="32">
        <v>1655920.1412513959</v>
      </c>
      <c r="J208" s="115">
        <f t="shared" si="9"/>
        <v>0.28582134236745632</v>
      </c>
      <c r="K208" s="116">
        <v>162410.89996799998</v>
      </c>
      <c r="L208" s="116">
        <v>0</v>
      </c>
      <c r="M208" s="116">
        <v>34366.052723294852</v>
      </c>
      <c r="N208" s="116">
        <v>40703.361095763961</v>
      </c>
      <c r="O208" s="116">
        <v>0</v>
      </c>
      <c r="P208" s="117">
        <v>-138841.47500000001</v>
      </c>
      <c r="Q208" s="117">
        <v>803389.54815674876</v>
      </c>
      <c r="R208" s="118">
        <v>542441.99206323118</v>
      </c>
      <c r="S208" s="21">
        <v>3100390.5202584346</v>
      </c>
      <c r="T208" s="36">
        <v>503840.47888829262</v>
      </c>
      <c r="U208" s="19">
        <v>3604230.9991467274</v>
      </c>
      <c r="V208" s="19">
        <v>534789.87884295883</v>
      </c>
      <c r="W208" s="38">
        <f t="shared" si="10"/>
        <v>4139020.8779896861</v>
      </c>
      <c r="X208" s="119"/>
    </row>
    <row r="209" spans="1:24" s="120" customFormat="1" ht="16.5">
      <c r="A209" s="20">
        <v>626</v>
      </c>
      <c r="B209" s="18" t="s">
        <v>232</v>
      </c>
      <c r="C209" s="21">
        <v>4964</v>
      </c>
      <c r="D209" s="21">
        <v>6677896.1499999994</v>
      </c>
      <c r="E209" s="21">
        <v>1598939.8966901463</v>
      </c>
      <c r="F209" s="21">
        <v>8276836.0466901455</v>
      </c>
      <c r="G209" s="114">
        <v>1357.49</v>
      </c>
      <c r="H209" s="32">
        <v>6738580.3600000003</v>
      </c>
      <c r="I209" s="32">
        <v>1538255.6866901452</v>
      </c>
      <c r="J209" s="115">
        <f t="shared" si="9"/>
        <v>0.18585068956455697</v>
      </c>
      <c r="K209" s="116">
        <v>574532.80403200001</v>
      </c>
      <c r="L209" s="116">
        <v>0</v>
      </c>
      <c r="M209" s="116">
        <v>57926.01668345603</v>
      </c>
      <c r="N209" s="116">
        <v>98495.934790882689</v>
      </c>
      <c r="O209" s="116">
        <v>0</v>
      </c>
      <c r="P209" s="117">
        <v>-315902.13500000001</v>
      </c>
      <c r="Q209" s="117">
        <v>-129950.92760049464</v>
      </c>
      <c r="R209" s="118">
        <v>-232392.41520157669</v>
      </c>
      <c r="S209" s="21">
        <v>1590964.9643944125</v>
      </c>
      <c r="T209" s="36">
        <v>-37431.813459974699</v>
      </c>
      <c r="U209" s="19">
        <v>1553533.1509344378</v>
      </c>
      <c r="V209" s="19">
        <v>929455.71584923344</v>
      </c>
      <c r="W209" s="38">
        <f t="shared" si="10"/>
        <v>2482988.8667836711</v>
      </c>
      <c r="X209" s="119"/>
    </row>
    <row r="210" spans="1:24" s="120" customFormat="1" ht="16.5">
      <c r="A210" s="20">
        <v>630</v>
      </c>
      <c r="B210" s="18" t="s">
        <v>233</v>
      </c>
      <c r="C210" s="21">
        <v>1631</v>
      </c>
      <c r="D210" s="21">
        <v>3269563.6300000004</v>
      </c>
      <c r="E210" s="21">
        <v>854705.82317574392</v>
      </c>
      <c r="F210" s="21">
        <v>4124269.453175744</v>
      </c>
      <c r="G210" s="114">
        <v>1357.49</v>
      </c>
      <c r="H210" s="32">
        <v>2214066.19</v>
      </c>
      <c r="I210" s="32">
        <v>1910203.2631757441</v>
      </c>
      <c r="J210" s="115">
        <f t="shared" si="9"/>
        <v>0.4631616059190462</v>
      </c>
      <c r="K210" s="116">
        <v>488729.09780799999</v>
      </c>
      <c r="L210" s="116">
        <v>0</v>
      </c>
      <c r="M210" s="116">
        <v>25997.832246745726</v>
      </c>
      <c r="N210" s="116">
        <v>25418.219876618139</v>
      </c>
      <c r="O210" s="116">
        <v>25469.447095638894</v>
      </c>
      <c r="P210" s="117">
        <v>-66993.88</v>
      </c>
      <c r="Q210" s="117">
        <v>-319839.7151869231</v>
      </c>
      <c r="R210" s="118">
        <v>-445625.82495327824</v>
      </c>
      <c r="S210" s="21">
        <v>1643358.4400625457</v>
      </c>
      <c r="T210" s="36">
        <v>482700.19705387921</v>
      </c>
      <c r="U210" s="19">
        <v>2126058.6371164247</v>
      </c>
      <c r="V210" s="19">
        <v>279874.2270486512</v>
      </c>
      <c r="W210" s="38">
        <f t="shared" si="10"/>
        <v>2405932.8641650761</v>
      </c>
      <c r="X210" s="119"/>
    </row>
    <row r="211" spans="1:24" s="120" customFormat="1" ht="16.5">
      <c r="A211" s="20">
        <v>631</v>
      </c>
      <c r="B211" s="18" t="s">
        <v>234</v>
      </c>
      <c r="C211" s="21">
        <v>1985</v>
      </c>
      <c r="D211" s="21">
        <v>2806963.2100000004</v>
      </c>
      <c r="E211" s="21">
        <v>348776.61627143854</v>
      </c>
      <c r="F211" s="21">
        <v>3155739.826271439</v>
      </c>
      <c r="G211" s="114">
        <v>1357.49</v>
      </c>
      <c r="H211" s="32">
        <v>2694617.65</v>
      </c>
      <c r="I211" s="32">
        <v>461122.17627143906</v>
      </c>
      <c r="J211" s="115">
        <f t="shared" si="9"/>
        <v>0.14612173425470973</v>
      </c>
      <c r="K211" s="116">
        <v>0</v>
      </c>
      <c r="L211" s="116">
        <v>0</v>
      </c>
      <c r="M211" s="116">
        <v>14527.867835623685</v>
      </c>
      <c r="N211" s="116">
        <v>14507.347275638955</v>
      </c>
      <c r="O211" s="116">
        <v>0</v>
      </c>
      <c r="P211" s="117">
        <v>-78867.205000000002</v>
      </c>
      <c r="Q211" s="117">
        <v>653785.11475840921</v>
      </c>
      <c r="R211" s="118">
        <v>614060.86519247526</v>
      </c>
      <c r="S211" s="21">
        <v>1679136.166333586</v>
      </c>
      <c r="T211" s="36">
        <v>594947.70009668847</v>
      </c>
      <c r="U211" s="19">
        <v>2274083.8664302742</v>
      </c>
      <c r="V211" s="19">
        <v>335090.78077581117</v>
      </c>
      <c r="W211" s="38">
        <f t="shared" si="10"/>
        <v>2609174.6472060853</v>
      </c>
      <c r="X211" s="119"/>
    </row>
    <row r="212" spans="1:24" s="120" customFormat="1" ht="16.5">
      <c r="A212" s="20">
        <v>635</v>
      </c>
      <c r="B212" s="18" t="s">
        <v>235</v>
      </c>
      <c r="C212" s="21">
        <v>6439</v>
      </c>
      <c r="D212" s="21">
        <v>8945149.1700000018</v>
      </c>
      <c r="E212" s="21">
        <v>1215800.320354433</v>
      </c>
      <c r="F212" s="21">
        <v>10160949.490354436</v>
      </c>
      <c r="G212" s="114">
        <v>1357.49</v>
      </c>
      <c r="H212" s="32">
        <v>8740878.1099999994</v>
      </c>
      <c r="I212" s="32">
        <v>1420071.3803544361</v>
      </c>
      <c r="J212" s="115">
        <f t="shared" si="9"/>
        <v>0.1397577442642027</v>
      </c>
      <c r="K212" s="116">
        <v>154193.54822399997</v>
      </c>
      <c r="L212" s="116">
        <v>0</v>
      </c>
      <c r="M212" s="116">
        <v>58852.983581632885</v>
      </c>
      <c r="N212" s="116">
        <v>109680.03943606083</v>
      </c>
      <c r="O212" s="116">
        <v>0</v>
      </c>
      <c r="P212" s="117">
        <v>-364543.23</v>
      </c>
      <c r="Q212" s="117">
        <v>-66417.489924504407</v>
      </c>
      <c r="R212" s="118">
        <v>-106243.53919095029</v>
      </c>
      <c r="S212" s="21">
        <v>1205593.6924806749</v>
      </c>
      <c r="T212" s="36">
        <v>2246537.5346833984</v>
      </c>
      <c r="U212" s="19">
        <v>3452131.2271640734</v>
      </c>
      <c r="V212" s="19">
        <v>1228202.3573483694</v>
      </c>
      <c r="W212" s="38">
        <f t="shared" si="10"/>
        <v>4680333.5845124424</v>
      </c>
      <c r="X212" s="119"/>
    </row>
    <row r="213" spans="1:24" s="120" customFormat="1" ht="16.5">
      <c r="A213" s="20">
        <v>636</v>
      </c>
      <c r="B213" s="18" t="s">
        <v>236</v>
      </c>
      <c r="C213" s="21">
        <v>8222</v>
      </c>
      <c r="D213" s="21">
        <v>13219236.32</v>
      </c>
      <c r="E213" s="21">
        <v>1871688.4904165252</v>
      </c>
      <c r="F213" s="21">
        <v>15090924.810416525</v>
      </c>
      <c r="G213" s="114">
        <v>1357.49</v>
      </c>
      <c r="H213" s="32">
        <v>11161282.779999999</v>
      </c>
      <c r="I213" s="32">
        <v>3929642.0304165259</v>
      </c>
      <c r="J213" s="115">
        <f t="shared" si="9"/>
        <v>0.26039769462664653</v>
      </c>
      <c r="K213" s="116">
        <v>0</v>
      </c>
      <c r="L213" s="116">
        <v>0</v>
      </c>
      <c r="M213" s="116">
        <v>77465.994578536411</v>
      </c>
      <c r="N213" s="116">
        <v>123574.79733249894</v>
      </c>
      <c r="O213" s="116">
        <v>0</v>
      </c>
      <c r="P213" s="117">
        <v>-476935.93</v>
      </c>
      <c r="Q213" s="117">
        <v>-18540.028925501207</v>
      </c>
      <c r="R213" s="118">
        <v>-149647.34882601048</v>
      </c>
      <c r="S213" s="21">
        <v>3485559.5145760495</v>
      </c>
      <c r="T213" s="36">
        <v>2710055.0330944383</v>
      </c>
      <c r="U213" s="19">
        <v>6195614.5476704873</v>
      </c>
      <c r="V213" s="19">
        <v>1578804.4719162632</v>
      </c>
      <c r="W213" s="38">
        <f t="shared" si="10"/>
        <v>7774419.0195867503</v>
      </c>
      <c r="X213" s="119"/>
    </row>
    <row r="214" spans="1:24" s="120" customFormat="1" ht="16.5">
      <c r="A214" s="20">
        <v>638</v>
      </c>
      <c r="B214" s="18" t="s">
        <v>237</v>
      </c>
      <c r="C214" s="21">
        <v>51149</v>
      </c>
      <c r="D214" s="21">
        <v>80292773.439999998</v>
      </c>
      <c r="E214" s="21">
        <v>17246650.544033337</v>
      </c>
      <c r="F214" s="21">
        <v>97539423.984033331</v>
      </c>
      <c r="G214" s="114">
        <v>1357.49</v>
      </c>
      <c r="H214" s="32">
        <v>69434256.010000005</v>
      </c>
      <c r="I214" s="32">
        <v>28105167.974033326</v>
      </c>
      <c r="J214" s="115">
        <f t="shared" si="9"/>
        <v>0.28814162341817795</v>
      </c>
      <c r="K214" s="116">
        <v>0</v>
      </c>
      <c r="L214" s="116">
        <v>0</v>
      </c>
      <c r="M214" s="116">
        <v>610051.50344992068</v>
      </c>
      <c r="N214" s="116">
        <v>855931.68204217579</v>
      </c>
      <c r="O214" s="116">
        <v>299426.60077771818</v>
      </c>
      <c r="P214" s="117">
        <v>-3982713.9288999997</v>
      </c>
      <c r="Q214" s="117">
        <v>14297040.322339902</v>
      </c>
      <c r="R214" s="118">
        <v>6230351.0312569141</v>
      </c>
      <c r="S214" s="21">
        <v>46415255.184999958</v>
      </c>
      <c r="T214" s="36">
        <v>-4448611.6323406249</v>
      </c>
      <c r="U214" s="19">
        <v>41966643.552659333</v>
      </c>
      <c r="V214" s="19">
        <v>7239042.1710675042</v>
      </c>
      <c r="W214" s="38">
        <f t="shared" si="10"/>
        <v>49205685.723726839</v>
      </c>
      <c r="X214" s="119"/>
    </row>
    <row r="215" spans="1:24" s="120" customFormat="1" ht="16.5">
      <c r="A215" s="20">
        <v>678</v>
      </c>
      <c r="B215" s="18" t="s">
        <v>238</v>
      </c>
      <c r="C215" s="21">
        <v>24260</v>
      </c>
      <c r="D215" s="21">
        <v>40388577.880000003</v>
      </c>
      <c r="E215" s="21">
        <v>4370614.8035129793</v>
      </c>
      <c r="F215" s="21">
        <v>44759192.683512986</v>
      </c>
      <c r="G215" s="114">
        <v>1357.49</v>
      </c>
      <c r="H215" s="32">
        <v>32932707.399999999</v>
      </c>
      <c r="I215" s="32">
        <v>11826485.283512987</v>
      </c>
      <c r="J215" s="115">
        <f t="shared" si="9"/>
        <v>0.26422472288847298</v>
      </c>
      <c r="K215" s="116">
        <v>619748.93589333328</v>
      </c>
      <c r="L215" s="116">
        <v>0</v>
      </c>
      <c r="M215" s="116">
        <v>352271.85727383231</v>
      </c>
      <c r="N215" s="116">
        <v>324714.44837320718</v>
      </c>
      <c r="O215" s="116">
        <v>0</v>
      </c>
      <c r="P215" s="117">
        <v>-1677417.7100000002</v>
      </c>
      <c r="Q215" s="117">
        <v>1208155.904785329</v>
      </c>
      <c r="R215" s="118">
        <v>800083.71615171281</v>
      </c>
      <c r="S215" s="21">
        <v>13454042.435990401</v>
      </c>
      <c r="T215" s="36">
        <v>6976628.9139894303</v>
      </c>
      <c r="U215" s="19">
        <v>20430671.349979833</v>
      </c>
      <c r="V215" s="19">
        <v>3364115.7522105235</v>
      </c>
      <c r="W215" s="38">
        <f t="shared" si="10"/>
        <v>23794787.102190357</v>
      </c>
      <c r="X215" s="119"/>
    </row>
    <row r="216" spans="1:24" s="120" customFormat="1" ht="16.5">
      <c r="A216" s="20">
        <v>680</v>
      </c>
      <c r="B216" s="18" t="s">
        <v>239</v>
      </c>
      <c r="C216" s="21">
        <v>24810</v>
      </c>
      <c r="D216" s="21">
        <v>36453022.210000001</v>
      </c>
      <c r="E216" s="21">
        <v>6076124.0171378981</v>
      </c>
      <c r="F216" s="21">
        <v>42529146.227137901</v>
      </c>
      <c r="G216" s="114">
        <v>1357.49</v>
      </c>
      <c r="H216" s="32">
        <v>33679326.899999999</v>
      </c>
      <c r="I216" s="32">
        <v>8849819.3271379024</v>
      </c>
      <c r="J216" s="115">
        <f t="shared" si="9"/>
        <v>0.20808833734571472</v>
      </c>
      <c r="K216" s="116">
        <v>0</v>
      </c>
      <c r="L216" s="116">
        <v>0</v>
      </c>
      <c r="M216" s="116">
        <v>322452.51573499903</v>
      </c>
      <c r="N216" s="116">
        <v>451861.4296212297</v>
      </c>
      <c r="O216" s="116">
        <v>215488.92080230371</v>
      </c>
      <c r="P216" s="117">
        <v>-2150840.6114999996</v>
      </c>
      <c r="Q216" s="117">
        <v>-133595.95753684593</v>
      </c>
      <c r="R216" s="118">
        <v>577349.12044288695</v>
      </c>
      <c r="S216" s="21">
        <v>8132534.7447024751</v>
      </c>
      <c r="T216" s="36">
        <v>2441695.0202904125</v>
      </c>
      <c r="U216" s="19">
        <v>10574229.764992887</v>
      </c>
      <c r="V216" s="19">
        <v>3304849.3858235055</v>
      </c>
      <c r="W216" s="38">
        <f t="shared" si="10"/>
        <v>13879079.150816392</v>
      </c>
      <c r="X216" s="119"/>
    </row>
    <row r="217" spans="1:24" s="120" customFormat="1" ht="16.5">
      <c r="A217" s="20">
        <v>681</v>
      </c>
      <c r="B217" s="18" t="s">
        <v>240</v>
      </c>
      <c r="C217" s="21">
        <v>3330</v>
      </c>
      <c r="D217" s="21">
        <v>3646813.8699999996</v>
      </c>
      <c r="E217" s="21">
        <v>919679.38534535468</v>
      </c>
      <c r="F217" s="21">
        <v>4566493.2553453539</v>
      </c>
      <c r="G217" s="114">
        <v>1357.49</v>
      </c>
      <c r="H217" s="32">
        <v>4520441.7</v>
      </c>
      <c r="I217" s="32">
        <v>46051.55534535367</v>
      </c>
      <c r="J217" s="115">
        <f t="shared" si="9"/>
        <v>1.0084665140246855E-2</v>
      </c>
      <c r="K217" s="116">
        <v>189828.66576</v>
      </c>
      <c r="L217" s="116">
        <v>0</v>
      </c>
      <c r="M217" s="116">
        <v>34421.092980139227</v>
      </c>
      <c r="N217" s="116">
        <v>57140.169712230017</v>
      </c>
      <c r="O217" s="116">
        <v>0</v>
      </c>
      <c r="P217" s="117">
        <v>-214178.89499999999</v>
      </c>
      <c r="Q217" s="117">
        <v>468405.33619894285</v>
      </c>
      <c r="R217" s="118">
        <v>438658.12639755395</v>
      </c>
      <c r="S217" s="21">
        <v>1020326.0513942197</v>
      </c>
      <c r="T217" s="36">
        <v>1060277.4911514837</v>
      </c>
      <c r="U217" s="19">
        <v>2080603.5425457035</v>
      </c>
      <c r="V217" s="19">
        <v>755109.39203559002</v>
      </c>
      <c r="W217" s="38">
        <f t="shared" si="10"/>
        <v>2835712.9345812937</v>
      </c>
      <c r="X217" s="119"/>
    </row>
    <row r="218" spans="1:24" s="120" customFormat="1" ht="16.5">
      <c r="A218" s="20">
        <v>683</v>
      </c>
      <c r="B218" s="18" t="s">
        <v>241</v>
      </c>
      <c r="C218" s="21">
        <v>3670</v>
      </c>
      <c r="D218" s="21">
        <v>6156120.0499999998</v>
      </c>
      <c r="E218" s="21">
        <v>3017768.3352890732</v>
      </c>
      <c r="F218" s="21">
        <v>9173888.385289073</v>
      </c>
      <c r="G218" s="114">
        <v>1357.49</v>
      </c>
      <c r="H218" s="32">
        <v>4981988.3</v>
      </c>
      <c r="I218" s="32">
        <v>4191900.0852890732</v>
      </c>
      <c r="J218" s="115">
        <f t="shared" si="9"/>
        <v>0.45693820430724419</v>
      </c>
      <c r="K218" s="116">
        <v>1189080.64592</v>
      </c>
      <c r="L218" s="116">
        <v>0</v>
      </c>
      <c r="M218" s="116">
        <v>45661.083768199809</v>
      </c>
      <c r="N218" s="116">
        <v>56341.264644495488</v>
      </c>
      <c r="O218" s="116">
        <v>0</v>
      </c>
      <c r="P218" s="117">
        <v>-227661.23</v>
      </c>
      <c r="Q218" s="117">
        <v>-792339.39152986871</v>
      </c>
      <c r="R218" s="118">
        <v>-229452.72984282419</v>
      </c>
      <c r="S218" s="21">
        <v>4233529.7282490758</v>
      </c>
      <c r="T218" s="36">
        <v>2465603.1425386155</v>
      </c>
      <c r="U218" s="19">
        <v>6699132.8707876913</v>
      </c>
      <c r="V218" s="19">
        <v>731851.17921430862</v>
      </c>
      <c r="W218" s="38">
        <f t="shared" si="10"/>
        <v>7430984.0500020003</v>
      </c>
      <c r="X218" s="119"/>
    </row>
    <row r="219" spans="1:24" s="120" customFormat="1" ht="16.5">
      <c r="A219" s="20">
        <v>684</v>
      </c>
      <c r="B219" s="18" t="s">
        <v>242</v>
      </c>
      <c r="C219" s="21">
        <v>38959</v>
      </c>
      <c r="D219" s="21">
        <v>52512917.329999998</v>
      </c>
      <c r="E219" s="21">
        <v>8879506.6248675305</v>
      </c>
      <c r="F219" s="21">
        <v>61392423.954867527</v>
      </c>
      <c r="G219" s="114">
        <v>1357.49</v>
      </c>
      <c r="H219" s="32">
        <v>52886452.910000004</v>
      </c>
      <c r="I219" s="32">
        <v>8505971.044867523</v>
      </c>
      <c r="J219" s="115">
        <f t="shared" si="9"/>
        <v>0.13855082593123647</v>
      </c>
      <c r="K219" s="116">
        <v>0</v>
      </c>
      <c r="L219" s="116">
        <v>0</v>
      </c>
      <c r="M219" s="116">
        <v>513723.77742585621</v>
      </c>
      <c r="N219" s="116">
        <v>697908.10462666315</v>
      </c>
      <c r="O219" s="116">
        <v>0</v>
      </c>
      <c r="P219" s="117">
        <v>-2584244.1462500002</v>
      </c>
      <c r="Q219" s="117">
        <v>5095554.0548638199</v>
      </c>
      <c r="R219" s="118">
        <v>5165541.5313064419</v>
      </c>
      <c r="S219" s="21">
        <v>17394454.366840303</v>
      </c>
      <c r="T219" s="36">
        <v>-478361.99205281655</v>
      </c>
      <c r="U219" s="19">
        <v>16916092.374787487</v>
      </c>
      <c r="V219" s="19">
        <v>6872018.074986821</v>
      </c>
      <c r="W219" s="38">
        <f t="shared" si="10"/>
        <v>23788110.44977431</v>
      </c>
      <c r="X219" s="119"/>
    </row>
    <row r="220" spans="1:24" s="120" customFormat="1" ht="16.5">
      <c r="A220" s="20">
        <v>686</v>
      </c>
      <c r="B220" s="18" t="s">
        <v>243</v>
      </c>
      <c r="C220" s="21">
        <v>3033</v>
      </c>
      <c r="D220" s="21">
        <v>3583132.52</v>
      </c>
      <c r="E220" s="21">
        <v>764299.10096627206</v>
      </c>
      <c r="F220" s="21">
        <v>4347431.6209662724</v>
      </c>
      <c r="G220" s="114">
        <v>1357.49</v>
      </c>
      <c r="H220" s="32">
        <v>4117267.17</v>
      </c>
      <c r="I220" s="32">
        <v>230164.4509662725</v>
      </c>
      <c r="J220" s="115">
        <f t="shared" si="9"/>
        <v>5.2942627057378649E-2</v>
      </c>
      <c r="K220" s="116">
        <v>340505.034552</v>
      </c>
      <c r="L220" s="116">
        <v>0</v>
      </c>
      <c r="M220" s="116">
        <v>32695.99038861442</v>
      </c>
      <c r="N220" s="116">
        <v>53853.923313187821</v>
      </c>
      <c r="O220" s="116">
        <v>0</v>
      </c>
      <c r="P220" s="117">
        <v>-218167.745</v>
      </c>
      <c r="Q220" s="117">
        <v>-996286.42114891601</v>
      </c>
      <c r="R220" s="118">
        <v>-799286.02030608081</v>
      </c>
      <c r="S220" s="21">
        <v>-1356520.7872349222</v>
      </c>
      <c r="T220" s="36">
        <v>1325132.3797620195</v>
      </c>
      <c r="U220" s="19">
        <v>-31388.407472902676</v>
      </c>
      <c r="V220" s="19">
        <v>637731.8996341785</v>
      </c>
      <c r="W220" s="38">
        <f t="shared" si="10"/>
        <v>606343.49216127582</v>
      </c>
      <c r="X220" s="119"/>
    </row>
    <row r="221" spans="1:24" s="120" customFormat="1" ht="16.5">
      <c r="A221" s="20">
        <v>687</v>
      </c>
      <c r="B221" s="18" t="s">
        <v>244</v>
      </c>
      <c r="C221" s="21">
        <v>1513</v>
      </c>
      <c r="D221" s="21">
        <v>1497839.8099999998</v>
      </c>
      <c r="E221" s="21">
        <v>1062796.2584021315</v>
      </c>
      <c r="F221" s="21">
        <v>2560636.0684021311</v>
      </c>
      <c r="G221" s="114">
        <v>1357.49</v>
      </c>
      <c r="H221" s="32">
        <v>2053882.37</v>
      </c>
      <c r="I221" s="32">
        <v>506753.69840213098</v>
      </c>
      <c r="J221" s="115">
        <f t="shared" si="9"/>
        <v>0.1979014919985688</v>
      </c>
      <c r="K221" s="116">
        <v>490475.81878399994</v>
      </c>
      <c r="L221" s="116">
        <v>0</v>
      </c>
      <c r="M221" s="116">
        <v>18595.352619811096</v>
      </c>
      <c r="N221" s="116">
        <v>27746.24797448266</v>
      </c>
      <c r="O221" s="116">
        <v>0</v>
      </c>
      <c r="P221" s="117">
        <v>-105855.70999999999</v>
      </c>
      <c r="Q221" s="117">
        <v>-292896.36728557182</v>
      </c>
      <c r="R221" s="118">
        <v>-352603.88427035289</v>
      </c>
      <c r="S221" s="21">
        <v>292215.15622449992</v>
      </c>
      <c r="T221" s="36">
        <v>-30378.830089214665</v>
      </c>
      <c r="U221" s="19">
        <v>261836.32613528526</v>
      </c>
      <c r="V221" s="19">
        <v>371342.83385391219</v>
      </c>
      <c r="W221" s="38">
        <f t="shared" si="10"/>
        <v>633179.15998919751</v>
      </c>
      <c r="X221" s="119"/>
    </row>
    <row r="222" spans="1:24" s="120" customFormat="1" ht="16.5">
      <c r="A222" s="20">
        <v>689</v>
      </c>
      <c r="B222" s="18" t="s">
        <v>245</v>
      </c>
      <c r="C222" s="21">
        <v>3092</v>
      </c>
      <c r="D222" s="21">
        <v>2755280.11</v>
      </c>
      <c r="E222" s="21">
        <v>770635.89262933494</v>
      </c>
      <c r="F222" s="21">
        <v>3525916.002629335</v>
      </c>
      <c r="G222" s="114">
        <v>1357.49</v>
      </c>
      <c r="H222" s="32">
        <v>4197359.08</v>
      </c>
      <c r="I222" s="32">
        <v>-671443.07737066504</v>
      </c>
      <c r="J222" s="115">
        <f t="shared" si="9"/>
        <v>-0.1904308204931594</v>
      </c>
      <c r="K222" s="116">
        <v>307910.06707200001</v>
      </c>
      <c r="L222" s="116">
        <v>0</v>
      </c>
      <c r="M222" s="116">
        <v>36668.89687529076</v>
      </c>
      <c r="N222" s="116">
        <v>47911.918438273613</v>
      </c>
      <c r="O222" s="116">
        <v>0</v>
      </c>
      <c r="P222" s="117">
        <v>-195178.06</v>
      </c>
      <c r="Q222" s="117">
        <v>1129509.06268098</v>
      </c>
      <c r="R222" s="118">
        <v>789964.38609171181</v>
      </c>
      <c r="S222" s="21">
        <v>1445343.1937875911</v>
      </c>
      <c r="T222" s="36">
        <v>441328.33045572776</v>
      </c>
      <c r="U222" s="19">
        <v>1886671.5242433189</v>
      </c>
      <c r="V222" s="19">
        <v>581522.43160350958</v>
      </c>
      <c r="W222" s="38">
        <f t="shared" si="10"/>
        <v>2468193.9558468284</v>
      </c>
      <c r="X222" s="119"/>
    </row>
    <row r="223" spans="1:24" s="120" customFormat="1" ht="16.5">
      <c r="A223" s="20">
        <v>691</v>
      </c>
      <c r="B223" s="18" t="s">
        <v>246</v>
      </c>
      <c r="C223" s="21">
        <v>2690</v>
      </c>
      <c r="D223" s="21">
        <v>4679631.0199999996</v>
      </c>
      <c r="E223" s="21">
        <v>581977.24171023211</v>
      </c>
      <c r="F223" s="21">
        <v>5261608.2617102321</v>
      </c>
      <c r="G223" s="114">
        <v>1357.49</v>
      </c>
      <c r="H223" s="32">
        <v>3651648.1</v>
      </c>
      <c r="I223" s="32">
        <v>1609960.161710232</v>
      </c>
      <c r="J223" s="115">
        <f t="shared" si="9"/>
        <v>0.30598252124283593</v>
      </c>
      <c r="K223" s="116">
        <v>307287.52319999994</v>
      </c>
      <c r="L223" s="116">
        <v>0</v>
      </c>
      <c r="M223" s="116">
        <v>32079.419123267955</v>
      </c>
      <c r="N223" s="116">
        <v>29134.255189814685</v>
      </c>
      <c r="O223" s="116">
        <v>0</v>
      </c>
      <c r="P223" s="117">
        <v>-130939.55500000001</v>
      </c>
      <c r="Q223" s="117">
        <v>542600.85748709925</v>
      </c>
      <c r="R223" s="118">
        <v>58297.798095752107</v>
      </c>
      <c r="S223" s="21">
        <v>2448420.4598061661</v>
      </c>
      <c r="T223" s="36">
        <v>1795830.9985822155</v>
      </c>
      <c r="U223" s="19">
        <v>4244251.4583883816</v>
      </c>
      <c r="V223" s="19">
        <v>548464.31678276905</v>
      </c>
      <c r="W223" s="38">
        <f t="shared" si="10"/>
        <v>4792715.7751711505</v>
      </c>
      <c r="X223" s="119"/>
    </row>
    <row r="224" spans="1:24" s="120" customFormat="1" ht="16.5">
      <c r="A224" s="20">
        <v>694</v>
      </c>
      <c r="B224" s="18" t="s">
        <v>247</v>
      </c>
      <c r="C224" s="21">
        <v>28521</v>
      </c>
      <c r="D224" s="21">
        <v>41182961.140000001</v>
      </c>
      <c r="E224" s="21">
        <v>5289860.1462587062</v>
      </c>
      <c r="F224" s="21">
        <v>46472821.286258705</v>
      </c>
      <c r="G224" s="114">
        <v>1357.49</v>
      </c>
      <c r="H224" s="32">
        <v>38716972.289999999</v>
      </c>
      <c r="I224" s="32">
        <v>7755848.9962587059</v>
      </c>
      <c r="J224" s="115">
        <f t="shared" si="9"/>
        <v>0.16688999681093153</v>
      </c>
      <c r="K224" s="116">
        <v>0</v>
      </c>
      <c r="L224" s="116">
        <v>0</v>
      </c>
      <c r="M224" s="116">
        <v>343518.29042751051</v>
      </c>
      <c r="N224" s="116">
        <v>519827.05476056249</v>
      </c>
      <c r="O224" s="116">
        <v>0</v>
      </c>
      <c r="P224" s="117">
        <v>-2996191.41</v>
      </c>
      <c r="Q224" s="117">
        <v>-397138.85914855823</v>
      </c>
      <c r="R224" s="118">
        <v>1318536.44774536</v>
      </c>
      <c r="S224" s="21">
        <v>6544400.5200435817</v>
      </c>
      <c r="T224" s="36">
        <v>2160723.0712918653</v>
      </c>
      <c r="U224" s="19">
        <v>8705123.5913354475</v>
      </c>
      <c r="V224" s="19">
        <v>4248239.9624042613</v>
      </c>
      <c r="W224" s="38">
        <f t="shared" si="10"/>
        <v>12953363.553739708</v>
      </c>
      <c r="X224" s="119"/>
    </row>
    <row r="225" spans="1:24" s="120" customFormat="1" ht="16.5">
      <c r="A225" s="20">
        <v>697</v>
      </c>
      <c r="B225" s="18" t="s">
        <v>248</v>
      </c>
      <c r="C225" s="21">
        <v>1210</v>
      </c>
      <c r="D225" s="21">
        <v>1140167.72</v>
      </c>
      <c r="E225" s="21">
        <v>749721.55340841354</v>
      </c>
      <c r="F225" s="21">
        <v>1889889.2734084134</v>
      </c>
      <c r="G225" s="114">
        <v>1357.49</v>
      </c>
      <c r="H225" s="32">
        <v>1642562.9</v>
      </c>
      <c r="I225" s="32">
        <v>247326.37340841349</v>
      </c>
      <c r="J225" s="115">
        <f t="shared" si="9"/>
        <v>0.13086818200854733</v>
      </c>
      <c r="K225" s="116">
        <v>119162.16488</v>
      </c>
      <c r="L225" s="116">
        <v>0</v>
      </c>
      <c r="M225" s="116">
        <v>10283.077441912215</v>
      </c>
      <c r="N225" s="116">
        <v>21009.927715590158</v>
      </c>
      <c r="O225" s="116">
        <v>0</v>
      </c>
      <c r="P225" s="117">
        <v>-57357.695</v>
      </c>
      <c r="Q225" s="117">
        <v>-69085.151303993844</v>
      </c>
      <c r="R225" s="118">
        <v>-34279.641955663748</v>
      </c>
      <c r="S225" s="21">
        <v>237059.05518625825</v>
      </c>
      <c r="T225" s="36">
        <v>271122.65988095582</v>
      </c>
      <c r="U225" s="19">
        <v>508181.7150672141</v>
      </c>
      <c r="V225" s="19">
        <v>284756.41413765552</v>
      </c>
      <c r="W225" s="38">
        <f t="shared" si="10"/>
        <v>792938.12920486962</v>
      </c>
      <c r="X225" s="119"/>
    </row>
    <row r="226" spans="1:24" s="120" customFormat="1" ht="16.5">
      <c r="A226" s="20">
        <v>698</v>
      </c>
      <c r="B226" s="18" t="s">
        <v>249</v>
      </c>
      <c r="C226" s="21">
        <v>64180</v>
      </c>
      <c r="D226" s="21">
        <v>97036973.079999983</v>
      </c>
      <c r="E226" s="21">
        <v>15484793.107863175</v>
      </c>
      <c r="F226" s="21">
        <v>112521766.18786316</v>
      </c>
      <c r="G226" s="114">
        <v>1357.49</v>
      </c>
      <c r="H226" s="32">
        <v>87123708.200000003</v>
      </c>
      <c r="I226" s="32">
        <v>25398057.987863153</v>
      </c>
      <c r="J226" s="115">
        <f t="shared" si="9"/>
        <v>0.22571684437888465</v>
      </c>
      <c r="K226" s="116">
        <v>0</v>
      </c>
      <c r="L226" s="116">
        <v>0</v>
      </c>
      <c r="M226" s="116">
        <v>801729.12045553257</v>
      </c>
      <c r="N226" s="116">
        <v>1263724.8176591138</v>
      </c>
      <c r="O226" s="116">
        <v>425287.92329682084</v>
      </c>
      <c r="P226" s="117">
        <v>-4823924.2764000008</v>
      </c>
      <c r="Q226" s="117">
        <v>-21866938.844747391</v>
      </c>
      <c r="R226" s="118">
        <v>-14239564.998743877</v>
      </c>
      <c r="S226" s="21">
        <v>-13041628.270616651</v>
      </c>
      <c r="T226" s="36">
        <v>18022389.345515128</v>
      </c>
      <c r="U226" s="19">
        <v>4980761.0748984776</v>
      </c>
      <c r="V226" s="19">
        <v>9389606.375973694</v>
      </c>
      <c r="W226" s="38">
        <f t="shared" si="10"/>
        <v>14370367.450872172</v>
      </c>
      <c r="X226" s="119"/>
    </row>
    <row r="227" spans="1:24" s="120" customFormat="1" ht="16.5">
      <c r="A227" s="20">
        <v>700</v>
      </c>
      <c r="B227" s="18" t="s">
        <v>250</v>
      </c>
      <c r="C227" s="21">
        <v>4913</v>
      </c>
      <c r="D227" s="21">
        <v>5717735.0800000001</v>
      </c>
      <c r="E227" s="21">
        <v>1521758.7922940517</v>
      </c>
      <c r="F227" s="21">
        <v>7239493.8722940516</v>
      </c>
      <c r="G227" s="114">
        <v>1357.49</v>
      </c>
      <c r="H227" s="32">
        <v>6669348.3700000001</v>
      </c>
      <c r="I227" s="32">
        <v>570145.50229405146</v>
      </c>
      <c r="J227" s="115">
        <f t="shared" si="9"/>
        <v>7.8754884298753297E-2</v>
      </c>
      <c r="K227" s="116">
        <v>23767.364623999998</v>
      </c>
      <c r="L227" s="116">
        <v>0</v>
      </c>
      <c r="M227" s="116">
        <v>36079.680940592858</v>
      </c>
      <c r="N227" s="116">
        <v>66541.840378124209</v>
      </c>
      <c r="O227" s="116">
        <v>0</v>
      </c>
      <c r="P227" s="117">
        <v>-266196.06000000006</v>
      </c>
      <c r="Q227" s="117">
        <v>24491.904781800073</v>
      </c>
      <c r="R227" s="118">
        <v>363257.22067607666</v>
      </c>
      <c r="S227" s="21">
        <v>818087.45369464532</v>
      </c>
      <c r="T227" s="36">
        <v>-5358.333016502349</v>
      </c>
      <c r="U227" s="19">
        <v>812729.12067814299</v>
      </c>
      <c r="V227" s="19">
        <v>792613.35555459536</v>
      </c>
      <c r="W227" s="38">
        <f t="shared" si="10"/>
        <v>1605342.4762327382</v>
      </c>
      <c r="X227" s="119"/>
    </row>
    <row r="228" spans="1:24" s="120" customFormat="1" ht="16.5">
      <c r="A228" s="20">
        <v>702</v>
      </c>
      <c r="B228" s="18" t="s">
        <v>251</v>
      </c>
      <c r="C228" s="21">
        <v>4155</v>
      </c>
      <c r="D228" s="21">
        <v>4414807.46</v>
      </c>
      <c r="E228" s="21">
        <v>1008920.041269122</v>
      </c>
      <c r="F228" s="21">
        <v>5423727.5012691217</v>
      </c>
      <c r="G228" s="114">
        <v>1357.49</v>
      </c>
      <c r="H228" s="32">
        <v>5640370.9500000002</v>
      </c>
      <c r="I228" s="32">
        <v>-216643.44873087853</v>
      </c>
      <c r="J228" s="115">
        <f t="shared" si="9"/>
        <v>-3.9943645524260794E-2</v>
      </c>
      <c r="K228" s="116">
        <v>414579.25199999998</v>
      </c>
      <c r="L228" s="116">
        <v>0</v>
      </c>
      <c r="M228" s="116">
        <v>49916.950213293283</v>
      </c>
      <c r="N228" s="116">
        <v>63839.258429275687</v>
      </c>
      <c r="O228" s="116">
        <v>0</v>
      </c>
      <c r="P228" s="117">
        <v>-210617.68</v>
      </c>
      <c r="Q228" s="117">
        <v>131508.66390615053</v>
      </c>
      <c r="R228" s="118">
        <v>-89933.549841044558</v>
      </c>
      <c r="S228" s="21">
        <v>142649.44597679644</v>
      </c>
      <c r="T228" s="36">
        <v>884882.63882893382</v>
      </c>
      <c r="U228" s="19">
        <v>1027532.0848057303</v>
      </c>
      <c r="V228" s="19">
        <v>868232.8701393127</v>
      </c>
      <c r="W228" s="38">
        <f t="shared" si="10"/>
        <v>1895764.954945043</v>
      </c>
      <c r="X228" s="119"/>
    </row>
    <row r="229" spans="1:24" s="120" customFormat="1" ht="16.5">
      <c r="A229" s="20">
        <v>704</v>
      </c>
      <c r="B229" s="18" t="s">
        <v>252</v>
      </c>
      <c r="C229" s="21">
        <v>6379</v>
      </c>
      <c r="D229" s="21">
        <v>11757819.459999999</v>
      </c>
      <c r="E229" s="21">
        <v>708245.52423540223</v>
      </c>
      <c r="F229" s="21">
        <v>12466064.984235402</v>
      </c>
      <c r="G229" s="114">
        <v>1357.49</v>
      </c>
      <c r="H229" s="32">
        <v>8659428.7100000009</v>
      </c>
      <c r="I229" s="32">
        <v>3806636.2742354013</v>
      </c>
      <c r="J229" s="115">
        <f t="shared" si="9"/>
        <v>0.30535989336244251</v>
      </c>
      <c r="K229" s="116">
        <v>0</v>
      </c>
      <c r="L229" s="116">
        <v>0</v>
      </c>
      <c r="M229" s="116">
        <v>53292.942171776791</v>
      </c>
      <c r="N229" s="116">
        <v>131187.53508478843</v>
      </c>
      <c r="O229" s="116">
        <v>43292.166785146474</v>
      </c>
      <c r="P229" s="117">
        <v>-243178.55</v>
      </c>
      <c r="Q229" s="117">
        <v>368904.36564034637</v>
      </c>
      <c r="R229" s="118">
        <v>-62926.853982607601</v>
      </c>
      <c r="S229" s="21">
        <v>4097207.8799348515</v>
      </c>
      <c r="T229" s="36">
        <v>1156189.3177692341</v>
      </c>
      <c r="U229" s="19">
        <v>5253397.1977040861</v>
      </c>
      <c r="V229" s="19">
        <v>810201.86141757562</v>
      </c>
      <c r="W229" s="38">
        <f t="shared" si="10"/>
        <v>6063599.0591216618</v>
      </c>
      <c r="X229" s="119"/>
    </row>
    <row r="230" spans="1:24" s="120" customFormat="1" ht="16.5">
      <c r="A230" s="20">
        <v>707</v>
      </c>
      <c r="B230" s="18" t="s">
        <v>253</v>
      </c>
      <c r="C230" s="21">
        <v>2032</v>
      </c>
      <c r="D230" s="21">
        <v>1646206.7499999998</v>
      </c>
      <c r="E230" s="21">
        <v>806771.15971508727</v>
      </c>
      <c r="F230" s="21">
        <v>2452977.9097150872</v>
      </c>
      <c r="G230" s="114">
        <v>1357.49</v>
      </c>
      <c r="H230" s="32">
        <v>2758419.68</v>
      </c>
      <c r="I230" s="32">
        <v>-305441.77028491301</v>
      </c>
      <c r="J230" s="115">
        <f t="shared" si="9"/>
        <v>-0.12451876108431405</v>
      </c>
      <c r="K230" s="116">
        <v>268120.18918400002</v>
      </c>
      <c r="L230" s="116">
        <v>0</v>
      </c>
      <c r="M230" s="116">
        <v>20245.693806115978</v>
      </c>
      <c r="N230" s="116">
        <v>38742.8203672647</v>
      </c>
      <c r="O230" s="116">
        <v>0</v>
      </c>
      <c r="P230" s="117">
        <v>-121662.12</v>
      </c>
      <c r="Q230" s="117">
        <v>164674.92679496965</v>
      </c>
      <c r="R230" s="118">
        <v>279537.68185277825</v>
      </c>
      <c r="S230" s="21">
        <v>344217.42172021559</v>
      </c>
      <c r="T230" s="36">
        <v>1237980.7842486401</v>
      </c>
      <c r="U230" s="19">
        <v>1582198.2059688556</v>
      </c>
      <c r="V230" s="19">
        <v>500103.99347212969</v>
      </c>
      <c r="W230" s="38">
        <f t="shared" si="10"/>
        <v>2082302.1994409855</v>
      </c>
      <c r="X230" s="119"/>
    </row>
    <row r="231" spans="1:24" s="120" customFormat="1" ht="16.5">
      <c r="A231" s="20">
        <v>710</v>
      </c>
      <c r="B231" s="18" t="s">
        <v>254</v>
      </c>
      <c r="C231" s="21">
        <v>27484</v>
      </c>
      <c r="D231" s="21">
        <v>37455694.620000005</v>
      </c>
      <c r="E231" s="21">
        <v>11734190.768644765</v>
      </c>
      <c r="F231" s="21">
        <v>49189885.38864477</v>
      </c>
      <c r="G231" s="114">
        <v>1357.49</v>
      </c>
      <c r="H231" s="32">
        <v>37309255.160000004</v>
      </c>
      <c r="I231" s="32">
        <v>11880630.228644766</v>
      </c>
      <c r="J231" s="115">
        <f t="shared" si="9"/>
        <v>0.24152587741924986</v>
      </c>
      <c r="K231" s="116">
        <v>0</v>
      </c>
      <c r="L231" s="116">
        <v>0</v>
      </c>
      <c r="M231" s="116">
        <v>306326.99412669754</v>
      </c>
      <c r="N231" s="116">
        <v>427871.47136983351</v>
      </c>
      <c r="O231" s="116">
        <v>0</v>
      </c>
      <c r="P231" s="117">
        <v>-2016980.0187500003</v>
      </c>
      <c r="Q231" s="117">
        <v>-4328872.1656706752</v>
      </c>
      <c r="R231" s="118">
        <v>-1221505.3455643367</v>
      </c>
      <c r="S231" s="21">
        <v>5047471.1641562851</v>
      </c>
      <c r="T231" s="36">
        <v>8152194.7922171969</v>
      </c>
      <c r="U231" s="19">
        <v>13199665.956373483</v>
      </c>
      <c r="V231" s="19">
        <v>4725955.3362288969</v>
      </c>
      <c r="W231" s="38">
        <f t="shared" si="10"/>
        <v>17925621.292602379</v>
      </c>
      <c r="X231" s="119"/>
    </row>
    <row r="232" spans="1:24" s="120" customFormat="1" ht="16.5">
      <c r="A232" s="20">
        <v>729</v>
      </c>
      <c r="B232" s="18" t="s">
        <v>255</v>
      </c>
      <c r="C232" s="21">
        <v>9117</v>
      </c>
      <c r="D232" s="21">
        <v>11881607.439999999</v>
      </c>
      <c r="E232" s="21">
        <v>2264038.1137504508</v>
      </c>
      <c r="F232" s="21">
        <v>14145645.55375045</v>
      </c>
      <c r="G232" s="114">
        <v>1357.49</v>
      </c>
      <c r="H232" s="32">
        <v>12376236.33</v>
      </c>
      <c r="I232" s="32">
        <v>1769409.2237504497</v>
      </c>
      <c r="J232" s="115">
        <f t="shared" si="9"/>
        <v>0.12508508127303702</v>
      </c>
      <c r="K232" s="116">
        <v>435151.00631999999</v>
      </c>
      <c r="L232" s="116">
        <v>0</v>
      </c>
      <c r="M232" s="116">
        <v>108218.13675974928</v>
      </c>
      <c r="N232" s="116">
        <v>124352.80711870754</v>
      </c>
      <c r="O232" s="116">
        <v>0</v>
      </c>
      <c r="P232" s="117">
        <v>-623085.39500000002</v>
      </c>
      <c r="Q232" s="117">
        <v>123482.79004351576</v>
      </c>
      <c r="R232" s="118">
        <v>283378.3403821871</v>
      </c>
      <c r="S232" s="21">
        <v>2220906.9093746091</v>
      </c>
      <c r="T232" s="36">
        <v>4404518.7204346694</v>
      </c>
      <c r="U232" s="19">
        <v>6625425.629809279</v>
      </c>
      <c r="V232" s="19">
        <v>1839635.0398180236</v>
      </c>
      <c r="W232" s="38">
        <f t="shared" si="10"/>
        <v>8465060.6696273033</v>
      </c>
      <c r="X232" s="119"/>
    </row>
    <row r="233" spans="1:24" s="120" customFormat="1" ht="16.5">
      <c r="A233" s="20">
        <v>732</v>
      </c>
      <c r="B233" s="18" t="s">
        <v>256</v>
      </c>
      <c r="C233" s="21">
        <v>3416</v>
      </c>
      <c r="D233" s="21">
        <v>2933393.92</v>
      </c>
      <c r="E233" s="21">
        <v>3350732.8150055613</v>
      </c>
      <c r="F233" s="21">
        <v>6284126.7350055613</v>
      </c>
      <c r="G233" s="114">
        <v>1357.49</v>
      </c>
      <c r="H233" s="32">
        <v>4637185.84</v>
      </c>
      <c r="I233" s="32">
        <v>1646940.8950055614</v>
      </c>
      <c r="J233" s="115">
        <f t="shared" si="9"/>
        <v>0.262079516288448</v>
      </c>
      <c r="K233" s="116">
        <v>1123884.1680639999</v>
      </c>
      <c r="L233" s="116">
        <v>0</v>
      </c>
      <c r="M233" s="116">
        <v>40570.746449244056</v>
      </c>
      <c r="N233" s="116">
        <v>50925.343358016573</v>
      </c>
      <c r="O233" s="116">
        <v>0</v>
      </c>
      <c r="P233" s="117">
        <v>-170557.69</v>
      </c>
      <c r="Q233" s="117">
        <v>-545544.63024855475</v>
      </c>
      <c r="R233" s="118">
        <v>618966.55828274123</v>
      </c>
      <c r="S233" s="21">
        <v>2765185.3909110082</v>
      </c>
      <c r="T233" s="36">
        <v>1181174.3010536649</v>
      </c>
      <c r="U233" s="19">
        <v>3946359.6919646729</v>
      </c>
      <c r="V233" s="19">
        <v>732962.67482933204</v>
      </c>
      <c r="W233" s="38">
        <f t="shared" si="10"/>
        <v>4679322.366794005</v>
      </c>
      <c r="X233" s="119"/>
    </row>
    <row r="234" spans="1:24" s="120" customFormat="1" ht="16.5">
      <c r="A234" s="20">
        <v>734</v>
      </c>
      <c r="B234" s="18" t="s">
        <v>257</v>
      </c>
      <c r="C234" s="21">
        <v>51400</v>
      </c>
      <c r="D234" s="21">
        <v>67922971.359999999</v>
      </c>
      <c r="E234" s="21">
        <v>12408228.103388894</v>
      </c>
      <c r="F234" s="21">
        <v>80331199.46338889</v>
      </c>
      <c r="G234" s="114">
        <v>1357.49</v>
      </c>
      <c r="H234" s="32">
        <v>69774986</v>
      </c>
      <c r="I234" s="32">
        <v>10556213.46338889</v>
      </c>
      <c r="J234" s="115">
        <f t="shared" si="9"/>
        <v>0.13140863741490511</v>
      </c>
      <c r="K234" s="116">
        <v>0</v>
      </c>
      <c r="L234" s="116">
        <v>0</v>
      </c>
      <c r="M234" s="116">
        <v>573999.27762117377</v>
      </c>
      <c r="N234" s="116">
        <v>941444.16926785791</v>
      </c>
      <c r="O234" s="116">
        <v>0</v>
      </c>
      <c r="P234" s="117">
        <v>-3666271.8461500001</v>
      </c>
      <c r="Q234" s="117">
        <v>-2487116.5794258942</v>
      </c>
      <c r="R234" s="118">
        <v>309393.39313882607</v>
      </c>
      <c r="S234" s="21">
        <v>6227661.8778408533</v>
      </c>
      <c r="T234" s="36">
        <v>16421397.545525655</v>
      </c>
      <c r="U234" s="19">
        <v>22649059.423366509</v>
      </c>
      <c r="V234" s="19">
        <v>8910266.8266251925</v>
      </c>
      <c r="W234" s="38">
        <f t="shared" si="10"/>
        <v>31559326.2499917</v>
      </c>
      <c r="X234" s="119"/>
    </row>
    <row r="235" spans="1:24" s="120" customFormat="1" ht="16.5">
      <c r="A235" s="20">
        <v>738</v>
      </c>
      <c r="B235" s="18" t="s">
        <v>258</v>
      </c>
      <c r="C235" s="21">
        <v>2959</v>
      </c>
      <c r="D235" s="21">
        <v>4176337.44</v>
      </c>
      <c r="E235" s="21">
        <v>540100.86898817844</v>
      </c>
      <c r="F235" s="21">
        <v>4716438.3089881781</v>
      </c>
      <c r="G235" s="114">
        <v>1357.49</v>
      </c>
      <c r="H235" s="32">
        <v>4016812.91</v>
      </c>
      <c r="I235" s="32">
        <v>699625.398988178</v>
      </c>
      <c r="J235" s="115">
        <f t="shared" si="9"/>
        <v>0.14833765505951657</v>
      </c>
      <c r="K235" s="116">
        <v>0</v>
      </c>
      <c r="L235" s="116">
        <v>0</v>
      </c>
      <c r="M235" s="116">
        <v>22062.091146877763</v>
      </c>
      <c r="N235" s="116">
        <v>35949.543957614645</v>
      </c>
      <c r="O235" s="116">
        <v>0</v>
      </c>
      <c r="P235" s="117">
        <v>-141845.62</v>
      </c>
      <c r="Q235" s="117">
        <v>49480.871822607842</v>
      </c>
      <c r="R235" s="118">
        <v>-5136.5945934219262</v>
      </c>
      <c r="S235" s="21">
        <v>660135.69132185634</v>
      </c>
      <c r="T235" s="36">
        <v>943120.16683625244</v>
      </c>
      <c r="U235" s="19">
        <v>1603255.8581581088</v>
      </c>
      <c r="V235" s="19">
        <v>553572.81979509536</v>
      </c>
      <c r="W235" s="38">
        <f t="shared" si="10"/>
        <v>2156828.6779532041</v>
      </c>
      <c r="X235" s="119"/>
    </row>
    <row r="236" spans="1:24" s="120" customFormat="1" ht="16.5">
      <c r="A236" s="20">
        <v>739</v>
      </c>
      <c r="B236" s="18" t="s">
        <v>259</v>
      </c>
      <c r="C236" s="21">
        <v>3261</v>
      </c>
      <c r="D236" s="21">
        <v>3573119.0399999996</v>
      </c>
      <c r="E236" s="21">
        <v>765572.97950776271</v>
      </c>
      <c r="F236" s="21">
        <v>4338692.019507762</v>
      </c>
      <c r="G236" s="114">
        <v>1357.49</v>
      </c>
      <c r="H236" s="32">
        <v>4426774.8899999997</v>
      </c>
      <c r="I236" s="32">
        <v>-88082.87049223762</v>
      </c>
      <c r="J236" s="115">
        <f t="shared" si="9"/>
        <v>-2.0301710768175451E-2</v>
      </c>
      <c r="K236" s="116">
        <v>119640.54195199999</v>
      </c>
      <c r="L236" s="116">
        <v>0</v>
      </c>
      <c r="M236" s="116">
        <v>34792.087717503375</v>
      </c>
      <c r="N236" s="116">
        <v>61326.551453517241</v>
      </c>
      <c r="O236" s="116">
        <v>0</v>
      </c>
      <c r="P236" s="117">
        <v>-176094.11500000002</v>
      </c>
      <c r="Q236" s="117">
        <v>1438017.4488031343</v>
      </c>
      <c r="R236" s="118">
        <v>1204309.2226618777</v>
      </c>
      <c r="S236" s="21">
        <v>2593908.867095795</v>
      </c>
      <c r="T236" s="36">
        <v>841877.56156669196</v>
      </c>
      <c r="U236" s="19">
        <v>3435786.4286624868</v>
      </c>
      <c r="V236" s="19">
        <v>696239.15414495976</v>
      </c>
      <c r="W236" s="38">
        <f t="shared" si="10"/>
        <v>4132025.5828074468</v>
      </c>
      <c r="X236" s="119"/>
    </row>
    <row r="237" spans="1:24" s="120" customFormat="1" ht="16.5">
      <c r="A237" s="20">
        <v>740</v>
      </c>
      <c r="B237" s="18" t="s">
        <v>260</v>
      </c>
      <c r="C237" s="21">
        <v>32547</v>
      </c>
      <c r="D237" s="21">
        <v>36204027.270000003</v>
      </c>
      <c r="E237" s="21">
        <v>8548724.5558221955</v>
      </c>
      <c r="F237" s="21">
        <v>44752751.825822197</v>
      </c>
      <c r="G237" s="114">
        <v>1357.49</v>
      </c>
      <c r="H237" s="32">
        <v>44182227.030000001</v>
      </c>
      <c r="I237" s="32">
        <v>570524.79582219571</v>
      </c>
      <c r="J237" s="115">
        <f t="shared" si="9"/>
        <v>1.2748373508799624E-2</v>
      </c>
      <c r="K237" s="116">
        <v>731853.40425600007</v>
      </c>
      <c r="L237" s="116">
        <v>0</v>
      </c>
      <c r="M237" s="116">
        <v>424551.87930449663</v>
      </c>
      <c r="N237" s="116">
        <v>588886.02537086327</v>
      </c>
      <c r="O237" s="116">
        <v>0</v>
      </c>
      <c r="P237" s="117">
        <v>-2688977.09</v>
      </c>
      <c r="Q237" s="117">
        <v>-2170470.1955421437</v>
      </c>
      <c r="R237" s="118">
        <v>129236.48823625229</v>
      </c>
      <c r="S237" s="21">
        <v>-2414394.6925523356</v>
      </c>
      <c r="T237" s="36">
        <v>8120444.280558615</v>
      </c>
      <c r="U237" s="19">
        <v>5706049.5880062794</v>
      </c>
      <c r="V237" s="19">
        <v>5978140.1473588469</v>
      </c>
      <c r="W237" s="38">
        <f t="shared" si="10"/>
        <v>11684189.735365126</v>
      </c>
      <c r="X237" s="119"/>
    </row>
    <row r="238" spans="1:24" s="120" customFormat="1" ht="16.5">
      <c r="A238" s="20">
        <v>742</v>
      </c>
      <c r="B238" s="18" t="s">
        <v>261</v>
      </c>
      <c r="C238" s="21">
        <v>1009</v>
      </c>
      <c r="D238" s="21">
        <v>977198.4</v>
      </c>
      <c r="E238" s="21">
        <v>963575.22562847822</v>
      </c>
      <c r="F238" s="21">
        <v>1940773.6256284784</v>
      </c>
      <c r="G238" s="114">
        <v>1357.49</v>
      </c>
      <c r="H238" s="32">
        <v>1369707.41</v>
      </c>
      <c r="I238" s="32">
        <v>571066.21562847844</v>
      </c>
      <c r="J238" s="115">
        <f t="shared" si="9"/>
        <v>0.29424669012778387</v>
      </c>
      <c r="K238" s="116">
        <v>359545.81691199995</v>
      </c>
      <c r="L238" s="116">
        <v>0</v>
      </c>
      <c r="M238" s="116">
        <v>11539.736342586832</v>
      </c>
      <c r="N238" s="116">
        <v>12306.491239813093</v>
      </c>
      <c r="O238" s="116">
        <v>0</v>
      </c>
      <c r="P238" s="117">
        <v>-45572.61</v>
      </c>
      <c r="Q238" s="117">
        <v>-268220.85009494331</v>
      </c>
      <c r="R238" s="118">
        <v>52328.302802560662</v>
      </c>
      <c r="S238" s="21">
        <v>692993.10283049569</v>
      </c>
      <c r="T238" s="36">
        <v>-48820.716620461775</v>
      </c>
      <c r="U238" s="19">
        <v>644172.3862100339</v>
      </c>
      <c r="V238" s="19">
        <v>223913.9118883659</v>
      </c>
      <c r="W238" s="38">
        <f t="shared" si="10"/>
        <v>868086.29809839977</v>
      </c>
      <c r="X238" s="119"/>
    </row>
    <row r="239" spans="1:24" s="120" customFormat="1" ht="16.5">
      <c r="A239" s="20">
        <v>743</v>
      </c>
      <c r="B239" s="18" t="s">
        <v>262</v>
      </c>
      <c r="C239" s="21">
        <v>64736</v>
      </c>
      <c r="D239" s="21">
        <v>101636125.21000001</v>
      </c>
      <c r="E239" s="21">
        <v>8616295.997418372</v>
      </c>
      <c r="F239" s="21">
        <v>110252421.20741838</v>
      </c>
      <c r="G239" s="114">
        <v>1357.49</v>
      </c>
      <c r="H239" s="32">
        <v>87878472.640000001</v>
      </c>
      <c r="I239" s="32">
        <v>22373948.567418382</v>
      </c>
      <c r="J239" s="115">
        <f t="shared" si="9"/>
        <v>0.20293385235800102</v>
      </c>
      <c r="K239" s="116">
        <v>0</v>
      </c>
      <c r="L239" s="116">
        <v>0</v>
      </c>
      <c r="M239" s="116">
        <v>931913.87916602066</v>
      </c>
      <c r="N239" s="116">
        <v>1284878.3661100245</v>
      </c>
      <c r="O239" s="116">
        <v>490077.21904511855</v>
      </c>
      <c r="P239" s="117">
        <v>-5335561.68035</v>
      </c>
      <c r="Q239" s="117">
        <v>-3788102.496411154</v>
      </c>
      <c r="R239" s="118">
        <v>-1551476.2534244265</v>
      </c>
      <c r="S239" s="21">
        <v>14405677.601553963</v>
      </c>
      <c r="T239" s="36">
        <v>12975190.706996385</v>
      </c>
      <c r="U239" s="19">
        <v>27380868.30855035</v>
      </c>
      <c r="V239" s="19">
        <v>9486270.8269428648</v>
      </c>
      <c r="W239" s="38">
        <f t="shared" si="10"/>
        <v>36867139.135493219</v>
      </c>
      <c r="X239" s="119"/>
    </row>
    <row r="240" spans="1:24" s="120" customFormat="1" ht="16.5">
      <c r="A240" s="20">
        <v>746</v>
      </c>
      <c r="B240" s="18" t="s">
        <v>263</v>
      </c>
      <c r="C240" s="21">
        <v>4781</v>
      </c>
      <c r="D240" s="21">
        <v>11053809.350000001</v>
      </c>
      <c r="E240" s="21">
        <v>1100435.8987287192</v>
      </c>
      <c r="F240" s="21">
        <v>12154245.24872872</v>
      </c>
      <c r="G240" s="114">
        <v>1357.49</v>
      </c>
      <c r="H240" s="32">
        <v>6490159.6900000004</v>
      </c>
      <c r="I240" s="32">
        <v>5664085.5587287201</v>
      </c>
      <c r="J240" s="115">
        <f t="shared" si="9"/>
        <v>0.4660170535328928</v>
      </c>
      <c r="K240" s="116">
        <v>49778.777552</v>
      </c>
      <c r="L240" s="116">
        <v>0</v>
      </c>
      <c r="M240" s="116">
        <v>72959.410795915304</v>
      </c>
      <c r="N240" s="116">
        <v>89260.730803935876</v>
      </c>
      <c r="O240" s="116">
        <v>0</v>
      </c>
      <c r="P240" s="117">
        <v>-244466.81999999998</v>
      </c>
      <c r="Q240" s="117">
        <v>-154755.67490200824</v>
      </c>
      <c r="R240" s="118">
        <v>-640250.2986837558</v>
      </c>
      <c r="S240" s="21">
        <v>4836611.6842948068</v>
      </c>
      <c r="T240" s="36">
        <v>1384721.2775876019</v>
      </c>
      <c r="U240" s="19">
        <v>6221332.9618824087</v>
      </c>
      <c r="V240" s="19">
        <v>858368.18871401856</v>
      </c>
      <c r="W240" s="38">
        <f t="shared" si="10"/>
        <v>7079701.1505964268</v>
      </c>
      <c r="X240" s="119"/>
    </row>
    <row r="241" spans="1:24" s="120" customFormat="1" ht="16.5">
      <c r="A241" s="20">
        <v>747</v>
      </c>
      <c r="B241" s="18" t="s">
        <v>264</v>
      </c>
      <c r="C241" s="21">
        <v>1352</v>
      </c>
      <c r="D241" s="21">
        <v>1451463.73</v>
      </c>
      <c r="E241" s="21">
        <v>508415.397221405</v>
      </c>
      <c r="F241" s="21">
        <v>1959879.127221405</v>
      </c>
      <c r="G241" s="114">
        <v>1357.49</v>
      </c>
      <c r="H241" s="32">
        <v>1835326.48</v>
      </c>
      <c r="I241" s="32">
        <v>124552.64722140506</v>
      </c>
      <c r="J241" s="115">
        <f t="shared" si="9"/>
        <v>6.3551188178624096E-2</v>
      </c>
      <c r="K241" s="116">
        <v>151606.97427200002</v>
      </c>
      <c r="L241" s="116">
        <v>0</v>
      </c>
      <c r="M241" s="116">
        <v>14231.814109297064</v>
      </c>
      <c r="N241" s="116">
        <v>18758.454066978575</v>
      </c>
      <c r="O241" s="116">
        <v>0</v>
      </c>
      <c r="P241" s="117">
        <v>-69100.835000000006</v>
      </c>
      <c r="Q241" s="117">
        <v>288613.01998115837</v>
      </c>
      <c r="R241" s="118">
        <v>259380.59317902187</v>
      </c>
      <c r="S241" s="21">
        <v>788042.66782986105</v>
      </c>
      <c r="T241" s="36">
        <v>438916.23258779617</v>
      </c>
      <c r="U241" s="19">
        <v>1226958.9004176571</v>
      </c>
      <c r="V241" s="19">
        <v>325597.9270131248</v>
      </c>
      <c r="W241" s="38">
        <f t="shared" si="10"/>
        <v>1552556.8274307819</v>
      </c>
      <c r="X241" s="119"/>
    </row>
    <row r="242" spans="1:24" s="120" customFormat="1" ht="16.5">
      <c r="A242" s="20">
        <v>748</v>
      </c>
      <c r="B242" s="18" t="s">
        <v>265</v>
      </c>
      <c r="C242" s="21">
        <v>5028</v>
      </c>
      <c r="D242" s="21">
        <v>9910473.5899999999</v>
      </c>
      <c r="E242" s="21">
        <v>1353182.6465539499</v>
      </c>
      <c r="F242" s="21">
        <v>11263656.23655395</v>
      </c>
      <c r="G242" s="114">
        <v>1357.49</v>
      </c>
      <c r="H242" s="32">
        <v>6825459.7199999997</v>
      </c>
      <c r="I242" s="32">
        <v>4438196.5165539505</v>
      </c>
      <c r="J242" s="115">
        <f t="shared" si="9"/>
        <v>0.39402805122466972</v>
      </c>
      <c r="K242" s="116">
        <v>166030.08409599998</v>
      </c>
      <c r="L242" s="116">
        <v>0</v>
      </c>
      <c r="M242" s="116">
        <v>58083.213285129292</v>
      </c>
      <c r="N242" s="116">
        <v>87059.060391983556</v>
      </c>
      <c r="O242" s="116">
        <v>0</v>
      </c>
      <c r="P242" s="117">
        <v>-234496.76</v>
      </c>
      <c r="Q242" s="117">
        <v>522965.91531569761</v>
      </c>
      <c r="R242" s="118">
        <v>-42942.177892099084</v>
      </c>
      <c r="S242" s="21">
        <v>4994895.8517506626</v>
      </c>
      <c r="T242" s="36">
        <v>2686183.8153166603</v>
      </c>
      <c r="U242" s="19">
        <v>7681079.6670673229</v>
      </c>
      <c r="V242" s="19">
        <v>939977.40686789551</v>
      </c>
      <c r="W242" s="38">
        <f t="shared" si="10"/>
        <v>8621057.0739352182</v>
      </c>
      <c r="X242" s="119"/>
    </row>
    <row r="243" spans="1:24" s="120" customFormat="1" ht="16.5">
      <c r="A243" s="20">
        <v>749</v>
      </c>
      <c r="B243" s="18" t="s">
        <v>266</v>
      </c>
      <c r="C243" s="21">
        <v>21293</v>
      </c>
      <c r="D243" s="21">
        <v>38248840.079999998</v>
      </c>
      <c r="E243" s="21">
        <v>2103577.1839138679</v>
      </c>
      <c r="F243" s="21">
        <v>40352417.26391387</v>
      </c>
      <c r="G243" s="114">
        <v>1357.49</v>
      </c>
      <c r="H243" s="32">
        <v>28905034.57</v>
      </c>
      <c r="I243" s="32">
        <v>11447382.69391387</v>
      </c>
      <c r="J243" s="115">
        <f t="shared" si="9"/>
        <v>0.28368517848746005</v>
      </c>
      <c r="K243" s="116">
        <v>0</v>
      </c>
      <c r="L243" s="116">
        <v>0</v>
      </c>
      <c r="M243" s="116">
        <v>211226.65832975414</v>
      </c>
      <c r="N243" s="116">
        <v>404879.01630316942</v>
      </c>
      <c r="O243" s="116">
        <v>0</v>
      </c>
      <c r="P243" s="117">
        <v>-1505620.72</v>
      </c>
      <c r="Q243" s="117">
        <v>-2520633.4862196804</v>
      </c>
      <c r="R243" s="118">
        <v>-2733837.662116033</v>
      </c>
      <c r="S243" s="21">
        <v>5303396.5002110796</v>
      </c>
      <c r="T243" s="36">
        <v>4668277.4107369948</v>
      </c>
      <c r="U243" s="19">
        <v>9971673.9109480754</v>
      </c>
      <c r="V243" s="19">
        <v>2964987.1988312309</v>
      </c>
      <c r="W243" s="38">
        <f t="shared" si="10"/>
        <v>12936661.109779306</v>
      </c>
      <c r="X243" s="119"/>
    </row>
    <row r="244" spans="1:24" s="120" customFormat="1" ht="16.5">
      <c r="A244" s="20">
        <v>751</v>
      </c>
      <c r="B244" s="18" t="s">
        <v>267</v>
      </c>
      <c r="C244" s="21">
        <v>2904</v>
      </c>
      <c r="D244" s="21">
        <v>3817696.63</v>
      </c>
      <c r="E244" s="21">
        <v>1328745.3822798261</v>
      </c>
      <c r="F244" s="21">
        <v>5146442.0122798262</v>
      </c>
      <c r="G244" s="114">
        <v>1357.49</v>
      </c>
      <c r="H244" s="32">
        <v>3942150.96</v>
      </c>
      <c r="I244" s="32">
        <v>1204291.0522798263</v>
      </c>
      <c r="J244" s="115">
        <f t="shared" si="9"/>
        <v>0.23400458985184144</v>
      </c>
      <c r="K244" s="116">
        <v>140645.04115199999</v>
      </c>
      <c r="L244" s="116">
        <v>0</v>
      </c>
      <c r="M244" s="116">
        <v>21407.359565365608</v>
      </c>
      <c r="N244" s="116">
        <v>59196.659493931256</v>
      </c>
      <c r="O244" s="116">
        <v>0</v>
      </c>
      <c r="P244" s="117">
        <v>-122837.52799999999</v>
      </c>
      <c r="Q244" s="117">
        <v>-106188.18670083737</v>
      </c>
      <c r="R244" s="118">
        <v>-356370.87934155046</v>
      </c>
      <c r="S244" s="21">
        <v>840143.51844873524</v>
      </c>
      <c r="T244" s="36">
        <v>1160453.087695573</v>
      </c>
      <c r="U244" s="19">
        <v>2000596.6061443081</v>
      </c>
      <c r="V244" s="19">
        <v>516401.39163776243</v>
      </c>
      <c r="W244" s="38">
        <f t="shared" si="10"/>
        <v>2516997.9977820707</v>
      </c>
      <c r="X244" s="119"/>
    </row>
    <row r="245" spans="1:24" s="120" customFormat="1" ht="16.5">
      <c r="A245" s="20">
        <v>753</v>
      </c>
      <c r="B245" s="18" t="s">
        <v>268</v>
      </c>
      <c r="C245" s="21">
        <v>22190</v>
      </c>
      <c r="D245" s="21">
        <v>37443186.940000005</v>
      </c>
      <c r="E245" s="21">
        <v>6504838.772908275</v>
      </c>
      <c r="F245" s="21">
        <v>43948025.712908283</v>
      </c>
      <c r="G245" s="114">
        <v>1357.49</v>
      </c>
      <c r="H245" s="32">
        <v>30122703.100000001</v>
      </c>
      <c r="I245" s="32">
        <v>13825322.612908281</v>
      </c>
      <c r="J245" s="115">
        <f t="shared" si="9"/>
        <v>0.31458347419796717</v>
      </c>
      <c r="K245" s="116">
        <v>0</v>
      </c>
      <c r="L245" s="116">
        <v>0</v>
      </c>
      <c r="M245" s="116">
        <v>189965.07415366551</v>
      </c>
      <c r="N245" s="116">
        <v>362338.58548239095</v>
      </c>
      <c r="O245" s="116">
        <v>532581.10080488026</v>
      </c>
      <c r="P245" s="117">
        <v>-1390162.57</v>
      </c>
      <c r="Q245" s="117">
        <v>4564096.1508423472</v>
      </c>
      <c r="R245" s="118">
        <v>2661905.797450779</v>
      </c>
      <c r="S245" s="21">
        <v>20746046.751642343</v>
      </c>
      <c r="T245" s="36">
        <v>-634271.53249975701</v>
      </c>
      <c r="U245" s="19">
        <v>20111775.219142586</v>
      </c>
      <c r="V245" s="19">
        <v>2434339.6515867189</v>
      </c>
      <c r="W245" s="38">
        <f t="shared" si="10"/>
        <v>22546114.870729305</v>
      </c>
      <c r="X245" s="119"/>
    </row>
    <row r="246" spans="1:24" s="120" customFormat="1" ht="16.5">
      <c r="A246" s="20">
        <v>755</v>
      </c>
      <c r="B246" s="18" t="s">
        <v>269</v>
      </c>
      <c r="C246" s="21">
        <v>6198</v>
      </c>
      <c r="D246" s="21">
        <v>10144171.279999999</v>
      </c>
      <c r="E246" s="21">
        <v>1969416.9363448552</v>
      </c>
      <c r="F246" s="21">
        <v>12113588.216344854</v>
      </c>
      <c r="G246" s="114">
        <v>1357.49</v>
      </c>
      <c r="H246" s="32">
        <v>8413723.0199999996</v>
      </c>
      <c r="I246" s="32">
        <v>3699865.1963448543</v>
      </c>
      <c r="J246" s="115">
        <f t="shared" si="9"/>
        <v>0.30543098628304283</v>
      </c>
      <c r="K246" s="116">
        <v>0</v>
      </c>
      <c r="L246" s="116">
        <v>0</v>
      </c>
      <c r="M246" s="116">
        <v>37335.275522380689</v>
      </c>
      <c r="N246" s="116">
        <v>96383.723760082197</v>
      </c>
      <c r="O246" s="116">
        <v>21513.246573989185</v>
      </c>
      <c r="P246" s="117">
        <v>-382882.245</v>
      </c>
      <c r="Q246" s="117">
        <v>513673.27661455324</v>
      </c>
      <c r="R246" s="118">
        <v>869640.71732149285</v>
      </c>
      <c r="S246" s="21">
        <v>4855529.191137353</v>
      </c>
      <c r="T246" s="36">
        <v>155601.31097232579</v>
      </c>
      <c r="U246" s="19">
        <v>5011130.5021096785</v>
      </c>
      <c r="V246" s="19">
        <v>891868.50040019571</v>
      </c>
      <c r="W246" s="38">
        <f t="shared" si="10"/>
        <v>5902999.0025098743</v>
      </c>
      <c r="X246" s="119"/>
    </row>
    <row r="247" spans="1:24" s="120" customFormat="1" ht="16.5">
      <c r="A247" s="20">
        <v>758</v>
      </c>
      <c r="B247" s="18" t="s">
        <v>270</v>
      </c>
      <c r="C247" s="21">
        <v>8187</v>
      </c>
      <c r="D247" s="21">
        <v>10162883.310000001</v>
      </c>
      <c r="E247" s="21">
        <v>7505706.3965558372</v>
      </c>
      <c r="F247" s="21">
        <v>17668589.706555836</v>
      </c>
      <c r="G247" s="114">
        <v>1357.49</v>
      </c>
      <c r="H247" s="32">
        <v>11113770.630000001</v>
      </c>
      <c r="I247" s="32">
        <v>6554819.0765558351</v>
      </c>
      <c r="J247" s="115">
        <f t="shared" si="9"/>
        <v>0.37098711246453953</v>
      </c>
      <c r="K247" s="116">
        <v>1091862.2678159999</v>
      </c>
      <c r="L247" s="116">
        <v>115288.59000000001</v>
      </c>
      <c r="M247" s="116">
        <v>110028.03121703498</v>
      </c>
      <c r="N247" s="116">
        <v>150864.847075773</v>
      </c>
      <c r="O247" s="116">
        <v>0</v>
      </c>
      <c r="P247" s="117">
        <v>-437870.74999999994</v>
      </c>
      <c r="Q247" s="117">
        <v>-4307915.1460966785</v>
      </c>
      <c r="R247" s="118">
        <v>-2288051.4440695071</v>
      </c>
      <c r="S247" s="21">
        <v>989025.47249845788</v>
      </c>
      <c r="T247" s="36">
        <v>-171820.94679533321</v>
      </c>
      <c r="U247" s="19">
        <v>817204.5257031247</v>
      </c>
      <c r="V247" s="19">
        <v>1502007.3389785171</v>
      </c>
      <c r="W247" s="38">
        <f t="shared" si="10"/>
        <v>2319211.8646816416</v>
      </c>
      <c r="X247" s="119"/>
    </row>
    <row r="248" spans="1:24" s="120" customFormat="1" ht="16.5">
      <c r="A248" s="20">
        <v>759</v>
      </c>
      <c r="B248" s="18" t="s">
        <v>271</v>
      </c>
      <c r="C248" s="21">
        <v>1997</v>
      </c>
      <c r="D248" s="21">
        <v>2861729.44</v>
      </c>
      <c r="E248" s="21">
        <v>597747.4035432064</v>
      </c>
      <c r="F248" s="21">
        <v>3459476.8435432063</v>
      </c>
      <c r="G248" s="114">
        <v>1357.49</v>
      </c>
      <c r="H248" s="32">
        <v>2710907.53</v>
      </c>
      <c r="I248" s="32">
        <v>748569.31354320655</v>
      </c>
      <c r="J248" s="115">
        <f t="shared" si="9"/>
        <v>0.21638222985661604</v>
      </c>
      <c r="K248" s="116">
        <v>217688.01743999997</v>
      </c>
      <c r="L248" s="116">
        <v>0</v>
      </c>
      <c r="M248" s="116">
        <v>25294.539337896756</v>
      </c>
      <c r="N248" s="116">
        <v>25203.694695241524</v>
      </c>
      <c r="O248" s="116">
        <v>0</v>
      </c>
      <c r="P248" s="117">
        <v>-97966.815000000017</v>
      </c>
      <c r="Q248" s="117">
        <v>327847.10422797321</v>
      </c>
      <c r="R248" s="118">
        <v>11432.504784708492</v>
      </c>
      <c r="S248" s="21">
        <v>1258068.3590290265</v>
      </c>
      <c r="T248" s="36">
        <v>936170.71043685102</v>
      </c>
      <c r="U248" s="19">
        <v>2194239.0694658775</v>
      </c>
      <c r="V248" s="19">
        <v>451661.68976716424</v>
      </c>
      <c r="W248" s="38">
        <f t="shared" si="10"/>
        <v>2645900.7592330417</v>
      </c>
      <c r="X248" s="119"/>
    </row>
    <row r="249" spans="1:24" s="120" customFormat="1" ht="16.5">
      <c r="A249" s="20">
        <v>761</v>
      </c>
      <c r="B249" s="18" t="s">
        <v>272</v>
      </c>
      <c r="C249" s="21">
        <v>8563</v>
      </c>
      <c r="D249" s="21">
        <v>10818008.380000001</v>
      </c>
      <c r="E249" s="21">
        <v>1742491.4514546189</v>
      </c>
      <c r="F249" s="21">
        <v>12560499.83145462</v>
      </c>
      <c r="G249" s="114">
        <v>1357.49</v>
      </c>
      <c r="H249" s="32">
        <v>11624186.869999999</v>
      </c>
      <c r="I249" s="32">
        <v>936312.96145462058</v>
      </c>
      <c r="J249" s="115">
        <f t="shared" si="9"/>
        <v>7.4544243781593772E-2</v>
      </c>
      <c r="K249" s="116">
        <v>0</v>
      </c>
      <c r="L249" s="116">
        <v>0</v>
      </c>
      <c r="M249" s="116">
        <v>91841.970090673654</v>
      </c>
      <c r="N249" s="116">
        <v>136597.93078389351</v>
      </c>
      <c r="O249" s="116">
        <v>0</v>
      </c>
      <c r="P249" s="117">
        <v>-496178.07500000001</v>
      </c>
      <c r="Q249" s="117">
        <v>2486994.9629147374</v>
      </c>
      <c r="R249" s="118">
        <v>1717946.3211660339</v>
      </c>
      <c r="S249" s="21">
        <v>4873516.0714099593</v>
      </c>
      <c r="T249" s="36">
        <v>4217077.6899391618</v>
      </c>
      <c r="U249" s="19">
        <v>9090593.7613491211</v>
      </c>
      <c r="V249" s="19">
        <v>1732376.5917372527</v>
      </c>
      <c r="W249" s="38">
        <f t="shared" si="10"/>
        <v>10822970.353086375</v>
      </c>
      <c r="X249" s="119"/>
    </row>
    <row r="250" spans="1:24" s="120" customFormat="1" ht="16.5">
      <c r="A250" s="20">
        <v>762</v>
      </c>
      <c r="B250" s="18" t="s">
        <v>273</v>
      </c>
      <c r="C250" s="21">
        <v>3777</v>
      </c>
      <c r="D250" s="21">
        <v>4381157.1499999994</v>
      </c>
      <c r="E250" s="21">
        <v>1528239.3037782796</v>
      </c>
      <c r="F250" s="21">
        <v>5909396.453778279</v>
      </c>
      <c r="G250" s="114">
        <v>1357.49</v>
      </c>
      <c r="H250" s="32">
        <v>5127239.7300000004</v>
      </c>
      <c r="I250" s="32">
        <v>782156.72377827857</v>
      </c>
      <c r="J250" s="115">
        <f t="shared" si="9"/>
        <v>0.1323581401072173</v>
      </c>
      <c r="K250" s="116">
        <v>370693.54413599998</v>
      </c>
      <c r="L250" s="116">
        <v>0</v>
      </c>
      <c r="M250" s="116">
        <v>42881.401667224687</v>
      </c>
      <c r="N250" s="116">
        <v>71258.888828858791</v>
      </c>
      <c r="O250" s="116">
        <v>0</v>
      </c>
      <c r="P250" s="117">
        <v>-202191.06</v>
      </c>
      <c r="Q250" s="117">
        <v>1282522.1789039294</v>
      </c>
      <c r="R250" s="118">
        <v>765273.78337257635</v>
      </c>
      <c r="S250" s="21">
        <v>3112595.4606868681</v>
      </c>
      <c r="T250" s="36">
        <v>389298.17836242117</v>
      </c>
      <c r="U250" s="19">
        <v>3501893.6390492893</v>
      </c>
      <c r="V250" s="19">
        <v>823645.45412580844</v>
      </c>
      <c r="W250" s="38">
        <f t="shared" si="10"/>
        <v>4325539.0931750974</v>
      </c>
      <c r="X250" s="119"/>
    </row>
    <row r="251" spans="1:24" s="120" customFormat="1" ht="16.5">
      <c r="A251" s="20">
        <v>765</v>
      </c>
      <c r="B251" s="18" t="s">
        <v>274</v>
      </c>
      <c r="C251" s="21">
        <v>10348</v>
      </c>
      <c r="D251" s="21">
        <v>14538470.899999999</v>
      </c>
      <c r="E251" s="21">
        <v>3291930.4783083443</v>
      </c>
      <c r="F251" s="21">
        <v>17830401.378308341</v>
      </c>
      <c r="G251" s="114">
        <v>1357.49</v>
      </c>
      <c r="H251" s="32">
        <v>14047306.52</v>
      </c>
      <c r="I251" s="32">
        <v>3783094.8583083414</v>
      </c>
      <c r="J251" s="115">
        <f t="shared" si="9"/>
        <v>0.21217104304284945</v>
      </c>
      <c r="K251" s="116">
        <v>376720.07138133334</v>
      </c>
      <c r="L251" s="116">
        <v>0</v>
      </c>
      <c r="M251" s="116">
        <v>139851.30247822581</v>
      </c>
      <c r="N251" s="116">
        <v>168511.25311581956</v>
      </c>
      <c r="O251" s="116">
        <v>0</v>
      </c>
      <c r="P251" s="117">
        <v>-534693.52</v>
      </c>
      <c r="Q251" s="117">
        <v>-2513047.9136817916</v>
      </c>
      <c r="R251" s="118">
        <v>-984452.81385013321</v>
      </c>
      <c r="S251" s="21">
        <v>435983.23775179544</v>
      </c>
      <c r="T251" s="36">
        <v>1445548.2438668883</v>
      </c>
      <c r="U251" s="19">
        <v>1881531.4816186838</v>
      </c>
      <c r="V251" s="19">
        <v>1830643.5576642533</v>
      </c>
      <c r="W251" s="38">
        <f t="shared" si="10"/>
        <v>3712175.0392829371</v>
      </c>
      <c r="X251" s="119"/>
    </row>
    <row r="252" spans="1:24" s="120" customFormat="1" ht="16.5">
      <c r="A252" s="20">
        <v>768</v>
      </c>
      <c r="B252" s="18" t="s">
        <v>275</v>
      </c>
      <c r="C252" s="21">
        <v>2430</v>
      </c>
      <c r="D252" s="21">
        <v>2028439.37</v>
      </c>
      <c r="E252" s="21">
        <v>1771276.030710591</v>
      </c>
      <c r="F252" s="21">
        <v>3799715.4007105911</v>
      </c>
      <c r="G252" s="114">
        <v>1357.49</v>
      </c>
      <c r="H252" s="32">
        <v>3298700.7</v>
      </c>
      <c r="I252" s="32">
        <v>501014.70071059093</v>
      </c>
      <c r="J252" s="115">
        <f t="shared" si="9"/>
        <v>0.131855849155675</v>
      </c>
      <c r="K252" s="116">
        <v>274137.45623999997</v>
      </c>
      <c r="L252" s="116">
        <v>0</v>
      </c>
      <c r="M252" s="116">
        <v>28410.276875640517</v>
      </c>
      <c r="N252" s="116">
        <v>29253.504277080789</v>
      </c>
      <c r="O252" s="116">
        <v>0</v>
      </c>
      <c r="P252" s="117">
        <v>-194252.875</v>
      </c>
      <c r="Q252" s="117">
        <v>162972.09716201093</v>
      </c>
      <c r="R252" s="118">
        <v>498210.80131743796</v>
      </c>
      <c r="S252" s="21">
        <v>1299745.961582761</v>
      </c>
      <c r="T252" s="36">
        <v>365008.04224991472</v>
      </c>
      <c r="U252" s="19">
        <v>1664754.0038326757</v>
      </c>
      <c r="V252" s="19">
        <v>549596.73837664665</v>
      </c>
      <c r="W252" s="38">
        <f t="shared" si="10"/>
        <v>2214350.7422093223</v>
      </c>
      <c r="X252" s="119"/>
    </row>
    <row r="253" spans="1:24" s="120" customFormat="1" ht="16.5">
      <c r="A253" s="20">
        <v>777</v>
      </c>
      <c r="B253" s="18" t="s">
        <v>276</v>
      </c>
      <c r="C253" s="21">
        <v>7508</v>
      </c>
      <c r="D253" s="21">
        <v>7327909.6699999999</v>
      </c>
      <c r="E253" s="21">
        <v>5076248.9255857356</v>
      </c>
      <c r="F253" s="21">
        <v>12404158.595585736</v>
      </c>
      <c r="G253" s="114">
        <v>1357.49</v>
      </c>
      <c r="H253" s="32">
        <v>10192034.92</v>
      </c>
      <c r="I253" s="32">
        <v>2212123.6755857356</v>
      </c>
      <c r="J253" s="115">
        <f t="shared" si="9"/>
        <v>0.17833726153525345</v>
      </c>
      <c r="K253" s="116">
        <v>1019731.5746879999</v>
      </c>
      <c r="L253" s="116">
        <v>0</v>
      </c>
      <c r="M253" s="116">
        <v>86430.449602282781</v>
      </c>
      <c r="N253" s="116">
        <v>111890.24837359219</v>
      </c>
      <c r="O253" s="116">
        <v>0</v>
      </c>
      <c r="P253" s="117">
        <v>-390559.69</v>
      </c>
      <c r="Q253" s="117">
        <v>-703599.08243160334</v>
      </c>
      <c r="R253" s="118">
        <v>35274.828092681608</v>
      </c>
      <c r="S253" s="21">
        <v>2371292.0039106887</v>
      </c>
      <c r="T253" s="36">
        <v>2339514.9947062256</v>
      </c>
      <c r="U253" s="19">
        <v>4710806.9986169143</v>
      </c>
      <c r="V253" s="19">
        <v>1513946.9798106982</v>
      </c>
      <c r="W253" s="38">
        <f t="shared" si="10"/>
        <v>6224753.9784276122</v>
      </c>
      <c r="X253" s="119"/>
    </row>
    <row r="254" spans="1:24" s="120" customFormat="1" ht="16.5">
      <c r="A254" s="20">
        <v>778</v>
      </c>
      <c r="B254" s="18" t="s">
        <v>277</v>
      </c>
      <c r="C254" s="21">
        <v>6891</v>
      </c>
      <c r="D254" s="21">
        <v>8536722.3499999996</v>
      </c>
      <c r="E254" s="21">
        <v>1321725.2533857576</v>
      </c>
      <c r="F254" s="21">
        <v>9858447.6033857577</v>
      </c>
      <c r="G254" s="114">
        <v>1357.49</v>
      </c>
      <c r="H254" s="32">
        <v>9354463.5899999999</v>
      </c>
      <c r="I254" s="32">
        <v>503984.0133857578</v>
      </c>
      <c r="J254" s="115">
        <f t="shared" si="9"/>
        <v>5.1122046153866146E-2</v>
      </c>
      <c r="K254" s="116">
        <v>165214.05875199998</v>
      </c>
      <c r="L254" s="116">
        <v>0</v>
      </c>
      <c r="M254" s="116">
        <v>82956.41277151696</v>
      </c>
      <c r="N254" s="116">
        <v>102854.35222252992</v>
      </c>
      <c r="O254" s="116">
        <v>0</v>
      </c>
      <c r="P254" s="117">
        <v>-542706.03500000003</v>
      </c>
      <c r="Q254" s="117">
        <v>-344016.12169223517</v>
      </c>
      <c r="R254" s="118">
        <v>-365307.188666542</v>
      </c>
      <c r="S254" s="21">
        <v>-397020.50822697242</v>
      </c>
      <c r="T254" s="36">
        <v>3062816.203584725</v>
      </c>
      <c r="U254" s="19">
        <v>2665795.6953577525</v>
      </c>
      <c r="V254" s="19">
        <v>1311712.4057498253</v>
      </c>
      <c r="W254" s="38">
        <f t="shared" si="10"/>
        <v>3977508.1011075778</v>
      </c>
      <c r="X254" s="119"/>
    </row>
    <row r="255" spans="1:24" s="120" customFormat="1" ht="16.5">
      <c r="A255" s="20">
        <v>781</v>
      </c>
      <c r="B255" s="18" t="s">
        <v>278</v>
      </c>
      <c r="C255" s="21">
        <v>3584</v>
      </c>
      <c r="D255" s="21">
        <v>3019905.78</v>
      </c>
      <c r="E255" s="21">
        <v>996512.87054302613</v>
      </c>
      <c r="F255" s="21">
        <v>4016418.6505430257</v>
      </c>
      <c r="G255" s="114">
        <v>1357.49</v>
      </c>
      <c r="H255" s="32">
        <v>4865244.16</v>
      </c>
      <c r="I255" s="32">
        <v>-848825.50945697445</v>
      </c>
      <c r="J255" s="115">
        <f t="shared" si="9"/>
        <v>-0.21133890246780226</v>
      </c>
      <c r="K255" s="116">
        <v>356275.03206399997</v>
      </c>
      <c r="L255" s="116">
        <v>0</v>
      </c>
      <c r="M255" s="116">
        <v>37252.865209541669</v>
      </c>
      <c r="N255" s="116">
        <v>58101.690104858382</v>
      </c>
      <c r="O255" s="116">
        <v>0</v>
      </c>
      <c r="P255" s="117">
        <v>-214305.09000000003</v>
      </c>
      <c r="Q255" s="117">
        <v>1248489.7691305799</v>
      </c>
      <c r="R255" s="118">
        <v>1306112.8193550841</v>
      </c>
      <c r="S255" s="21">
        <v>1943101.5764070894</v>
      </c>
      <c r="T255" s="36">
        <v>555800.38442719635</v>
      </c>
      <c r="U255" s="19">
        <v>2498901.9608342857</v>
      </c>
      <c r="V255" s="19">
        <v>762515.52653531311</v>
      </c>
      <c r="W255" s="38">
        <f t="shared" si="10"/>
        <v>3261417.4873695988</v>
      </c>
      <c r="X255" s="119"/>
    </row>
    <row r="256" spans="1:24" s="120" customFormat="1" ht="16.5">
      <c r="A256" s="20">
        <v>783</v>
      </c>
      <c r="B256" s="18" t="s">
        <v>279</v>
      </c>
      <c r="C256" s="21">
        <v>6588</v>
      </c>
      <c r="D256" s="21">
        <v>8211001.6499999994</v>
      </c>
      <c r="E256" s="21">
        <v>1117784.8537190536</v>
      </c>
      <c r="F256" s="21">
        <v>9328786.5037190523</v>
      </c>
      <c r="G256" s="114">
        <v>1357.49</v>
      </c>
      <c r="H256" s="32">
        <v>8943144.1199999992</v>
      </c>
      <c r="I256" s="32">
        <v>385642.38371905312</v>
      </c>
      <c r="J256" s="115">
        <f t="shared" si="9"/>
        <v>4.1338965530544766E-2</v>
      </c>
      <c r="K256" s="116">
        <v>0</v>
      </c>
      <c r="L256" s="116">
        <v>0</v>
      </c>
      <c r="M256" s="116">
        <v>101470.09432315729</v>
      </c>
      <c r="N256" s="116">
        <v>106724.7515497998</v>
      </c>
      <c r="O256" s="116">
        <v>0</v>
      </c>
      <c r="P256" s="117">
        <v>-361487.73000000004</v>
      </c>
      <c r="Q256" s="117">
        <v>321640.53871847037</v>
      </c>
      <c r="R256" s="118">
        <v>197928.02868102744</v>
      </c>
      <c r="S256" s="21">
        <v>751918.06699150801</v>
      </c>
      <c r="T256" s="36">
        <v>1735930.5551118834</v>
      </c>
      <c r="U256" s="19">
        <v>2487848.6221033912</v>
      </c>
      <c r="V256" s="19">
        <v>1191405.4093865491</v>
      </c>
      <c r="W256" s="38">
        <f t="shared" si="10"/>
        <v>3679254.0314899404</v>
      </c>
      <c r="X256" s="119"/>
    </row>
    <row r="257" spans="1:24" s="120" customFormat="1" ht="16.5">
      <c r="A257" s="20">
        <v>785</v>
      </c>
      <c r="B257" s="18" t="s">
        <v>280</v>
      </c>
      <c r="C257" s="21">
        <v>2673</v>
      </c>
      <c r="D257" s="21">
        <v>2867519.48</v>
      </c>
      <c r="E257" s="21">
        <v>1333859.8056770565</v>
      </c>
      <c r="F257" s="21">
        <v>4201379.2856770568</v>
      </c>
      <c r="G257" s="114">
        <v>1357.49</v>
      </c>
      <c r="H257" s="32">
        <v>3628570.77</v>
      </c>
      <c r="I257" s="32">
        <v>572808.51567705674</v>
      </c>
      <c r="J257" s="115">
        <f t="shared" si="9"/>
        <v>0.13633820627188342</v>
      </c>
      <c r="K257" s="116">
        <v>837200.66443200014</v>
      </c>
      <c r="L257" s="116">
        <v>0</v>
      </c>
      <c r="M257" s="116">
        <v>33469.866979898186</v>
      </c>
      <c r="N257" s="116">
        <v>49916.175161407002</v>
      </c>
      <c r="O257" s="116">
        <v>0</v>
      </c>
      <c r="P257" s="117">
        <v>-170345.43000000002</v>
      </c>
      <c r="Q257" s="117">
        <v>600980.02634213038</v>
      </c>
      <c r="R257" s="117">
        <v>523216.70295990806</v>
      </c>
      <c r="S257" s="21">
        <v>2447246.5215524007</v>
      </c>
      <c r="T257" s="36">
        <v>890306.62881239434</v>
      </c>
      <c r="U257" s="19">
        <v>3337553.1503647948</v>
      </c>
      <c r="V257" s="19">
        <v>573303.01273730304</v>
      </c>
      <c r="W257" s="38">
        <f t="shared" si="10"/>
        <v>3910856.1631020978</v>
      </c>
      <c r="X257" s="119"/>
    </row>
    <row r="258" spans="1:24" s="120" customFormat="1" ht="16.5">
      <c r="A258" s="20">
        <v>790</v>
      </c>
      <c r="B258" s="18" t="s">
        <v>281</v>
      </c>
      <c r="C258" s="21">
        <v>23998</v>
      </c>
      <c r="D258" s="21">
        <v>32506887.079999998</v>
      </c>
      <c r="E258" s="21">
        <v>3969693.470613563</v>
      </c>
      <c r="F258" s="21">
        <v>36476580.55061356</v>
      </c>
      <c r="G258" s="114">
        <v>1357.49</v>
      </c>
      <c r="H258" s="32">
        <v>32577045.02</v>
      </c>
      <c r="I258" s="32">
        <v>3899535.5306135602</v>
      </c>
      <c r="J258" s="115">
        <f t="shared" si="9"/>
        <v>0.10690518331899856</v>
      </c>
      <c r="K258" s="116">
        <v>0</v>
      </c>
      <c r="L258" s="116">
        <v>0</v>
      </c>
      <c r="M258" s="116">
        <v>270695.01237474335</v>
      </c>
      <c r="N258" s="116">
        <v>494541.53906038735</v>
      </c>
      <c r="O258" s="116">
        <v>0</v>
      </c>
      <c r="P258" s="117">
        <v>-1766453.1674999997</v>
      </c>
      <c r="Q258" s="117">
        <v>3278098.8190262555</v>
      </c>
      <c r="R258" s="118">
        <v>1922700.5173990726</v>
      </c>
      <c r="S258" s="21">
        <v>8099118.25097402</v>
      </c>
      <c r="T258" s="36">
        <v>9957578.2568865996</v>
      </c>
      <c r="U258" s="19">
        <v>18056696.50786062</v>
      </c>
      <c r="V258" s="19">
        <v>4286647.1690116301</v>
      </c>
      <c r="W258" s="38">
        <f t="shared" si="10"/>
        <v>22343343.67687225</v>
      </c>
      <c r="X258" s="119"/>
    </row>
    <row r="259" spans="1:24" s="120" customFormat="1" ht="16.5">
      <c r="A259" s="20">
        <v>791</v>
      </c>
      <c r="B259" s="18" t="s">
        <v>282</v>
      </c>
      <c r="C259" s="21">
        <v>5131</v>
      </c>
      <c r="D259" s="21">
        <v>7293642.7199999988</v>
      </c>
      <c r="E259" s="21">
        <v>2148362.4664981337</v>
      </c>
      <c r="F259" s="21">
        <v>9442005.1864981316</v>
      </c>
      <c r="G259" s="114">
        <v>1357.49</v>
      </c>
      <c r="H259" s="32">
        <v>6965281.1900000004</v>
      </c>
      <c r="I259" s="32">
        <v>2476723.9964981312</v>
      </c>
      <c r="J259" s="115">
        <f t="shared" si="9"/>
        <v>0.26230911205596397</v>
      </c>
      <c r="K259" s="116">
        <v>684289.86303999997</v>
      </c>
      <c r="L259" s="116">
        <v>0</v>
      </c>
      <c r="M259" s="116">
        <v>59618.427701569948</v>
      </c>
      <c r="N259" s="116">
        <v>70278.533780294063</v>
      </c>
      <c r="O259" s="116">
        <v>0</v>
      </c>
      <c r="P259" s="117">
        <v>-238312.745</v>
      </c>
      <c r="Q259" s="117">
        <v>1147261.1355685191</v>
      </c>
      <c r="R259" s="118">
        <v>316944.30279168376</v>
      </c>
      <c r="S259" s="21">
        <v>4516803.514380198</v>
      </c>
      <c r="T259" s="36">
        <v>2788174.2729970529</v>
      </c>
      <c r="U259" s="19">
        <v>7304977.7873772513</v>
      </c>
      <c r="V259" s="19">
        <v>1181217.589555837</v>
      </c>
      <c r="W259" s="38">
        <f t="shared" si="10"/>
        <v>8486195.3769330885</v>
      </c>
      <c r="X259" s="119"/>
    </row>
    <row r="260" spans="1:24" s="120" customFormat="1" ht="16.5">
      <c r="A260" s="20">
        <v>831</v>
      </c>
      <c r="B260" s="18" t="s">
        <v>283</v>
      </c>
      <c r="C260" s="21">
        <v>4595</v>
      </c>
      <c r="D260" s="21">
        <v>6549968.0999999996</v>
      </c>
      <c r="E260" s="21">
        <v>1575805.6440658602</v>
      </c>
      <c r="F260" s="21">
        <v>8125773.7440658603</v>
      </c>
      <c r="G260" s="114">
        <v>1357.49</v>
      </c>
      <c r="H260" s="32">
        <v>6237666.5499999998</v>
      </c>
      <c r="I260" s="32">
        <v>1888107.1940658605</v>
      </c>
      <c r="J260" s="115">
        <f t="shared" si="9"/>
        <v>0.23236029620498835</v>
      </c>
      <c r="K260" s="116">
        <v>0</v>
      </c>
      <c r="L260" s="116">
        <v>0</v>
      </c>
      <c r="M260" s="116">
        <v>24488.804401893114</v>
      </c>
      <c r="N260" s="116">
        <v>82061.440104214038</v>
      </c>
      <c r="O260" s="116">
        <v>0</v>
      </c>
      <c r="P260" s="117">
        <v>-239595.99500000002</v>
      </c>
      <c r="Q260" s="117">
        <v>299823.68040519831</v>
      </c>
      <c r="R260" s="118">
        <v>410581.82918630476</v>
      </c>
      <c r="S260" s="21">
        <v>2465466.9531634706</v>
      </c>
      <c r="T260" s="36">
        <v>839628.33279283519</v>
      </c>
      <c r="U260" s="19">
        <v>3305095.2859563059</v>
      </c>
      <c r="V260" s="19">
        <v>662990.20918327174</v>
      </c>
      <c r="W260" s="38">
        <f t="shared" si="10"/>
        <v>3968085.4951395774</v>
      </c>
      <c r="X260" s="119"/>
    </row>
    <row r="261" spans="1:24" s="120" customFormat="1" ht="16.5">
      <c r="A261" s="20">
        <v>832</v>
      </c>
      <c r="B261" s="18" t="s">
        <v>284</v>
      </c>
      <c r="C261" s="21">
        <v>3913</v>
      </c>
      <c r="D261" s="21">
        <v>5481112.5899999999</v>
      </c>
      <c r="E261" s="21">
        <v>2368412.4690227704</v>
      </c>
      <c r="F261" s="21">
        <v>7849525.0590227703</v>
      </c>
      <c r="G261" s="114">
        <v>1357.49</v>
      </c>
      <c r="H261" s="32">
        <v>5311858.37</v>
      </c>
      <c r="I261" s="32">
        <v>2537666.6890227702</v>
      </c>
      <c r="J261" s="115">
        <f t="shared" si="9"/>
        <v>0.32328920156841923</v>
      </c>
      <c r="K261" s="116">
        <v>1237199.8810079996</v>
      </c>
      <c r="L261" s="116">
        <v>0</v>
      </c>
      <c r="M261" s="116">
        <v>46455.749886680198</v>
      </c>
      <c r="N261" s="116">
        <v>59833.552691622295</v>
      </c>
      <c r="O261" s="116">
        <v>0</v>
      </c>
      <c r="P261" s="117">
        <v>-225608.9</v>
      </c>
      <c r="Q261" s="117">
        <v>1686247.4493301946</v>
      </c>
      <c r="R261" s="118">
        <v>1114186.5040817787</v>
      </c>
      <c r="S261" s="21">
        <v>6455980.9260210451</v>
      </c>
      <c r="T261" s="36">
        <v>1431731.3106253529</v>
      </c>
      <c r="U261" s="19">
        <v>7887712.236646398</v>
      </c>
      <c r="V261" s="19">
        <v>756435.50344342866</v>
      </c>
      <c r="W261" s="38">
        <f t="shared" si="10"/>
        <v>8644147.7400898263</v>
      </c>
      <c r="X261" s="119"/>
    </row>
    <row r="262" spans="1:24" s="120" customFormat="1" ht="16.5">
      <c r="A262" s="20">
        <v>833</v>
      </c>
      <c r="B262" s="18" t="s">
        <v>285</v>
      </c>
      <c r="C262" s="21">
        <v>1677</v>
      </c>
      <c r="D262" s="21">
        <v>2085848.36</v>
      </c>
      <c r="E262" s="21">
        <v>455564.42078385915</v>
      </c>
      <c r="F262" s="21">
        <v>2541412.7807838591</v>
      </c>
      <c r="G262" s="114">
        <v>1357.49</v>
      </c>
      <c r="H262" s="32">
        <v>2276510.73</v>
      </c>
      <c r="I262" s="32">
        <v>264902.0507838591</v>
      </c>
      <c r="J262" s="115">
        <f t="shared" si="9"/>
        <v>0.10423416958741909</v>
      </c>
      <c r="K262" s="116">
        <v>50217.304383999995</v>
      </c>
      <c r="L262" s="116">
        <v>0</v>
      </c>
      <c r="M262" s="116">
        <v>15464.772759888143</v>
      </c>
      <c r="N262" s="116">
        <v>22005.875325849975</v>
      </c>
      <c r="O262" s="116">
        <v>5150.4715071752535</v>
      </c>
      <c r="P262" s="117">
        <v>-77251.12</v>
      </c>
      <c r="Q262" s="117">
        <v>511175.18887927657</v>
      </c>
      <c r="R262" s="118">
        <v>643403.33240608778</v>
      </c>
      <c r="S262" s="21">
        <v>1435067.8760461367</v>
      </c>
      <c r="T262" s="36">
        <v>401342.61739297368</v>
      </c>
      <c r="U262" s="19">
        <v>1836410.4934391105</v>
      </c>
      <c r="V262" s="19">
        <v>319177.43982400087</v>
      </c>
      <c r="W262" s="38">
        <f t="shared" si="10"/>
        <v>2155587.9332631114</v>
      </c>
      <c r="X262" s="119"/>
    </row>
    <row r="263" spans="1:24" s="120" customFormat="1" ht="16.5">
      <c r="A263" s="20">
        <v>834</v>
      </c>
      <c r="B263" s="18" t="s">
        <v>286</v>
      </c>
      <c r="C263" s="21">
        <v>5967</v>
      </c>
      <c r="D263" s="21">
        <v>8262966.0499999989</v>
      </c>
      <c r="E263" s="21">
        <v>1110717.3491179983</v>
      </c>
      <c r="F263" s="21">
        <v>9373683.3991179969</v>
      </c>
      <c r="G263" s="114">
        <v>1357.49</v>
      </c>
      <c r="H263" s="32">
        <v>8100142.8300000001</v>
      </c>
      <c r="I263" s="32">
        <v>1273540.5691179968</v>
      </c>
      <c r="J263" s="115">
        <f t="shared" si="9"/>
        <v>0.13586340768004057</v>
      </c>
      <c r="K263" s="116">
        <v>0</v>
      </c>
      <c r="L263" s="116">
        <v>0</v>
      </c>
      <c r="M263" s="116">
        <v>48224.752250064063</v>
      </c>
      <c r="N263" s="116">
        <v>112656.6406588559</v>
      </c>
      <c r="O263" s="116">
        <v>0</v>
      </c>
      <c r="P263" s="117">
        <v>-322033.59500000003</v>
      </c>
      <c r="Q263" s="117">
        <v>1228827.6821820433</v>
      </c>
      <c r="R263" s="118">
        <v>786595.51759243896</v>
      </c>
      <c r="S263" s="21">
        <v>3127811.566801399</v>
      </c>
      <c r="T263" s="36">
        <v>1522103.5345020047</v>
      </c>
      <c r="U263" s="19">
        <v>4649915.1013034042</v>
      </c>
      <c r="V263" s="19">
        <v>1065683.7881266284</v>
      </c>
      <c r="W263" s="38">
        <f t="shared" si="10"/>
        <v>5715598.889430033</v>
      </c>
      <c r="X263" s="119"/>
    </row>
    <row r="264" spans="1:24" s="120" customFormat="1" ht="16.5">
      <c r="A264" s="20">
        <v>837</v>
      </c>
      <c r="B264" s="18" t="s">
        <v>287</v>
      </c>
      <c r="C264" s="21">
        <v>244223</v>
      </c>
      <c r="D264" s="21">
        <v>299846239.18999994</v>
      </c>
      <c r="E264" s="21">
        <v>59281916.051402606</v>
      </c>
      <c r="F264" s="21">
        <v>359128155.24140257</v>
      </c>
      <c r="G264" s="114">
        <v>1357.49</v>
      </c>
      <c r="H264" s="32">
        <v>331530280.26999998</v>
      </c>
      <c r="I264" s="32">
        <v>27597874.971402586</v>
      </c>
      <c r="J264" s="115">
        <f t="shared" si="9"/>
        <v>7.6846870869401909E-2</v>
      </c>
      <c r="K264" s="116">
        <v>0</v>
      </c>
      <c r="L264" s="116">
        <v>0</v>
      </c>
      <c r="M264" s="116">
        <v>3742870.7500101919</v>
      </c>
      <c r="N264" s="116">
        <v>4943657.8650431829</v>
      </c>
      <c r="O264" s="116">
        <v>3070312.5714212377</v>
      </c>
      <c r="P264" s="117">
        <v>-31387590.619350001</v>
      </c>
      <c r="Q264" s="117">
        <v>-52080224.427214928</v>
      </c>
      <c r="R264" s="118">
        <v>-16714506.631136214</v>
      </c>
      <c r="S264" s="21">
        <v>-60827605.519823946</v>
      </c>
      <c r="T264" s="36">
        <v>3944188.9165353635</v>
      </c>
      <c r="U264" s="19">
        <v>-56883416.603288583</v>
      </c>
      <c r="V264" s="19">
        <v>34980819.591582865</v>
      </c>
      <c r="W264" s="38">
        <f t="shared" si="10"/>
        <v>-21902597.011705719</v>
      </c>
      <c r="X264" s="119"/>
    </row>
    <row r="265" spans="1:24" s="120" customFormat="1" ht="16.5">
      <c r="A265" s="20">
        <v>844</v>
      </c>
      <c r="B265" s="18" t="s">
        <v>288</v>
      </c>
      <c r="C265" s="21">
        <v>1479</v>
      </c>
      <c r="D265" s="21">
        <v>1286822</v>
      </c>
      <c r="E265" s="21">
        <v>480042.89322991966</v>
      </c>
      <c r="F265" s="21">
        <v>1766864.8932299197</v>
      </c>
      <c r="G265" s="114">
        <v>1357.49</v>
      </c>
      <c r="H265" s="32">
        <v>2007727.71</v>
      </c>
      <c r="I265" s="32">
        <v>-240862.81677008024</v>
      </c>
      <c r="J265" s="115">
        <f t="shared" si="9"/>
        <v>-0.13632214760335787</v>
      </c>
      <c r="K265" s="116">
        <v>200540.07105599996</v>
      </c>
      <c r="L265" s="116">
        <v>0</v>
      </c>
      <c r="M265" s="116">
        <v>14056.452752305346</v>
      </c>
      <c r="N265" s="116">
        <v>25916.400824713786</v>
      </c>
      <c r="O265" s="116">
        <v>0</v>
      </c>
      <c r="P265" s="117">
        <v>-72814.375</v>
      </c>
      <c r="Q265" s="117">
        <v>32456.154893632938</v>
      </c>
      <c r="R265" s="118">
        <v>-119917.78270891006</v>
      </c>
      <c r="S265" s="21">
        <v>-160625.89495233831</v>
      </c>
      <c r="T265" s="36">
        <v>660880.56790014298</v>
      </c>
      <c r="U265" s="19">
        <v>500254.67294780468</v>
      </c>
      <c r="V265" s="19">
        <v>350327.57536007016</v>
      </c>
      <c r="W265" s="38">
        <f t="shared" si="10"/>
        <v>850582.24830787489</v>
      </c>
      <c r="X265" s="119"/>
    </row>
    <row r="266" spans="1:24" s="120" customFormat="1" ht="16.5">
      <c r="A266" s="20">
        <v>845</v>
      </c>
      <c r="B266" s="18" t="s">
        <v>289</v>
      </c>
      <c r="C266" s="21">
        <v>2882</v>
      </c>
      <c r="D266" s="21">
        <v>4183166.12</v>
      </c>
      <c r="E266" s="21">
        <v>1530344.1734867035</v>
      </c>
      <c r="F266" s="21">
        <v>5713510.2934867032</v>
      </c>
      <c r="G266" s="114">
        <v>1357.49</v>
      </c>
      <c r="H266" s="32">
        <v>3912286.18</v>
      </c>
      <c r="I266" s="32">
        <v>1801224.113486703</v>
      </c>
      <c r="J266" s="115">
        <f t="shared" si="9"/>
        <v>0.31525699980624267</v>
      </c>
      <c r="K266" s="116">
        <v>364088.77788800001</v>
      </c>
      <c r="L266" s="116">
        <v>0</v>
      </c>
      <c r="M266" s="116">
        <v>32827.879225741381</v>
      </c>
      <c r="N266" s="116">
        <v>40070.301053138428</v>
      </c>
      <c r="O266" s="116">
        <v>0</v>
      </c>
      <c r="P266" s="117">
        <v>-144438.68350000001</v>
      </c>
      <c r="Q266" s="117">
        <v>264983.62117338402</v>
      </c>
      <c r="R266" s="118">
        <v>98475.382616933959</v>
      </c>
      <c r="S266" s="21">
        <v>2457231.3919439008</v>
      </c>
      <c r="T266" s="36">
        <v>1005762.2059302767</v>
      </c>
      <c r="U266" s="19">
        <v>3462993.5978741776</v>
      </c>
      <c r="V266" s="19">
        <v>560966.30026797939</v>
      </c>
      <c r="W266" s="38">
        <f t="shared" si="10"/>
        <v>4023959.8981421571</v>
      </c>
      <c r="X266" s="119"/>
    </row>
    <row r="267" spans="1:24" s="120" customFormat="1" ht="16.5">
      <c r="A267" s="20">
        <v>846</v>
      </c>
      <c r="B267" s="18" t="s">
        <v>290</v>
      </c>
      <c r="C267" s="21">
        <v>4952</v>
      </c>
      <c r="D267" s="21">
        <v>6652687.21</v>
      </c>
      <c r="E267" s="21">
        <v>902183.27509652497</v>
      </c>
      <c r="F267" s="21">
        <v>7554870.4850965254</v>
      </c>
      <c r="G267" s="114">
        <v>1357.49</v>
      </c>
      <c r="H267" s="32">
        <v>6722290.4800000004</v>
      </c>
      <c r="I267" s="32">
        <v>832580.00509652495</v>
      </c>
      <c r="J267" s="115">
        <f t="shared" si="9"/>
        <v>0.11020440479276958</v>
      </c>
      <c r="K267" s="116">
        <v>53607.235541333328</v>
      </c>
      <c r="L267" s="116">
        <v>0</v>
      </c>
      <c r="M267" s="116">
        <v>55667.828459399054</v>
      </c>
      <c r="N267" s="116">
        <v>74939.985284824084</v>
      </c>
      <c r="O267" s="116">
        <v>0</v>
      </c>
      <c r="P267" s="117">
        <v>-254228.63250000001</v>
      </c>
      <c r="Q267" s="117">
        <v>1862295.3953796236</v>
      </c>
      <c r="R267" s="118">
        <v>798628.76218654879</v>
      </c>
      <c r="S267" s="21">
        <v>3423490.5794482538</v>
      </c>
      <c r="T267" s="36">
        <v>2954256.1766410749</v>
      </c>
      <c r="U267" s="19">
        <v>6377746.7560893288</v>
      </c>
      <c r="V267" s="19">
        <v>1090060.7945677161</v>
      </c>
      <c r="W267" s="38">
        <f t="shared" si="10"/>
        <v>7467807.5506570451</v>
      </c>
      <c r="X267" s="119"/>
    </row>
    <row r="268" spans="1:24" s="120" customFormat="1" ht="16.5">
      <c r="A268" s="20">
        <v>848</v>
      </c>
      <c r="B268" s="18" t="s">
        <v>291</v>
      </c>
      <c r="C268" s="21">
        <v>4241</v>
      </c>
      <c r="D268" s="21">
        <v>5271980.6399999997</v>
      </c>
      <c r="E268" s="21">
        <v>1525164.0047876879</v>
      </c>
      <c r="F268" s="21">
        <v>6797144.6447876878</v>
      </c>
      <c r="G268" s="114">
        <v>1357.49</v>
      </c>
      <c r="H268" s="32">
        <v>5757115.0899999999</v>
      </c>
      <c r="I268" s="32">
        <v>1040029.554787688</v>
      </c>
      <c r="J268" s="115">
        <f t="shared" ref="J268:J303" si="11">I268/F268</f>
        <v>0.1530097723586363</v>
      </c>
      <c r="K268" s="116">
        <v>240343.7579893333</v>
      </c>
      <c r="L268" s="116">
        <v>0</v>
      </c>
      <c r="M268" s="116">
        <v>47579.864440091631</v>
      </c>
      <c r="N268" s="116">
        <v>79672.896146887157</v>
      </c>
      <c r="O268" s="116">
        <v>0</v>
      </c>
      <c r="P268" s="117">
        <v>-231631.26499999998</v>
      </c>
      <c r="Q268" s="117">
        <v>568124.55437067663</v>
      </c>
      <c r="R268" s="118">
        <v>576729.73097316187</v>
      </c>
      <c r="S268" s="21">
        <v>2320849.0937078386</v>
      </c>
      <c r="T268" s="36">
        <v>2431904.4090813613</v>
      </c>
      <c r="U268" s="19">
        <v>4752753.5027891994</v>
      </c>
      <c r="V268" s="19">
        <v>928094.26553796174</v>
      </c>
      <c r="W268" s="38">
        <f t="shared" ref="W268:W303" si="12">U268+V268</f>
        <v>5680847.7683271607</v>
      </c>
      <c r="X268" s="119"/>
    </row>
    <row r="269" spans="1:24" s="120" customFormat="1" ht="16.5">
      <c r="A269" s="20">
        <v>849</v>
      </c>
      <c r="B269" s="18" t="s">
        <v>292</v>
      </c>
      <c r="C269" s="21">
        <v>2938</v>
      </c>
      <c r="D269" s="21">
        <v>4978339.67</v>
      </c>
      <c r="E269" s="21">
        <v>755270.73019429063</v>
      </c>
      <c r="F269" s="21">
        <v>5733610.400194291</v>
      </c>
      <c r="G269" s="114">
        <v>1357.49</v>
      </c>
      <c r="H269" s="32">
        <v>3988305.62</v>
      </c>
      <c r="I269" s="32">
        <v>1745304.7801942909</v>
      </c>
      <c r="J269" s="115">
        <f t="shared" si="11"/>
        <v>0.3043989141876729</v>
      </c>
      <c r="K269" s="116">
        <v>155394.37693866668</v>
      </c>
      <c r="L269" s="116">
        <v>0</v>
      </c>
      <c r="M269" s="116">
        <v>37196.265605891036</v>
      </c>
      <c r="N269" s="116">
        <v>43732.769808650635</v>
      </c>
      <c r="O269" s="116">
        <v>0</v>
      </c>
      <c r="P269" s="117">
        <v>-161036.10500000001</v>
      </c>
      <c r="Q269" s="117">
        <v>571440.34936125285</v>
      </c>
      <c r="R269" s="118">
        <v>101848.67149310854</v>
      </c>
      <c r="S269" s="21">
        <v>2493881.1084018606</v>
      </c>
      <c r="T269" s="36">
        <v>1542832.0677826763</v>
      </c>
      <c r="U269" s="19">
        <v>4036713.1761845369</v>
      </c>
      <c r="V269" s="19">
        <v>624802.38183468417</v>
      </c>
      <c r="W269" s="38">
        <f t="shared" si="12"/>
        <v>4661515.5580192208</v>
      </c>
      <c r="X269" s="119"/>
    </row>
    <row r="270" spans="1:24" s="120" customFormat="1" ht="16.5">
      <c r="A270" s="20">
        <v>850</v>
      </c>
      <c r="B270" s="18" t="s">
        <v>293</v>
      </c>
      <c r="C270" s="21">
        <v>2387</v>
      </c>
      <c r="D270" s="21">
        <v>4046904.79</v>
      </c>
      <c r="E270" s="21">
        <v>505450.21920176368</v>
      </c>
      <c r="F270" s="21">
        <v>4552355.0092017641</v>
      </c>
      <c r="G270" s="114">
        <v>1357.49</v>
      </c>
      <c r="H270" s="32">
        <v>3240328.63</v>
      </c>
      <c r="I270" s="32">
        <v>1312026.3792017642</v>
      </c>
      <c r="J270" s="115">
        <f t="shared" si="11"/>
        <v>0.28820827386039527</v>
      </c>
      <c r="K270" s="116">
        <v>30919.683050666663</v>
      </c>
      <c r="L270" s="116">
        <v>0</v>
      </c>
      <c r="M270" s="116">
        <v>18320.750301829936</v>
      </c>
      <c r="N270" s="116">
        <v>41895.893497630139</v>
      </c>
      <c r="O270" s="116">
        <v>0</v>
      </c>
      <c r="P270" s="117">
        <v>-126762.62000000001</v>
      </c>
      <c r="Q270" s="117">
        <v>452798.20734385669</v>
      </c>
      <c r="R270" s="118">
        <v>406017.78741767467</v>
      </c>
      <c r="S270" s="21">
        <v>2135216.0808134223</v>
      </c>
      <c r="T270" s="36">
        <v>844296.0164284627</v>
      </c>
      <c r="U270" s="19">
        <v>2979512.097241885</v>
      </c>
      <c r="V270" s="19">
        <v>414579.7562173722</v>
      </c>
      <c r="W270" s="38">
        <f t="shared" si="12"/>
        <v>3394091.8534592572</v>
      </c>
      <c r="X270" s="119"/>
    </row>
    <row r="271" spans="1:24" s="120" customFormat="1" ht="16.5">
      <c r="A271" s="20">
        <v>851</v>
      </c>
      <c r="B271" s="18" t="s">
        <v>294</v>
      </c>
      <c r="C271" s="21">
        <v>21333</v>
      </c>
      <c r="D271" s="21">
        <v>33447319.09</v>
      </c>
      <c r="E271" s="21">
        <v>3684521.5118757533</v>
      </c>
      <c r="F271" s="21">
        <v>37131840.601875752</v>
      </c>
      <c r="G271" s="114">
        <v>1357.49</v>
      </c>
      <c r="H271" s="32">
        <v>28959334.170000002</v>
      </c>
      <c r="I271" s="32">
        <v>8172506.4318757504</v>
      </c>
      <c r="J271" s="115">
        <f t="shared" si="11"/>
        <v>0.22009429910842901</v>
      </c>
      <c r="K271" s="116">
        <v>187822.89988800001</v>
      </c>
      <c r="L271" s="116">
        <v>0</v>
      </c>
      <c r="M271" s="116">
        <v>275948.17590176559</v>
      </c>
      <c r="N271" s="116">
        <v>393017.39976434922</v>
      </c>
      <c r="O271" s="116">
        <v>0</v>
      </c>
      <c r="P271" s="117">
        <v>-1521914.4745499999</v>
      </c>
      <c r="Q271" s="117">
        <v>-3093335.6213536244</v>
      </c>
      <c r="R271" s="118">
        <v>-2353377.4286165251</v>
      </c>
      <c r="S271" s="21">
        <v>2060667.3829097142</v>
      </c>
      <c r="T271" s="36">
        <v>6623683.4318045564</v>
      </c>
      <c r="U271" s="19">
        <v>8684350.8147142716</v>
      </c>
      <c r="V271" s="19">
        <v>3168869.9046917036</v>
      </c>
      <c r="W271" s="38">
        <f t="shared" si="12"/>
        <v>11853220.719405975</v>
      </c>
      <c r="X271" s="119"/>
    </row>
    <row r="272" spans="1:24" s="120" customFormat="1" ht="16.5">
      <c r="A272" s="20">
        <v>853</v>
      </c>
      <c r="B272" s="18" t="s">
        <v>295</v>
      </c>
      <c r="C272" s="21">
        <v>195137</v>
      </c>
      <c r="D272" s="21">
        <v>229491271.88</v>
      </c>
      <c r="E272" s="21">
        <v>71102919.72689791</v>
      </c>
      <c r="F272" s="21">
        <v>300594191.60689789</v>
      </c>
      <c r="G272" s="114">
        <v>1357.49</v>
      </c>
      <c r="H272" s="32">
        <v>264896526.13</v>
      </c>
      <c r="I272" s="32">
        <v>35697665.476897895</v>
      </c>
      <c r="J272" s="115">
        <f t="shared" si="11"/>
        <v>0.11875700354044606</v>
      </c>
      <c r="K272" s="116">
        <v>0</v>
      </c>
      <c r="L272" s="116">
        <v>0</v>
      </c>
      <c r="M272" s="116">
        <v>3057755.706997944</v>
      </c>
      <c r="N272" s="116">
        <v>3369676.5717320642</v>
      </c>
      <c r="O272" s="116">
        <v>1285804.7603342002</v>
      </c>
      <c r="P272" s="117">
        <v>-20359884.467250001</v>
      </c>
      <c r="Q272" s="117">
        <v>-14897571.48047613</v>
      </c>
      <c r="R272" s="118">
        <v>3279958.0116260764</v>
      </c>
      <c r="S272" s="21">
        <v>11433404.579862051</v>
      </c>
      <c r="T272" s="36">
        <v>-2685954.7905126396</v>
      </c>
      <c r="U272" s="19">
        <v>8747449.7893494107</v>
      </c>
      <c r="V272" s="19">
        <v>30313200.656417221</v>
      </c>
      <c r="W272" s="38">
        <f t="shared" si="12"/>
        <v>39060650.445766628</v>
      </c>
      <c r="X272" s="119"/>
    </row>
    <row r="273" spans="1:24" s="120" customFormat="1" ht="16.5">
      <c r="A273" s="20">
        <v>854</v>
      </c>
      <c r="B273" s="18" t="s">
        <v>296</v>
      </c>
      <c r="C273" s="21">
        <v>3296</v>
      </c>
      <c r="D273" s="21">
        <v>2932630.2500000005</v>
      </c>
      <c r="E273" s="21">
        <v>1704144.9486598056</v>
      </c>
      <c r="F273" s="21">
        <v>4636775.1986598056</v>
      </c>
      <c r="G273" s="114">
        <v>1357.49</v>
      </c>
      <c r="H273" s="32">
        <v>4474287.04</v>
      </c>
      <c r="I273" s="32">
        <v>162488.15865980554</v>
      </c>
      <c r="J273" s="115">
        <f t="shared" si="11"/>
        <v>3.5043354852909506E-2</v>
      </c>
      <c r="K273" s="116">
        <v>1064207.9447039999</v>
      </c>
      <c r="L273" s="116">
        <v>0</v>
      </c>
      <c r="M273" s="116">
        <v>41397.414920524723</v>
      </c>
      <c r="N273" s="116">
        <v>38307.517073735711</v>
      </c>
      <c r="O273" s="116">
        <v>0</v>
      </c>
      <c r="P273" s="117">
        <v>-147113.80499999999</v>
      </c>
      <c r="Q273" s="117">
        <v>711492.36806556024</v>
      </c>
      <c r="R273" s="118">
        <v>324962.2577487462</v>
      </c>
      <c r="S273" s="21">
        <v>2195741.8561723721</v>
      </c>
      <c r="T273" s="36">
        <v>1306155.668749063</v>
      </c>
      <c r="U273" s="19">
        <v>3501897.5249214349</v>
      </c>
      <c r="V273" s="19">
        <v>658671.04469269828</v>
      </c>
      <c r="W273" s="38">
        <f t="shared" si="12"/>
        <v>4160568.5696141333</v>
      </c>
      <c r="X273" s="119"/>
    </row>
    <row r="274" spans="1:24" s="120" customFormat="1" ht="16.5">
      <c r="A274" s="20">
        <v>857</v>
      </c>
      <c r="B274" s="18" t="s">
        <v>297</v>
      </c>
      <c r="C274" s="21">
        <v>2420</v>
      </c>
      <c r="D274" s="21">
        <v>2350270.89</v>
      </c>
      <c r="E274" s="21">
        <v>774008.08682946558</v>
      </c>
      <c r="F274" s="21">
        <v>3124278.9768294655</v>
      </c>
      <c r="G274" s="114">
        <v>1357.49</v>
      </c>
      <c r="H274" s="32">
        <v>3285125.8</v>
      </c>
      <c r="I274" s="32">
        <v>-160846.82317053434</v>
      </c>
      <c r="J274" s="115">
        <f t="shared" si="11"/>
        <v>-5.1482861922197011E-2</v>
      </c>
      <c r="K274" s="116">
        <v>262873.75839999993</v>
      </c>
      <c r="L274" s="116">
        <v>0</v>
      </c>
      <c r="M274" s="116">
        <v>25331.95864728</v>
      </c>
      <c r="N274" s="116">
        <v>27936.545866015218</v>
      </c>
      <c r="O274" s="116">
        <v>0</v>
      </c>
      <c r="P274" s="117">
        <v>-161995.5</v>
      </c>
      <c r="Q274" s="117">
        <v>-1167025.4108434487</v>
      </c>
      <c r="R274" s="118">
        <v>-788546.30127169937</v>
      </c>
      <c r="S274" s="21">
        <v>-1962271.7723723873</v>
      </c>
      <c r="T274" s="36">
        <v>981437.77164200554</v>
      </c>
      <c r="U274" s="19">
        <v>-980834.00073038181</v>
      </c>
      <c r="V274" s="19">
        <v>527361.04443364893</v>
      </c>
      <c r="W274" s="38">
        <f t="shared" si="12"/>
        <v>-453472.95629673288</v>
      </c>
      <c r="X274" s="119"/>
    </row>
    <row r="275" spans="1:24" s="120" customFormat="1" ht="16.5">
      <c r="A275" s="20">
        <v>858</v>
      </c>
      <c r="B275" s="18" t="s">
        <v>298</v>
      </c>
      <c r="C275" s="21">
        <v>39718</v>
      </c>
      <c r="D275" s="21">
        <v>67377186.120000005</v>
      </c>
      <c r="E275" s="21">
        <v>8059955.2724082787</v>
      </c>
      <c r="F275" s="21">
        <v>75437141.392408282</v>
      </c>
      <c r="G275" s="114">
        <v>1357.49</v>
      </c>
      <c r="H275" s="32">
        <v>53916787.82</v>
      </c>
      <c r="I275" s="32">
        <v>21520353.572408281</v>
      </c>
      <c r="J275" s="115">
        <f t="shared" si="11"/>
        <v>0.2852753057073556</v>
      </c>
      <c r="K275" s="116">
        <v>0</v>
      </c>
      <c r="L275" s="116">
        <v>0</v>
      </c>
      <c r="M275" s="116">
        <v>404243.05602687836</v>
      </c>
      <c r="N275" s="116">
        <v>781119.72420620418</v>
      </c>
      <c r="O275" s="116">
        <v>360034.5824941771</v>
      </c>
      <c r="P275" s="117">
        <v>-2544066.0631500003</v>
      </c>
      <c r="Q275" s="117">
        <v>2487034.7863207255</v>
      </c>
      <c r="R275" s="118">
        <v>827785.34779093298</v>
      </c>
      <c r="S275" s="21">
        <v>23836505.006097198</v>
      </c>
      <c r="T275" s="36">
        <v>-686944.33077511692</v>
      </c>
      <c r="U275" s="19">
        <v>23149560.675322082</v>
      </c>
      <c r="V275" s="19">
        <v>4462632.614209543</v>
      </c>
      <c r="W275" s="38">
        <f t="shared" si="12"/>
        <v>27612193.289531626</v>
      </c>
      <c r="X275" s="119"/>
    </row>
    <row r="276" spans="1:24" s="120" customFormat="1" ht="16.5">
      <c r="A276" s="20">
        <v>859</v>
      </c>
      <c r="B276" s="18" t="s">
        <v>299</v>
      </c>
      <c r="C276" s="21">
        <v>6593</v>
      </c>
      <c r="D276" s="21">
        <v>18387684</v>
      </c>
      <c r="E276" s="21">
        <v>877565.06901993346</v>
      </c>
      <c r="F276" s="21">
        <v>19265249.069019932</v>
      </c>
      <c r="G276" s="114">
        <v>1357.49</v>
      </c>
      <c r="H276" s="32">
        <v>8949931.5700000003</v>
      </c>
      <c r="I276" s="32">
        <v>10315317.499019932</v>
      </c>
      <c r="J276" s="115">
        <f t="shared" si="11"/>
        <v>0.5354364982287092</v>
      </c>
      <c r="K276" s="116">
        <v>0</v>
      </c>
      <c r="L276" s="116">
        <v>0</v>
      </c>
      <c r="M276" s="116">
        <v>45926.895687132892</v>
      </c>
      <c r="N276" s="116">
        <v>107548.93526677745</v>
      </c>
      <c r="O276" s="116">
        <v>0</v>
      </c>
      <c r="P276" s="117">
        <v>-285407.15000000002</v>
      </c>
      <c r="Q276" s="117">
        <v>-1591538.826485574</v>
      </c>
      <c r="R276" s="118">
        <v>-1816796.2250790051</v>
      </c>
      <c r="S276" s="21">
        <v>6775051.1284092646</v>
      </c>
      <c r="T276" s="36">
        <v>4830090.4899344286</v>
      </c>
      <c r="U276" s="19">
        <v>11605141.618343692</v>
      </c>
      <c r="V276" s="19">
        <v>953070.92095545004</v>
      </c>
      <c r="W276" s="38">
        <f t="shared" si="12"/>
        <v>12558212.539299142</v>
      </c>
      <c r="X276" s="119"/>
    </row>
    <row r="277" spans="1:24" s="120" customFormat="1" ht="16.5">
      <c r="A277" s="20">
        <v>886</v>
      </c>
      <c r="B277" s="18" t="s">
        <v>300</v>
      </c>
      <c r="C277" s="21">
        <v>12669</v>
      </c>
      <c r="D277" s="21">
        <v>19547910.740000002</v>
      </c>
      <c r="E277" s="21">
        <v>1613177.8082949598</v>
      </c>
      <c r="F277" s="21">
        <v>21161088.548294961</v>
      </c>
      <c r="G277" s="114">
        <v>1357.49</v>
      </c>
      <c r="H277" s="32">
        <v>17198040.809999999</v>
      </c>
      <c r="I277" s="32">
        <v>3963047.7382949628</v>
      </c>
      <c r="J277" s="115">
        <f t="shared" si="11"/>
        <v>0.1872799562862886</v>
      </c>
      <c r="K277" s="116">
        <v>0</v>
      </c>
      <c r="L277" s="116">
        <v>0</v>
      </c>
      <c r="M277" s="116">
        <v>119332.02645182691</v>
      </c>
      <c r="N277" s="116">
        <v>183051.20325767543</v>
      </c>
      <c r="O277" s="116">
        <v>0</v>
      </c>
      <c r="P277" s="117">
        <v>-762047.11</v>
      </c>
      <c r="Q277" s="117">
        <v>-534326.5675859456</v>
      </c>
      <c r="R277" s="118">
        <v>-826780.32890435145</v>
      </c>
      <c r="S277" s="21">
        <v>2142276.961514168</v>
      </c>
      <c r="T277" s="36">
        <v>4301424.0999228768</v>
      </c>
      <c r="U277" s="19">
        <v>6443701.0614370443</v>
      </c>
      <c r="V277" s="19">
        <v>1865539.3628148586</v>
      </c>
      <c r="W277" s="38">
        <f t="shared" si="12"/>
        <v>8309240.4242519028</v>
      </c>
      <c r="X277" s="119"/>
    </row>
    <row r="278" spans="1:24" s="120" customFormat="1" ht="16.5">
      <c r="A278" s="20">
        <v>887</v>
      </c>
      <c r="B278" s="18" t="s">
        <v>301</v>
      </c>
      <c r="C278" s="21">
        <v>4669</v>
      </c>
      <c r="D278" s="21">
        <v>5826922.3199999994</v>
      </c>
      <c r="E278" s="21">
        <v>1037517.518267112</v>
      </c>
      <c r="F278" s="21">
        <v>6864439.8382671112</v>
      </c>
      <c r="G278" s="114">
        <v>1357.49</v>
      </c>
      <c r="H278" s="32">
        <v>6338120.8099999996</v>
      </c>
      <c r="I278" s="32">
        <v>526319.02826711163</v>
      </c>
      <c r="J278" s="115">
        <f t="shared" si="11"/>
        <v>7.6673266962447126E-2</v>
      </c>
      <c r="K278" s="116">
        <v>0</v>
      </c>
      <c r="L278" s="116">
        <v>0</v>
      </c>
      <c r="M278" s="116">
        <v>47716.079182129484</v>
      </c>
      <c r="N278" s="116">
        <v>73585.714494004453</v>
      </c>
      <c r="O278" s="116">
        <v>0</v>
      </c>
      <c r="P278" s="117">
        <v>-374032.87499999994</v>
      </c>
      <c r="Q278" s="117">
        <v>-207635.47978009735</v>
      </c>
      <c r="R278" s="118">
        <v>-57867.185681172916</v>
      </c>
      <c r="S278" s="21">
        <v>8085.2814819753403</v>
      </c>
      <c r="T278" s="36">
        <v>2405880.6837205752</v>
      </c>
      <c r="U278" s="19">
        <v>2413965.9652025504</v>
      </c>
      <c r="V278" s="19">
        <v>999678.36703362246</v>
      </c>
      <c r="W278" s="38">
        <f t="shared" si="12"/>
        <v>3413644.3322361726</v>
      </c>
      <c r="X278" s="119"/>
    </row>
    <row r="279" spans="1:24" s="120" customFormat="1" ht="16.5">
      <c r="A279" s="20">
        <v>889</v>
      </c>
      <c r="B279" s="18" t="s">
        <v>302</v>
      </c>
      <c r="C279" s="21">
        <v>2568</v>
      </c>
      <c r="D279" s="21">
        <v>3633447.0099999993</v>
      </c>
      <c r="E279" s="21">
        <v>1582350.8721091545</v>
      </c>
      <c r="F279" s="21">
        <v>5215797.882109154</v>
      </c>
      <c r="G279" s="114">
        <v>1357.49</v>
      </c>
      <c r="H279" s="32">
        <v>3486034.32</v>
      </c>
      <c r="I279" s="32">
        <v>1729763.5621091542</v>
      </c>
      <c r="J279" s="115">
        <f t="shared" si="11"/>
        <v>0.33163930067966435</v>
      </c>
      <c r="K279" s="116">
        <v>320575.10899199999</v>
      </c>
      <c r="L279" s="116">
        <v>0</v>
      </c>
      <c r="M279" s="116">
        <v>29116.993948103871</v>
      </c>
      <c r="N279" s="116">
        <v>43948.505071937572</v>
      </c>
      <c r="O279" s="116">
        <v>0</v>
      </c>
      <c r="P279" s="117">
        <v>-106697.375</v>
      </c>
      <c r="Q279" s="117">
        <v>977582.7936448477</v>
      </c>
      <c r="R279" s="118">
        <v>354238.36625619186</v>
      </c>
      <c r="S279" s="21">
        <v>3348527.9550222354</v>
      </c>
      <c r="T279" s="36">
        <v>691022.97430247092</v>
      </c>
      <c r="U279" s="19">
        <v>4039550.9293247061</v>
      </c>
      <c r="V279" s="19">
        <v>532330.61020485696</v>
      </c>
      <c r="W279" s="38">
        <f t="shared" si="12"/>
        <v>4571881.5395295629</v>
      </c>
      <c r="X279" s="119"/>
    </row>
    <row r="280" spans="1:24" s="120" customFormat="1" ht="16.5">
      <c r="A280" s="20">
        <v>890</v>
      </c>
      <c r="B280" s="18" t="s">
        <v>303</v>
      </c>
      <c r="C280" s="21">
        <v>1176</v>
      </c>
      <c r="D280" s="21">
        <v>1444678.9800000002</v>
      </c>
      <c r="E280" s="21">
        <v>1167749.0925970175</v>
      </c>
      <c r="F280" s="21">
        <v>2612428.0725970175</v>
      </c>
      <c r="G280" s="114">
        <v>1357.49</v>
      </c>
      <c r="H280" s="32">
        <v>1596408.24</v>
      </c>
      <c r="I280" s="32">
        <v>1016019.8325970175</v>
      </c>
      <c r="J280" s="115">
        <f t="shared" si="11"/>
        <v>0.38891782064912167</v>
      </c>
      <c r="K280" s="116">
        <v>421271.80031999998</v>
      </c>
      <c r="L280" s="116">
        <v>450429.84</v>
      </c>
      <c r="M280" s="116">
        <v>14052.917335654161</v>
      </c>
      <c r="N280" s="116">
        <v>16626.928667336477</v>
      </c>
      <c r="O280" s="116">
        <v>0</v>
      </c>
      <c r="P280" s="117">
        <v>-57001.454999999994</v>
      </c>
      <c r="Q280" s="117">
        <v>119504.00518397168</v>
      </c>
      <c r="R280" s="118">
        <v>577443.83337277023</v>
      </c>
      <c r="S280" s="21">
        <v>2558347.7024767501</v>
      </c>
      <c r="T280" s="36">
        <v>532509.90531625517</v>
      </c>
      <c r="U280" s="19">
        <v>3090857.6077930052</v>
      </c>
      <c r="V280" s="19">
        <v>231412.57604430921</v>
      </c>
      <c r="W280" s="38">
        <f t="shared" si="12"/>
        <v>3322270.1838373146</v>
      </c>
      <c r="X280" s="119"/>
    </row>
    <row r="281" spans="1:24" s="120" customFormat="1" ht="16.5">
      <c r="A281" s="20">
        <v>892</v>
      </c>
      <c r="B281" s="18" t="s">
        <v>304</v>
      </c>
      <c r="C281" s="21">
        <v>3634</v>
      </c>
      <c r="D281" s="21">
        <v>8280264.0499999998</v>
      </c>
      <c r="E281" s="21">
        <v>621000.61433506047</v>
      </c>
      <c r="F281" s="21">
        <v>8901264.6643350609</v>
      </c>
      <c r="G281" s="114">
        <v>1357.49</v>
      </c>
      <c r="H281" s="32">
        <v>4933118.66</v>
      </c>
      <c r="I281" s="32">
        <v>3968146.0043350607</v>
      </c>
      <c r="J281" s="115">
        <f t="shared" si="11"/>
        <v>0.44579575531939175</v>
      </c>
      <c r="K281" s="116">
        <v>0</v>
      </c>
      <c r="L281" s="116">
        <v>0</v>
      </c>
      <c r="M281" s="116">
        <v>27677.781836860129</v>
      </c>
      <c r="N281" s="116">
        <v>70783.690284110897</v>
      </c>
      <c r="O281" s="116">
        <v>0</v>
      </c>
      <c r="P281" s="117">
        <v>-191417.67499999999</v>
      </c>
      <c r="Q281" s="117">
        <v>288722.43027402594</v>
      </c>
      <c r="R281" s="118">
        <v>71417.300230313907</v>
      </c>
      <c r="S281" s="21">
        <v>4235329.5319603719</v>
      </c>
      <c r="T281" s="36">
        <v>2047348.8561023241</v>
      </c>
      <c r="U281" s="19">
        <v>6282678.388062696</v>
      </c>
      <c r="V281" s="19">
        <v>581837.33491472271</v>
      </c>
      <c r="W281" s="38">
        <f t="shared" si="12"/>
        <v>6864515.7229774185</v>
      </c>
      <c r="X281" s="119"/>
    </row>
    <row r="282" spans="1:24" s="120" customFormat="1" ht="16.5">
      <c r="A282" s="20">
        <v>893</v>
      </c>
      <c r="B282" s="18" t="s">
        <v>305</v>
      </c>
      <c r="C282" s="21">
        <v>7497</v>
      </c>
      <c r="D282" s="21">
        <v>12907160.709999999</v>
      </c>
      <c r="E282" s="21">
        <v>3835552.8488401906</v>
      </c>
      <c r="F282" s="21">
        <v>16742713.558840189</v>
      </c>
      <c r="G282" s="114">
        <v>1357.49</v>
      </c>
      <c r="H282" s="32">
        <v>10177102.529999999</v>
      </c>
      <c r="I282" s="32">
        <v>6565611.0288401898</v>
      </c>
      <c r="J282" s="115">
        <f t="shared" si="11"/>
        <v>0.39214736642099052</v>
      </c>
      <c r="K282" s="116">
        <v>5399.3194079999994</v>
      </c>
      <c r="L282" s="116">
        <v>0</v>
      </c>
      <c r="M282" s="116">
        <v>95931.947457917515</v>
      </c>
      <c r="N282" s="116">
        <v>116862.41506487812</v>
      </c>
      <c r="O282" s="116">
        <v>14053.447950988317</v>
      </c>
      <c r="P282" s="117">
        <v>-319504.98500000004</v>
      </c>
      <c r="Q282" s="117">
        <v>-627522.68122144893</v>
      </c>
      <c r="R282" s="118">
        <v>-191486.01911852192</v>
      </c>
      <c r="S282" s="21">
        <v>5659344.4733820036</v>
      </c>
      <c r="T282" s="36">
        <v>2202743.0143504692</v>
      </c>
      <c r="U282" s="19">
        <v>7862087.4877324728</v>
      </c>
      <c r="V282" s="19">
        <v>1430350.0308720749</v>
      </c>
      <c r="W282" s="38">
        <f t="shared" si="12"/>
        <v>9292437.5186045468</v>
      </c>
      <c r="X282" s="119"/>
    </row>
    <row r="283" spans="1:24" s="120" customFormat="1" ht="16.5">
      <c r="A283" s="20">
        <v>895</v>
      </c>
      <c r="B283" s="18" t="s">
        <v>306</v>
      </c>
      <c r="C283" s="21">
        <v>15463</v>
      </c>
      <c r="D283" s="21">
        <v>19459047.630000003</v>
      </c>
      <c r="E283" s="21">
        <v>3834493.0682144281</v>
      </c>
      <c r="F283" s="21">
        <v>23293540.69821443</v>
      </c>
      <c r="G283" s="114">
        <v>1357.49</v>
      </c>
      <c r="H283" s="32">
        <v>20990867.870000001</v>
      </c>
      <c r="I283" s="32">
        <v>2302672.8282144293</v>
      </c>
      <c r="J283" s="115">
        <f t="shared" si="11"/>
        <v>9.8854564793189256E-2</v>
      </c>
      <c r="K283" s="116">
        <v>0</v>
      </c>
      <c r="L283" s="116">
        <v>0</v>
      </c>
      <c r="M283" s="116">
        <v>250708.35697287531</v>
      </c>
      <c r="N283" s="116">
        <v>274389.03191377345</v>
      </c>
      <c r="O283" s="116">
        <v>0</v>
      </c>
      <c r="P283" s="117">
        <v>-928951.52390000003</v>
      </c>
      <c r="Q283" s="117">
        <v>824573.90924913436</v>
      </c>
      <c r="R283" s="118">
        <v>1531202.1685080451</v>
      </c>
      <c r="S283" s="21">
        <v>4254594.7709582578</v>
      </c>
      <c r="T283" s="36">
        <v>1487712.2159168257</v>
      </c>
      <c r="U283" s="19">
        <v>5742306.9868750833</v>
      </c>
      <c r="V283" s="19">
        <v>2483747.172520977</v>
      </c>
      <c r="W283" s="38">
        <f t="shared" si="12"/>
        <v>8226054.1593960598</v>
      </c>
      <c r="X283" s="119"/>
    </row>
    <row r="284" spans="1:24" s="120" customFormat="1" ht="16.5">
      <c r="A284" s="20">
        <v>905</v>
      </c>
      <c r="B284" s="18" t="s">
        <v>307</v>
      </c>
      <c r="C284" s="21">
        <v>67615</v>
      </c>
      <c r="D284" s="21">
        <v>94230860.549999997</v>
      </c>
      <c r="E284" s="21">
        <v>22156459.699612528</v>
      </c>
      <c r="F284" s="21">
        <v>116387320.24961253</v>
      </c>
      <c r="G284" s="114">
        <v>1357.49</v>
      </c>
      <c r="H284" s="32">
        <v>91786686.349999994</v>
      </c>
      <c r="I284" s="32">
        <v>24600633.899612531</v>
      </c>
      <c r="J284" s="115">
        <f t="shared" si="11"/>
        <v>0.21136867699034792</v>
      </c>
      <c r="K284" s="116">
        <v>0</v>
      </c>
      <c r="L284" s="116">
        <v>0</v>
      </c>
      <c r="M284" s="116">
        <v>1076069.326403308</v>
      </c>
      <c r="N284" s="116">
        <v>1414861.8809944734</v>
      </c>
      <c r="O284" s="116">
        <v>21055.122196081702</v>
      </c>
      <c r="P284" s="117">
        <v>-5774165.9530000007</v>
      </c>
      <c r="Q284" s="117">
        <v>-8472429.407875143</v>
      </c>
      <c r="R284" s="118">
        <v>-3166228.8408458158</v>
      </c>
      <c r="S284" s="21">
        <v>9699796.027485434</v>
      </c>
      <c r="T284" s="36">
        <v>2645361.7152829873</v>
      </c>
      <c r="U284" s="19">
        <v>12345157.742768422</v>
      </c>
      <c r="V284" s="19">
        <v>10091513.142283324</v>
      </c>
      <c r="W284" s="38">
        <f t="shared" si="12"/>
        <v>22436670.885051746</v>
      </c>
      <c r="X284" s="119"/>
    </row>
    <row r="285" spans="1:24" s="120" customFormat="1" ht="16.5">
      <c r="A285" s="20">
        <v>908</v>
      </c>
      <c r="B285" s="18" t="s">
        <v>308</v>
      </c>
      <c r="C285" s="21">
        <v>20695</v>
      </c>
      <c r="D285" s="21">
        <v>30051478.989999998</v>
      </c>
      <c r="E285" s="21">
        <v>3148723.8019111948</v>
      </c>
      <c r="F285" s="21">
        <v>33200202.791911192</v>
      </c>
      <c r="G285" s="114">
        <v>1357.49</v>
      </c>
      <c r="H285" s="32">
        <v>28093255.550000001</v>
      </c>
      <c r="I285" s="32">
        <v>5106947.2419111915</v>
      </c>
      <c r="J285" s="115">
        <f t="shared" si="11"/>
        <v>0.15382277252702306</v>
      </c>
      <c r="K285" s="116">
        <v>0</v>
      </c>
      <c r="L285" s="116">
        <v>0</v>
      </c>
      <c r="M285" s="116">
        <v>219796.9450465015</v>
      </c>
      <c r="N285" s="116">
        <v>415644.70898933517</v>
      </c>
      <c r="O285" s="116">
        <v>0</v>
      </c>
      <c r="P285" s="117">
        <v>-1421298.2712000003</v>
      </c>
      <c r="Q285" s="117">
        <v>1285905.0545452489</v>
      </c>
      <c r="R285" s="118">
        <v>1249969.9709115387</v>
      </c>
      <c r="S285" s="21">
        <v>6856965.6502038157</v>
      </c>
      <c r="T285" s="36">
        <v>4419473.9656567341</v>
      </c>
      <c r="U285" s="19">
        <v>11276439.61586055</v>
      </c>
      <c r="V285" s="19">
        <v>2833883.4799727495</v>
      </c>
      <c r="W285" s="38">
        <f t="shared" si="12"/>
        <v>14110323.0958333</v>
      </c>
      <c r="X285" s="119"/>
    </row>
    <row r="286" spans="1:24" s="120" customFormat="1" ht="16.5">
      <c r="A286" s="20">
        <v>915</v>
      </c>
      <c r="B286" s="18" t="s">
        <v>309</v>
      </c>
      <c r="C286" s="21">
        <v>19973</v>
      </c>
      <c r="D286" s="21">
        <v>22872318.23</v>
      </c>
      <c r="E286" s="21">
        <v>3540592.689168077</v>
      </c>
      <c r="F286" s="21">
        <v>26412910.919168077</v>
      </c>
      <c r="G286" s="114">
        <v>1357.49</v>
      </c>
      <c r="H286" s="32">
        <v>27113147.77</v>
      </c>
      <c r="I286" s="32">
        <v>-700236.85083192214</v>
      </c>
      <c r="J286" s="115">
        <f t="shared" si="11"/>
        <v>-2.6511157856658436E-2</v>
      </c>
      <c r="K286" s="116">
        <v>86571.503813333329</v>
      </c>
      <c r="L286" s="116">
        <v>0</v>
      </c>
      <c r="M286" s="116">
        <v>286399.59233926976</v>
      </c>
      <c r="N286" s="116">
        <v>391705.49083786202</v>
      </c>
      <c r="O286" s="116">
        <v>0</v>
      </c>
      <c r="P286" s="117">
        <v>-1883816.3549999997</v>
      </c>
      <c r="Q286" s="117">
        <v>519166.72017882176</v>
      </c>
      <c r="R286" s="118">
        <v>865412.26053147286</v>
      </c>
      <c r="S286" s="21">
        <v>-434797.63813116238</v>
      </c>
      <c r="T286" s="36">
        <v>6446857.8992642388</v>
      </c>
      <c r="U286" s="19">
        <v>6012060.2611330766</v>
      </c>
      <c r="V286" s="19">
        <v>3229910.3827743712</v>
      </c>
      <c r="W286" s="38">
        <f t="shared" si="12"/>
        <v>9241970.6439074483</v>
      </c>
      <c r="X286" s="119"/>
    </row>
    <row r="287" spans="1:24" s="120" customFormat="1" ht="16.5">
      <c r="A287" s="20">
        <v>918</v>
      </c>
      <c r="B287" s="18" t="s">
        <v>310</v>
      </c>
      <c r="C287" s="21">
        <v>2271</v>
      </c>
      <c r="D287" s="21">
        <v>3121869.79</v>
      </c>
      <c r="E287" s="21">
        <v>431666.80504770461</v>
      </c>
      <c r="F287" s="21">
        <v>3553536.5950477049</v>
      </c>
      <c r="G287" s="114">
        <v>1357.49</v>
      </c>
      <c r="H287" s="32">
        <v>3082859.79</v>
      </c>
      <c r="I287" s="32">
        <v>470676.80504770484</v>
      </c>
      <c r="J287" s="115">
        <f t="shared" si="11"/>
        <v>0.13245306259225006</v>
      </c>
      <c r="K287" s="116">
        <v>0</v>
      </c>
      <c r="L287" s="116">
        <v>0</v>
      </c>
      <c r="M287" s="116">
        <v>20798.358002478122</v>
      </c>
      <c r="N287" s="116">
        <v>28416.918755666851</v>
      </c>
      <c r="O287" s="116">
        <v>0</v>
      </c>
      <c r="P287" s="117">
        <v>-117348.625</v>
      </c>
      <c r="Q287" s="117">
        <v>-50426.908010690902</v>
      </c>
      <c r="R287" s="118">
        <v>-13395.547478323122</v>
      </c>
      <c r="S287" s="21">
        <v>338721.00131683575</v>
      </c>
      <c r="T287" s="36">
        <v>752185.48168670957</v>
      </c>
      <c r="U287" s="19">
        <v>1090906.4830035453</v>
      </c>
      <c r="V287" s="19">
        <v>487365.82175122824</v>
      </c>
      <c r="W287" s="38">
        <f t="shared" si="12"/>
        <v>1578272.3047547736</v>
      </c>
      <c r="X287" s="119"/>
    </row>
    <row r="288" spans="1:24" s="120" customFormat="1" ht="16.5">
      <c r="A288" s="20">
        <v>921</v>
      </c>
      <c r="B288" s="18" t="s">
        <v>311</v>
      </c>
      <c r="C288" s="21">
        <v>1941</v>
      </c>
      <c r="D288" s="21">
        <v>1773563.6800000002</v>
      </c>
      <c r="E288" s="21">
        <v>535605.37203091756</v>
      </c>
      <c r="F288" s="21">
        <v>2309169.0520309177</v>
      </c>
      <c r="G288" s="114">
        <v>1357.49</v>
      </c>
      <c r="H288" s="32">
        <v>2634888.09</v>
      </c>
      <c r="I288" s="32">
        <v>-325719.03796908213</v>
      </c>
      <c r="J288" s="115">
        <f t="shared" si="11"/>
        <v>-0.14105465240087631</v>
      </c>
      <c r="K288" s="116">
        <v>575303.33164799993</v>
      </c>
      <c r="L288" s="116">
        <v>0</v>
      </c>
      <c r="M288" s="116">
        <v>20723.094183050202</v>
      </c>
      <c r="N288" s="116">
        <v>29405.081879170059</v>
      </c>
      <c r="O288" s="116">
        <v>0</v>
      </c>
      <c r="P288" s="117">
        <v>-102207.61500000001</v>
      </c>
      <c r="Q288" s="117">
        <v>492864.53945027624</v>
      </c>
      <c r="R288" s="118">
        <v>-56439.522818091667</v>
      </c>
      <c r="S288" s="21">
        <v>633929.87137332256</v>
      </c>
      <c r="T288" s="36">
        <v>969792.27737002331</v>
      </c>
      <c r="U288" s="19">
        <v>1603722.1487433459</v>
      </c>
      <c r="V288" s="19">
        <v>466848.63368791179</v>
      </c>
      <c r="W288" s="38">
        <f t="shared" si="12"/>
        <v>2070570.7824312577</v>
      </c>
      <c r="X288" s="119"/>
    </row>
    <row r="289" spans="1:24" s="120" customFormat="1" ht="16.5">
      <c r="A289" s="20">
        <v>922</v>
      </c>
      <c r="B289" s="18" t="s">
        <v>312</v>
      </c>
      <c r="C289" s="21">
        <v>4444</v>
      </c>
      <c r="D289" s="21">
        <v>8085883.1400000006</v>
      </c>
      <c r="E289" s="21">
        <v>608176.53734988184</v>
      </c>
      <c r="F289" s="21">
        <v>8694059.6773498822</v>
      </c>
      <c r="G289" s="114">
        <v>1357.49</v>
      </c>
      <c r="H289" s="32">
        <v>6032685.5599999996</v>
      </c>
      <c r="I289" s="32">
        <v>2661374.1173498826</v>
      </c>
      <c r="J289" s="115">
        <f t="shared" si="11"/>
        <v>0.30611408434237031</v>
      </c>
      <c r="K289" s="116">
        <v>0</v>
      </c>
      <c r="L289" s="116">
        <v>0</v>
      </c>
      <c r="M289" s="116">
        <v>24739.318906180437</v>
      </c>
      <c r="N289" s="116">
        <v>84080.936469918204</v>
      </c>
      <c r="O289" s="116">
        <v>17387.253865381084</v>
      </c>
      <c r="P289" s="117">
        <v>-219748.56000000003</v>
      </c>
      <c r="Q289" s="117">
        <v>-433863.17385756993</v>
      </c>
      <c r="R289" s="118">
        <v>-413867.62787282886</v>
      </c>
      <c r="S289" s="21">
        <v>1720102.2648609637</v>
      </c>
      <c r="T289" s="36">
        <v>1367846.5882879053</v>
      </c>
      <c r="U289" s="19">
        <v>3087948.8531488692</v>
      </c>
      <c r="V289" s="19">
        <v>708619.43738629937</v>
      </c>
      <c r="W289" s="38">
        <f t="shared" si="12"/>
        <v>3796568.2905351687</v>
      </c>
      <c r="X289" s="119"/>
    </row>
    <row r="290" spans="1:24" s="120" customFormat="1" ht="16.5">
      <c r="A290" s="20">
        <v>924</v>
      </c>
      <c r="B290" s="18" t="s">
        <v>313</v>
      </c>
      <c r="C290" s="21">
        <v>3004</v>
      </c>
      <c r="D290" s="21">
        <v>4436411.8600000003</v>
      </c>
      <c r="E290" s="21">
        <v>674159.77890907275</v>
      </c>
      <c r="F290" s="21">
        <v>5110571.6389090735</v>
      </c>
      <c r="G290" s="114">
        <v>1357.49</v>
      </c>
      <c r="H290" s="32">
        <v>4077899.96</v>
      </c>
      <c r="I290" s="32">
        <v>1032671.6789090736</v>
      </c>
      <c r="J290" s="115">
        <f t="shared" si="11"/>
        <v>0.20206578674034839</v>
      </c>
      <c r="K290" s="116">
        <v>181814.33632</v>
      </c>
      <c r="L290" s="116">
        <v>0</v>
      </c>
      <c r="M290" s="116">
        <v>34139.525921283421</v>
      </c>
      <c r="N290" s="116">
        <v>44630.017062604085</v>
      </c>
      <c r="O290" s="116">
        <v>0</v>
      </c>
      <c r="P290" s="117">
        <v>-122669.995</v>
      </c>
      <c r="Q290" s="117">
        <v>-206122.41685213419</v>
      </c>
      <c r="R290" s="118">
        <v>-369151.36498249811</v>
      </c>
      <c r="S290" s="21">
        <v>595311.7813783288</v>
      </c>
      <c r="T290" s="36">
        <v>1633438.9188614564</v>
      </c>
      <c r="U290" s="19">
        <v>2228750.700239785</v>
      </c>
      <c r="V290" s="19">
        <v>675420.38305382396</v>
      </c>
      <c r="W290" s="38">
        <f t="shared" si="12"/>
        <v>2904171.0832936089</v>
      </c>
      <c r="X290" s="119"/>
    </row>
    <row r="291" spans="1:24" s="120" customFormat="1" ht="16.5">
      <c r="A291" s="20">
        <v>925</v>
      </c>
      <c r="B291" s="18" t="s">
        <v>314</v>
      </c>
      <c r="C291" s="21">
        <v>3490</v>
      </c>
      <c r="D291" s="21">
        <v>4741364.8999999994</v>
      </c>
      <c r="E291" s="21">
        <v>1175971.5608807544</v>
      </c>
      <c r="F291" s="21">
        <v>5917336.4608807536</v>
      </c>
      <c r="G291" s="114">
        <v>1357.49</v>
      </c>
      <c r="H291" s="32">
        <v>4737640.0999999996</v>
      </c>
      <c r="I291" s="32">
        <v>1179696.360880754</v>
      </c>
      <c r="J291" s="115">
        <f t="shared" si="11"/>
        <v>0.19936273164111484</v>
      </c>
      <c r="K291" s="116">
        <v>177903.09434666665</v>
      </c>
      <c r="L291" s="116">
        <v>0</v>
      </c>
      <c r="M291" s="116">
        <v>56910.141739663777</v>
      </c>
      <c r="N291" s="116">
        <v>48356.417200965763</v>
      </c>
      <c r="O291" s="116">
        <v>0</v>
      </c>
      <c r="P291" s="117">
        <v>-168200.44750000001</v>
      </c>
      <c r="Q291" s="117">
        <v>964554.08980234561</v>
      </c>
      <c r="R291" s="118">
        <v>756434.14729145542</v>
      </c>
      <c r="S291" s="21">
        <v>3015653.803761851</v>
      </c>
      <c r="T291" s="36">
        <v>-133472.6458072789</v>
      </c>
      <c r="U291" s="19">
        <v>2882181.1579545722</v>
      </c>
      <c r="V291" s="19">
        <v>743727.80888266978</v>
      </c>
      <c r="W291" s="38">
        <f t="shared" si="12"/>
        <v>3625908.9668372422</v>
      </c>
      <c r="X291" s="119"/>
    </row>
    <row r="292" spans="1:24" s="120" customFormat="1" ht="16.5">
      <c r="A292" s="20">
        <v>927</v>
      </c>
      <c r="B292" s="18" t="s">
        <v>315</v>
      </c>
      <c r="C292" s="21">
        <v>29239</v>
      </c>
      <c r="D292" s="21">
        <v>49982370.93</v>
      </c>
      <c r="E292" s="21">
        <v>5947694.5986728817</v>
      </c>
      <c r="F292" s="21">
        <v>55930065.528672881</v>
      </c>
      <c r="G292" s="114">
        <v>1357.49</v>
      </c>
      <c r="H292" s="32">
        <v>39691650.109999999</v>
      </c>
      <c r="I292" s="32">
        <v>16238415.418672882</v>
      </c>
      <c r="J292" s="115">
        <f t="shared" si="11"/>
        <v>0.29033428202132466</v>
      </c>
      <c r="K292" s="116">
        <v>0</v>
      </c>
      <c r="L292" s="116">
        <v>0</v>
      </c>
      <c r="M292" s="116">
        <v>225624.97647967708</v>
      </c>
      <c r="N292" s="116">
        <v>572707.88277887425</v>
      </c>
      <c r="O292" s="116">
        <v>9389.5930733171044</v>
      </c>
      <c r="P292" s="117">
        <v>-2456589.9700000002</v>
      </c>
      <c r="Q292" s="117">
        <v>-1183608.67459025</v>
      </c>
      <c r="R292" s="118">
        <v>103457.98705784844</v>
      </c>
      <c r="S292" s="21">
        <v>13509397.213472348</v>
      </c>
      <c r="T292" s="36">
        <v>3778478.5755080874</v>
      </c>
      <c r="U292" s="19">
        <v>17287875.788980436</v>
      </c>
      <c r="V292" s="19">
        <v>4169645.5682006492</v>
      </c>
      <c r="W292" s="38">
        <f t="shared" si="12"/>
        <v>21457521.357181083</v>
      </c>
      <c r="X292" s="119"/>
    </row>
    <row r="293" spans="1:24" s="120" customFormat="1" ht="16.5">
      <c r="A293" s="20">
        <v>931</v>
      </c>
      <c r="B293" s="18" t="s">
        <v>316</v>
      </c>
      <c r="C293" s="21">
        <v>6070</v>
      </c>
      <c r="D293" s="21">
        <v>6774455.25</v>
      </c>
      <c r="E293" s="21">
        <v>1693786.8226961705</v>
      </c>
      <c r="F293" s="21">
        <v>8468242.0726961698</v>
      </c>
      <c r="G293" s="114">
        <v>1357.49</v>
      </c>
      <c r="H293" s="32">
        <v>8239964.2999999998</v>
      </c>
      <c r="I293" s="32">
        <v>228277.77269617002</v>
      </c>
      <c r="J293" s="115">
        <f t="shared" si="11"/>
        <v>2.6956925739309856E-2</v>
      </c>
      <c r="K293" s="116">
        <v>801579.14303999988</v>
      </c>
      <c r="L293" s="116">
        <v>0</v>
      </c>
      <c r="M293" s="116">
        <v>82500.62070790703</v>
      </c>
      <c r="N293" s="116">
        <v>111172.78881065261</v>
      </c>
      <c r="O293" s="116">
        <v>0</v>
      </c>
      <c r="P293" s="117">
        <v>-434817.07499999995</v>
      </c>
      <c r="Q293" s="117">
        <v>2436275.0793183893</v>
      </c>
      <c r="R293" s="118">
        <v>1716352.4846798589</v>
      </c>
      <c r="S293" s="21">
        <v>4941340.8142529782</v>
      </c>
      <c r="T293" s="36">
        <v>1865005.5602918142</v>
      </c>
      <c r="U293" s="19">
        <v>6806346.3745447919</v>
      </c>
      <c r="V293" s="19">
        <v>1273343.9948837822</v>
      </c>
      <c r="W293" s="38">
        <f t="shared" si="12"/>
        <v>8079690.3694285741</v>
      </c>
      <c r="X293" s="119"/>
    </row>
    <row r="294" spans="1:24" s="120" customFormat="1" ht="16.5">
      <c r="A294" s="20">
        <v>934</v>
      </c>
      <c r="B294" s="18" t="s">
        <v>317</v>
      </c>
      <c r="C294" s="21">
        <v>2756</v>
      </c>
      <c r="D294" s="21">
        <v>3600845.3</v>
      </c>
      <c r="E294" s="21">
        <v>452391.23828222789</v>
      </c>
      <c r="F294" s="21">
        <v>4053236.5382822277</v>
      </c>
      <c r="G294" s="114">
        <v>1357.49</v>
      </c>
      <c r="H294" s="32">
        <v>3741242.44</v>
      </c>
      <c r="I294" s="32">
        <v>311994.09828222776</v>
      </c>
      <c r="J294" s="115">
        <f t="shared" si="11"/>
        <v>7.6974066362890253E-2</v>
      </c>
      <c r="K294" s="116">
        <v>104209.563328</v>
      </c>
      <c r="L294" s="116">
        <v>0</v>
      </c>
      <c r="M294" s="116">
        <v>31535.145399251844</v>
      </c>
      <c r="N294" s="116">
        <v>46154.749656638654</v>
      </c>
      <c r="O294" s="116">
        <v>0</v>
      </c>
      <c r="P294" s="117">
        <v>-130454.995</v>
      </c>
      <c r="Q294" s="117">
        <v>409813.59544919158</v>
      </c>
      <c r="R294" s="118">
        <v>91106.442690656535</v>
      </c>
      <c r="S294" s="21">
        <v>864358.59980596637</v>
      </c>
      <c r="T294" s="36">
        <v>1247068.8255766295</v>
      </c>
      <c r="U294" s="19">
        <v>2111427.425382596</v>
      </c>
      <c r="V294" s="19">
        <v>528824.58933594381</v>
      </c>
      <c r="W294" s="38">
        <f t="shared" si="12"/>
        <v>2640252.01471854</v>
      </c>
      <c r="X294" s="119"/>
    </row>
    <row r="295" spans="1:24" s="120" customFormat="1" ht="16.5">
      <c r="A295" s="20">
        <v>935</v>
      </c>
      <c r="B295" s="18" t="s">
        <v>318</v>
      </c>
      <c r="C295" s="21">
        <v>3040</v>
      </c>
      <c r="D295" s="21">
        <v>3438534.33</v>
      </c>
      <c r="E295" s="21">
        <v>929818.2053429113</v>
      </c>
      <c r="F295" s="21">
        <v>4368352.5353429113</v>
      </c>
      <c r="G295" s="114">
        <v>1357.49</v>
      </c>
      <c r="H295" s="32">
        <v>4126769.6</v>
      </c>
      <c r="I295" s="32">
        <v>241582.93534291117</v>
      </c>
      <c r="J295" s="115">
        <f t="shared" si="11"/>
        <v>5.5302985138754868E-2</v>
      </c>
      <c r="K295" s="116">
        <v>120240.47957333333</v>
      </c>
      <c r="L295" s="116">
        <v>0</v>
      </c>
      <c r="M295" s="116">
        <v>41607.453964860644</v>
      </c>
      <c r="N295" s="116">
        <v>61114.606743632161</v>
      </c>
      <c r="O295" s="116">
        <v>0</v>
      </c>
      <c r="P295" s="117">
        <v>-181640.03500000003</v>
      </c>
      <c r="Q295" s="117">
        <v>-1384.6995544617216</v>
      </c>
      <c r="R295" s="118">
        <v>141505.90552974556</v>
      </c>
      <c r="S295" s="21">
        <v>423026.64660002117</v>
      </c>
      <c r="T295" s="36">
        <v>899836.86260089686</v>
      </c>
      <c r="U295" s="19">
        <v>1322863.509200918</v>
      </c>
      <c r="V295" s="19">
        <v>606477.15857137449</v>
      </c>
      <c r="W295" s="38">
        <f t="shared" si="12"/>
        <v>1929340.6677722926</v>
      </c>
      <c r="X295" s="119"/>
    </row>
    <row r="296" spans="1:24" s="120" customFormat="1" ht="16.5">
      <c r="A296" s="20">
        <v>936</v>
      </c>
      <c r="B296" s="18" t="s">
        <v>319</v>
      </c>
      <c r="C296" s="21">
        <v>6465</v>
      </c>
      <c r="D296" s="21">
        <v>7430076.6599999992</v>
      </c>
      <c r="E296" s="21">
        <v>1630184.6198281781</v>
      </c>
      <c r="F296" s="21">
        <v>9060261.2798281778</v>
      </c>
      <c r="G296" s="114">
        <v>1357.49</v>
      </c>
      <c r="H296" s="32">
        <v>8776172.8499999996</v>
      </c>
      <c r="I296" s="32">
        <v>284088.42982817814</v>
      </c>
      <c r="J296" s="115">
        <f t="shared" si="11"/>
        <v>3.1355434578986631E-2</v>
      </c>
      <c r="K296" s="116">
        <v>638191.90607999999</v>
      </c>
      <c r="L296" s="116">
        <v>0</v>
      </c>
      <c r="M296" s="116">
        <v>82926.659848273935</v>
      </c>
      <c r="N296" s="116">
        <v>104304.55970925707</v>
      </c>
      <c r="O296" s="116">
        <v>0</v>
      </c>
      <c r="P296" s="117">
        <v>-417677.12</v>
      </c>
      <c r="Q296" s="117">
        <v>2496536.9565103459</v>
      </c>
      <c r="R296" s="118">
        <v>1345893.1229531642</v>
      </c>
      <c r="S296" s="21">
        <v>4534264.5149292191</v>
      </c>
      <c r="T296" s="36">
        <v>1649482.1592507879</v>
      </c>
      <c r="U296" s="19">
        <v>6183746.6741800066</v>
      </c>
      <c r="V296" s="19">
        <v>1346288.2478753014</v>
      </c>
      <c r="W296" s="38">
        <f t="shared" si="12"/>
        <v>7530034.9220553078</v>
      </c>
      <c r="X296" s="119"/>
    </row>
    <row r="297" spans="1:24" s="120" customFormat="1" ht="16.5">
      <c r="A297" s="20">
        <v>946</v>
      </c>
      <c r="B297" s="18" t="s">
        <v>320</v>
      </c>
      <c r="C297" s="21">
        <v>6376</v>
      </c>
      <c r="D297" s="21">
        <v>10213340.829999998</v>
      </c>
      <c r="E297" s="21">
        <v>3268125.1241939641</v>
      </c>
      <c r="F297" s="21">
        <v>13481465.954193963</v>
      </c>
      <c r="G297" s="114">
        <v>1357.49</v>
      </c>
      <c r="H297" s="32">
        <v>8655356.2400000002</v>
      </c>
      <c r="I297" s="32">
        <v>4826109.7141939625</v>
      </c>
      <c r="J297" s="115">
        <f t="shared" si="11"/>
        <v>0.35798107791776185</v>
      </c>
      <c r="K297" s="116">
        <v>159257.85770666666</v>
      </c>
      <c r="L297" s="116">
        <v>0</v>
      </c>
      <c r="M297" s="116">
        <v>71987.727782131638</v>
      </c>
      <c r="N297" s="116">
        <v>87257.326609326745</v>
      </c>
      <c r="O297" s="116">
        <v>0</v>
      </c>
      <c r="P297" s="117">
        <v>-267926.26999999996</v>
      </c>
      <c r="Q297" s="117">
        <v>-69238.727095952665</v>
      </c>
      <c r="R297" s="118">
        <v>248680.01792598719</v>
      </c>
      <c r="S297" s="21">
        <v>5056127.6471221214</v>
      </c>
      <c r="T297" s="36">
        <v>2017280.6695064506</v>
      </c>
      <c r="U297" s="19">
        <v>7073408.3166285716</v>
      </c>
      <c r="V297" s="19">
        <v>1289810.6820018175</v>
      </c>
      <c r="W297" s="38">
        <f t="shared" si="12"/>
        <v>8363218.9986303896</v>
      </c>
      <c r="X297" s="119"/>
    </row>
    <row r="298" spans="1:24" s="120" customFormat="1" ht="16.5">
      <c r="A298" s="20">
        <v>976</v>
      </c>
      <c r="B298" s="18" t="s">
        <v>321</v>
      </c>
      <c r="C298" s="21">
        <v>3830</v>
      </c>
      <c r="D298" s="21">
        <v>3705430.5100000002</v>
      </c>
      <c r="E298" s="21">
        <v>2109623.1948891003</v>
      </c>
      <c r="F298" s="21">
        <v>5815053.7048891</v>
      </c>
      <c r="G298" s="114">
        <v>1357.49</v>
      </c>
      <c r="H298" s="32">
        <v>5199186.7</v>
      </c>
      <c r="I298" s="32">
        <v>615867.00488909986</v>
      </c>
      <c r="J298" s="115">
        <f t="shared" si="11"/>
        <v>0.10590908289828858</v>
      </c>
      <c r="K298" s="116">
        <v>1213099.12512</v>
      </c>
      <c r="L298" s="116">
        <v>0</v>
      </c>
      <c r="M298" s="116">
        <v>44403.934179111864</v>
      </c>
      <c r="N298" s="116">
        <v>64677.427026729354</v>
      </c>
      <c r="O298" s="116">
        <v>0</v>
      </c>
      <c r="P298" s="117">
        <v>-202823.31690000001</v>
      </c>
      <c r="Q298" s="117">
        <v>609999.86583882815</v>
      </c>
      <c r="R298" s="118">
        <v>315883.86778970098</v>
      </c>
      <c r="S298" s="21">
        <v>2661107.9079434704</v>
      </c>
      <c r="T298" s="36">
        <v>1999713.760601236</v>
      </c>
      <c r="U298" s="19">
        <v>4660821.668544706</v>
      </c>
      <c r="V298" s="19">
        <v>795008.26747679105</v>
      </c>
      <c r="W298" s="38">
        <f t="shared" si="12"/>
        <v>5455829.9360214975</v>
      </c>
      <c r="X298" s="119"/>
    </row>
    <row r="299" spans="1:24" s="120" customFormat="1" ht="16.5">
      <c r="A299" s="20">
        <v>977</v>
      </c>
      <c r="B299" s="18" t="s">
        <v>322</v>
      </c>
      <c r="C299" s="21">
        <v>15357</v>
      </c>
      <c r="D299" s="21">
        <v>29281034.260000002</v>
      </c>
      <c r="E299" s="21">
        <v>2000055.2100369104</v>
      </c>
      <c r="F299" s="21">
        <v>31281089.470036913</v>
      </c>
      <c r="G299" s="114">
        <v>1357.49</v>
      </c>
      <c r="H299" s="32">
        <v>20846973.93</v>
      </c>
      <c r="I299" s="32">
        <v>10434115.540036913</v>
      </c>
      <c r="J299" s="115">
        <f t="shared" si="11"/>
        <v>0.3335598509134855</v>
      </c>
      <c r="K299" s="116">
        <v>0</v>
      </c>
      <c r="L299" s="116">
        <v>0</v>
      </c>
      <c r="M299" s="116">
        <v>209147.90464577006</v>
      </c>
      <c r="N299" s="116">
        <v>262591.27195775259</v>
      </c>
      <c r="O299" s="116">
        <v>48640.350284720495</v>
      </c>
      <c r="P299" s="117">
        <v>-1014954.955</v>
      </c>
      <c r="Q299" s="117">
        <v>-60573.918385576966</v>
      </c>
      <c r="R299" s="118">
        <v>-408394.49690884101</v>
      </c>
      <c r="S299" s="21">
        <v>9470571.6966307387</v>
      </c>
      <c r="T299" s="36">
        <v>6495244.7475354979</v>
      </c>
      <c r="U299" s="19">
        <v>15965816.444166236</v>
      </c>
      <c r="V299" s="19">
        <v>2361323.4447593209</v>
      </c>
      <c r="W299" s="38">
        <f t="shared" si="12"/>
        <v>18327139.888925556</v>
      </c>
      <c r="X299" s="119"/>
    </row>
    <row r="300" spans="1:24" s="120" customFormat="1" ht="16.5">
      <c r="A300" s="20">
        <v>980</v>
      </c>
      <c r="B300" s="18" t="s">
        <v>323</v>
      </c>
      <c r="C300" s="21">
        <v>33533</v>
      </c>
      <c r="D300" s="21">
        <v>63902336.719999991</v>
      </c>
      <c r="E300" s="21">
        <v>4486349.6782474853</v>
      </c>
      <c r="F300" s="21">
        <v>68388686.39824748</v>
      </c>
      <c r="G300" s="114">
        <v>1357.49</v>
      </c>
      <c r="H300" s="32">
        <v>45520712.170000002</v>
      </c>
      <c r="I300" s="32">
        <v>22867974.228247479</v>
      </c>
      <c r="J300" s="115">
        <f t="shared" si="11"/>
        <v>0.33438241663365958</v>
      </c>
      <c r="K300" s="116">
        <v>0</v>
      </c>
      <c r="L300" s="116">
        <v>0</v>
      </c>
      <c r="M300" s="116">
        <v>286579.87427070155</v>
      </c>
      <c r="N300" s="116">
        <v>616687.78185619018</v>
      </c>
      <c r="O300" s="116">
        <v>185441.16381100152</v>
      </c>
      <c r="P300" s="117">
        <v>-2176486.6323000002</v>
      </c>
      <c r="Q300" s="117">
        <v>-62703.91624709098</v>
      </c>
      <c r="R300" s="118">
        <v>-948007.07198615419</v>
      </c>
      <c r="S300" s="21">
        <v>20769485.427652124</v>
      </c>
      <c r="T300" s="36">
        <v>6668366.5054659639</v>
      </c>
      <c r="U300" s="19">
        <v>27437851.93311809</v>
      </c>
      <c r="V300" s="19">
        <v>4201442.6970381197</v>
      </c>
      <c r="W300" s="38">
        <f t="shared" si="12"/>
        <v>31639294.630156212</v>
      </c>
      <c r="X300" s="119"/>
    </row>
    <row r="301" spans="1:24" s="120" customFormat="1" ht="16.5">
      <c r="A301" s="20">
        <v>981</v>
      </c>
      <c r="B301" s="18" t="s">
        <v>324</v>
      </c>
      <c r="C301" s="21">
        <v>2282</v>
      </c>
      <c r="D301" s="21">
        <v>2774435.4099999997</v>
      </c>
      <c r="E301" s="21">
        <v>380143.50349893031</v>
      </c>
      <c r="F301" s="21">
        <v>3154578.9134989302</v>
      </c>
      <c r="G301" s="114">
        <v>1357.49</v>
      </c>
      <c r="H301" s="32">
        <v>3097792.18</v>
      </c>
      <c r="I301" s="32">
        <v>56786.73349893</v>
      </c>
      <c r="J301" s="115">
        <f t="shared" si="11"/>
        <v>1.8001367236663759E-2</v>
      </c>
      <c r="K301" s="116">
        <v>0</v>
      </c>
      <c r="L301" s="116">
        <v>0</v>
      </c>
      <c r="M301" s="116">
        <v>18036.235818368354</v>
      </c>
      <c r="N301" s="116">
        <v>30034.637208028813</v>
      </c>
      <c r="O301" s="116">
        <v>0</v>
      </c>
      <c r="P301" s="117">
        <v>-115497.05</v>
      </c>
      <c r="Q301" s="117">
        <v>320344.08370615816</v>
      </c>
      <c r="R301" s="118">
        <v>141844.8768570988</v>
      </c>
      <c r="S301" s="21">
        <v>451549.51708858414</v>
      </c>
      <c r="T301" s="36">
        <v>1170611.8647299532</v>
      </c>
      <c r="U301" s="19">
        <v>1622161.3818185374</v>
      </c>
      <c r="V301" s="19">
        <v>474428.50380519067</v>
      </c>
      <c r="W301" s="38">
        <f t="shared" si="12"/>
        <v>2096589.8856237279</v>
      </c>
      <c r="X301" s="119"/>
    </row>
    <row r="302" spans="1:24" s="120" customFormat="1" ht="16.5">
      <c r="A302" s="20">
        <v>989</v>
      </c>
      <c r="B302" s="18" t="s">
        <v>325</v>
      </c>
      <c r="C302" s="21">
        <v>5484</v>
      </c>
      <c r="D302" s="21">
        <v>7264608.6600000001</v>
      </c>
      <c r="E302" s="21">
        <v>1095897.1695568068</v>
      </c>
      <c r="F302" s="21">
        <v>8360505.8295568069</v>
      </c>
      <c r="G302" s="114">
        <v>1357.49</v>
      </c>
      <c r="H302" s="32">
        <v>7444475.1600000001</v>
      </c>
      <c r="I302" s="32">
        <v>916030.6695568068</v>
      </c>
      <c r="J302" s="115">
        <f t="shared" si="11"/>
        <v>0.10956641717997173</v>
      </c>
      <c r="K302" s="116">
        <v>306998.85344000004</v>
      </c>
      <c r="L302" s="116">
        <v>0</v>
      </c>
      <c r="M302" s="116">
        <v>70920.486632031767</v>
      </c>
      <c r="N302" s="116">
        <v>81503.762796338284</v>
      </c>
      <c r="O302" s="116">
        <v>0</v>
      </c>
      <c r="P302" s="117">
        <v>-316632.46499999997</v>
      </c>
      <c r="Q302" s="117">
        <v>-779524.71954086318</v>
      </c>
      <c r="R302" s="118">
        <v>-462239.63386356074</v>
      </c>
      <c r="S302" s="21">
        <v>-182943.04597924696</v>
      </c>
      <c r="T302" s="36">
        <v>1943418.8998957116</v>
      </c>
      <c r="U302" s="19">
        <v>1760475.8539164646</v>
      </c>
      <c r="V302" s="19">
        <v>1103254.4924340316</v>
      </c>
      <c r="W302" s="38">
        <f t="shared" si="12"/>
        <v>2863730.3463504962</v>
      </c>
      <c r="X302" s="119"/>
    </row>
    <row r="303" spans="1:24" s="120" customFormat="1" ht="16.5">
      <c r="A303" s="20">
        <v>992</v>
      </c>
      <c r="B303" s="18" t="s">
        <v>326</v>
      </c>
      <c r="C303" s="21">
        <v>18318</v>
      </c>
      <c r="D303" s="21">
        <v>26481606.830000002</v>
      </c>
      <c r="E303" s="21">
        <v>3258312.1752935783</v>
      </c>
      <c r="F303" s="21">
        <v>29739919.005293582</v>
      </c>
      <c r="G303" s="114">
        <v>1357.49</v>
      </c>
      <c r="H303" s="32">
        <v>24866501.82</v>
      </c>
      <c r="I303" s="32">
        <v>4873417.1852935813</v>
      </c>
      <c r="J303" s="115">
        <f t="shared" si="11"/>
        <v>0.16386787013193052</v>
      </c>
      <c r="K303" s="116">
        <v>0</v>
      </c>
      <c r="L303" s="116">
        <v>0</v>
      </c>
      <c r="M303" s="116">
        <v>245030.57801915635</v>
      </c>
      <c r="N303" s="116">
        <v>305959.87843764952</v>
      </c>
      <c r="O303" s="116">
        <v>0</v>
      </c>
      <c r="P303" s="117">
        <v>-1446401.16</v>
      </c>
      <c r="Q303" s="117">
        <v>4499011.813399097</v>
      </c>
      <c r="R303" s="118">
        <v>4116799.4274443183</v>
      </c>
      <c r="S303" s="21">
        <v>12593817.722593803</v>
      </c>
      <c r="T303" s="36">
        <v>2555166.8299842207</v>
      </c>
      <c r="U303" s="19">
        <v>15148984.552578025</v>
      </c>
      <c r="V303" s="19">
        <v>2925889.9399765288</v>
      </c>
      <c r="W303" s="38">
        <f t="shared" si="12"/>
        <v>18074874.492554553</v>
      </c>
      <c r="X303" s="119"/>
    </row>
    <row r="304" spans="1:24">
      <c r="A304" s="121"/>
      <c r="B304" s="122"/>
      <c r="C304" s="123"/>
      <c r="D304" s="123"/>
      <c r="E304" s="123"/>
      <c r="U304" s="124"/>
      <c r="V304" s="124"/>
      <c r="W304" s="73"/>
    </row>
    <row r="305" spans="1:23">
      <c r="A305" s="121"/>
      <c r="B305" s="122"/>
      <c r="C305" s="123"/>
      <c r="D305" s="123"/>
      <c r="E305" s="123"/>
      <c r="U305" s="124"/>
      <c r="V305" s="124"/>
      <c r="W305" s="73"/>
    </row>
    <row r="306" spans="1:23">
      <c r="A306" s="125"/>
      <c r="U306" s="124"/>
      <c r="V306" s="124"/>
      <c r="W306" s="73"/>
    </row>
    <row r="307" spans="1:23">
      <c r="A307" s="125"/>
      <c r="W307" s="73"/>
    </row>
    <row r="308" spans="1:23">
      <c r="A308" s="125"/>
      <c r="W308" s="73"/>
    </row>
    <row r="309" spans="1:23">
      <c r="A309" s="125"/>
      <c r="W309" s="73"/>
    </row>
    <row r="310" spans="1:23">
      <c r="A310" s="125"/>
      <c r="W310" s="73"/>
    </row>
    <row r="311" spans="1:23">
      <c r="A311" s="125"/>
      <c r="W311" s="73"/>
    </row>
    <row r="312" spans="1:23">
      <c r="A312" s="125"/>
      <c r="W312" s="73"/>
    </row>
    <row r="313" spans="1:23">
      <c r="A313" s="125"/>
      <c r="W313" s="73"/>
    </row>
    <row r="314" spans="1:23">
      <c r="A314" s="125"/>
      <c r="W314" s="73"/>
    </row>
    <row r="315" spans="1:23">
      <c r="A315" s="125"/>
      <c r="W315" s="73"/>
    </row>
    <row r="316" spans="1:23">
      <c r="A316" s="85"/>
      <c r="W316" s="73"/>
    </row>
    <row r="317" spans="1:23">
      <c r="A317" s="85"/>
      <c r="W317" s="73"/>
    </row>
    <row r="318" spans="1:23">
      <c r="A318" s="85"/>
      <c r="B318" s="126"/>
    </row>
    <row r="319" spans="1:23">
      <c r="A319" s="85"/>
    </row>
    <row r="320" spans="1:23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hyperlinks>
    <hyperlink ref="F2" r:id="rId1" display="https://vm.fi/valtionosuuspaatoksia-ja-laskentatietoja" xr:uid="{BB65F4B7-63FE-4C93-9B14-5229488211E0}"/>
  </hyperlinks>
  <pageMargins left="0.7" right="0.7" top="0.75" bottom="0.75" header="0.3" footer="0.3"/>
  <pageSetup paperSize="9" orientation="portrait" verticalDpi="0"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DABD8-FC40-4A64-9E6A-168E36CA0F0F}">
  <dimension ref="A1:R307"/>
  <sheetViews>
    <sheetView workbookViewId="0">
      <pane xSplit="2" ySplit="14" topLeftCell="C15" activePane="bottomRight" state="frozen"/>
      <selection pane="topRight"/>
      <selection pane="bottomLeft"/>
      <selection pane="bottomRight"/>
    </sheetView>
  </sheetViews>
  <sheetFormatPr defaultRowHeight="14.25"/>
  <cols>
    <col min="1" max="1" width="5.5703125" customWidth="1"/>
    <col min="2" max="2" width="14.140625" bestFit="1" customWidth="1"/>
    <col min="3" max="3" width="13.85546875" bestFit="1" customWidth="1"/>
    <col min="4" max="4" width="17.85546875" bestFit="1" customWidth="1"/>
    <col min="5" max="5" width="17.85546875" style="169" bestFit="1" customWidth="1"/>
    <col min="6" max="6" width="17.85546875" bestFit="1" customWidth="1"/>
    <col min="7" max="7" width="11" bestFit="1" customWidth="1"/>
    <col min="8" max="8" width="12.28515625" customWidth="1"/>
    <col min="9" max="9" width="12.28515625" style="174" bestFit="1" customWidth="1"/>
    <col min="10" max="10" width="13.5703125" bestFit="1" customWidth="1"/>
    <col min="11" max="12" width="13.7109375" style="175" customWidth="1"/>
    <col min="13" max="13" width="12.7109375" bestFit="1" customWidth="1"/>
    <col min="14" max="14" width="16.7109375" bestFit="1" customWidth="1"/>
    <col min="15" max="15" width="15" style="175" customWidth="1"/>
    <col min="16" max="16" width="14.42578125" style="175" bestFit="1" customWidth="1"/>
    <col min="17" max="17" width="11.42578125" customWidth="1"/>
    <col min="18" max="18" width="11.42578125" bestFit="1" customWidth="1"/>
  </cols>
  <sheetData>
    <row r="1" spans="1:18" ht="23.25">
      <c r="A1" s="168" t="s">
        <v>388</v>
      </c>
    </row>
    <row r="2" spans="1:18" s="207" customFormat="1" ht="12.75">
      <c r="A2" s="192" t="s">
        <v>389</v>
      </c>
      <c r="C2" s="208"/>
      <c r="D2" s="208"/>
      <c r="E2" s="208"/>
      <c r="F2" s="208"/>
    </row>
    <row r="3" spans="1:18" s="174" customFormat="1" ht="12">
      <c r="A3" s="192" t="s">
        <v>390</v>
      </c>
      <c r="C3" s="211"/>
      <c r="D3" s="211"/>
      <c r="E3" s="211"/>
      <c r="F3" s="211"/>
    </row>
    <row r="4" spans="1:18" s="192" customFormat="1" ht="12.6" customHeight="1">
      <c r="A4" s="192" t="s">
        <v>391</v>
      </c>
      <c r="E4" s="212"/>
      <c r="I4" s="174"/>
      <c r="K4" s="174"/>
      <c r="L4" s="174"/>
      <c r="O4" s="174"/>
      <c r="P4" s="174"/>
    </row>
    <row r="5" spans="1:18" s="192" customFormat="1" ht="12.6" customHeight="1">
      <c r="A5" s="213" t="s">
        <v>392</v>
      </c>
      <c r="E5" s="212"/>
      <c r="I5" s="174"/>
      <c r="K5" s="174"/>
      <c r="L5" s="174"/>
      <c r="O5" s="174"/>
      <c r="P5" s="174"/>
    </row>
    <row r="6" spans="1:18" s="37" customFormat="1" ht="12.6" customHeight="1">
      <c r="A6" s="210"/>
      <c r="E6" s="209"/>
      <c r="I6" s="207"/>
      <c r="K6" s="207"/>
      <c r="L6" s="207"/>
      <c r="O6" s="207"/>
      <c r="P6" s="207"/>
    </row>
    <row r="7" spans="1:18" s="195" customFormat="1" ht="25.5">
      <c r="B7" s="196" t="s">
        <v>354</v>
      </c>
      <c r="C7" s="196" t="s">
        <v>393</v>
      </c>
      <c r="D7" s="196" t="s">
        <v>394</v>
      </c>
      <c r="E7" s="197" t="s">
        <v>395</v>
      </c>
      <c r="F7" s="196" t="s">
        <v>396</v>
      </c>
      <c r="G7" s="196" t="s">
        <v>397</v>
      </c>
      <c r="H7" s="192" t="s">
        <v>398</v>
      </c>
    </row>
    <row r="8" spans="1:18" s="193" customFormat="1" ht="16.5">
      <c r="B8" s="203" t="s">
        <v>399</v>
      </c>
      <c r="C8" s="261">
        <v>19911190244.660015</v>
      </c>
      <c r="D8" s="198">
        <v>20748304000</v>
      </c>
      <c r="E8" s="198">
        <f>(C8+D8)/2</f>
        <v>20329747122.330009</v>
      </c>
      <c r="F8" s="199">
        <v>20748303999.999989</v>
      </c>
      <c r="G8" s="205">
        <f>F8/E8-1</f>
        <v>2.0588395672184179E-2</v>
      </c>
      <c r="H8" s="192" t="s">
        <v>400</v>
      </c>
      <c r="I8" s="265"/>
      <c r="J8" s="232"/>
      <c r="K8" s="232"/>
      <c r="L8" s="232"/>
    </row>
    <row r="9" spans="1:18" s="193" customFormat="1" ht="16.5">
      <c r="A9" s="194"/>
      <c r="B9" s="203" t="s">
        <v>401</v>
      </c>
      <c r="C9" s="262">
        <v>457092369.63999987</v>
      </c>
      <c r="D9" s="200">
        <v>485277000</v>
      </c>
      <c r="E9" s="198">
        <f>(C9+D9)/2</f>
        <v>471184684.81999993</v>
      </c>
      <c r="F9" s="201">
        <v>485277000.00000006</v>
      </c>
      <c r="G9" s="205">
        <f t="shared" ref="G9:G10" si="0">F9/E9-1</f>
        <v>2.9908262373560923E-2</v>
      </c>
      <c r="I9" s="265"/>
      <c r="J9" s="232"/>
      <c r="K9" s="232"/>
      <c r="L9" s="232"/>
    </row>
    <row r="10" spans="1:18" s="18" customFormat="1" ht="16.5">
      <c r="A10" s="15"/>
      <c r="B10" s="204" t="s">
        <v>402</v>
      </c>
      <c r="C10" s="202">
        <f>SUM(C8:C9)</f>
        <v>20368282614.300014</v>
      </c>
      <c r="D10" s="202">
        <f t="shared" ref="D10:F10" si="1">SUM(D8:D9)</f>
        <v>21233581000</v>
      </c>
      <c r="E10" s="202">
        <f t="shared" si="1"/>
        <v>20800931807.150009</v>
      </c>
      <c r="F10" s="202">
        <f t="shared" si="1"/>
        <v>21233580999.999989</v>
      </c>
      <c r="G10" s="206">
        <f t="shared" si="0"/>
        <v>2.0799510178734604E-2</v>
      </c>
      <c r="J10" s="24"/>
      <c r="K10" s="24"/>
      <c r="L10" s="24"/>
    </row>
    <row r="12" spans="1:18" ht="12">
      <c r="A12" s="170"/>
      <c r="B12" s="170"/>
      <c r="C12" s="170"/>
      <c r="D12" s="176" t="s">
        <v>403</v>
      </c>
      <c r="E12" s="180" t="s">
        <v>404</v>
      </c>
      <c r="F12" s="257" t="s">
        <v>405</v>
      </c>
      <c r="G12" s="170"/>
      <c r="H12" s="170"/>
      <c r="I12" s="266"/>
      <c r="J12" s="179" t="s">
        <v>406</v>
      </c>
      <c r="K12" s="183" t="s">
        <v>407</v>
      </c>
      <c r="L12" s="257" t="s">
        <v>405</v>
      </c>
      <c r="N12" s="179" t="s">
        <v>406</v>
      </c>
      <c r="O12" s="183" t="s">
        <v>407</v>
      </c>
      <c r="P12" s="257" t="s">
        <v>405</v>
      </c>
      <c r="Q12" s="175"/>
      <c r="R12" s="252"/>
    </row>
    <row r="13" spans="1:18" ht="71.25">
      <c r="A13" s="171" t="s">
        <v>351</v>
      </c>
      <c r="B13" s="171" t="s">
        <v>352</v>
      </c>
      <c r="C13" s="219" t="s">
        <v>28</v>
      </c>
      <c r="D13" s="177" t="s">
        <v>408</v>
      </c>
      <c r="E13" s="181" t="s">
        <v>353</v>
      </c>
      <c r="F13" s="259" t="s">
        <v>409</v>
      </c>
      <c r="G13" s="171" t="s">
        <v>410</v>
      </c>
      <c r="H13" s="171" t="s">
        <v>358</v>
      </c>
      <c r="I13" s="171" t="s">
        <v>411</v>
      </c>
      <c r="J13" s="189" t="s">
        <v>339</v>
      </c>
      <c r="K13" s="190" t="s">
        <v>339</v>
      </c>
      <c r="L13" s="260" t="s">
        <v>339</v>
      </c>
      <c r="M13" s="191" t="s">
        <v>412</v>
      </c>
      <c r="N13" s="189" t="s">
        <v>413</v>
      </c>
      <c r="O13" s="190" t="s">
        <v>413</v>
      </c>
      <c r="P13" s="260" t="s">
        <v>413</v>
      </c>
      <c r="Q13" s="221" t="s">
        <v>414</v>
      </c>
      <c r="R13" s="192" t="s">
        <v>415</v>
      </c>
    </row>
    <row r="14" spans="1:18" s="231" customFormat="1" ht="29.45" customHeight="1">
      <c r="A14" s="222"/>
      <c r="B14" s="222" t="s">
        <v>354</v>
      </c>
      <c r="C14" s="220">
        <f>SUM(C15:C307)</f>
        <v>5517897</v>
      </c>
      <c r="D14" s="223">
        <f t="shared" ref="D14" si="2">SUM(D15:D307)</f>
        <v>21233580999.999996</v>
      </c>
      <c r="E14" s="224">
        <v>21233580999.999992</v>
      </c>
      <c r="F14" s="256">
        <v>21233581000</v>
      </c>
      <c r="G14" s="225">
        <f>E14-D14</f>
        <v>0</v>
      </c>
      <c r="H14" s="226">
        <f>G14/D14</f>
        <v>0</v>
      </c>
      <c r="I14" s="227">
        <f t="shared" ref="I14:I77" si="3">G14/C14</f>
        <v>0</v>
      </c>
      <c r="J14" s="228">
        <v>-3590914.7967749638</v>
      </c>
      <c r="K14" s="229">
        <v>-3590914.7967605116</v>
      </c>
      <c r="L14" s="258">
        <v>-3590914.7967728116</v>
      </c>
      <c r="M14" s="230">
        <f>(K14-J14)/C14</f>
        <v>2.6191615597179497E-12</v>
      </c>
      <c r="N14" s="228">
        <v>-3.6880373954772949E-7</v>
      </c>
      <c r="O14" s="229">
        <v>0</v>
      </c>
      <c r="P14" s="258">
        <v>-9.3597918748855591E-8</v>
      </c>
      <c r="Q14" s="264">
        <f>(P14-O14)/C14</f>
        <v>-1.6962607085426857E-14</v>
      </c>
      <c r="R14" s="253"/>
    </row>
    <row r="15" spans="1:18" ht="15">
      <c r="A15">
        <v>5</v>
      </c>
      <c r="B15" t="s">
        <v>34</v>
      </c>
      <c r="C15" s="218">
        <v>9311</v>
      </c>
      <c r="D15" s="178">
        <v>39646920.551023103</v>
      </c>
      <c r="E15" s="182">
        <v>39812005.324593812</v>
      </c>
      <c r="F15" s="255">
        <v>40516310</v>
      </c>
      <c r="G15" s="172">
        <f>F15-E15</f>
        <v>704304.67540618777</v>
      </c>
      <c r="H15" s="173">
        <f>G15/E15</f>
        <v>1.7690761107456814E-2</v>
      </c>
      <c r="I15" s="267">
        <f t="shared" si="3"/>
        <v>75.642216239521829</v>
      </c>
      <c r="J15" s="184">
        <v>1879209.0567288417</v>
      </c>
      <c r="K15" s="185">
        <v>1780192.6468615355</v>
      </c>
      <c r="L15" s="254">
        <v>1357610.106746292</v>
      </c>
      <c r="M15" s="186">
        <f>(L15-K15)/C15</f>
        <v>-45.385301268955381</v>
      </c>
      <c r="N15" s="187">
        <v>504932.33530029096</v>
      </c>
      <c r="O15" s="188">
        <v>438312.60410966398</v>
      </c>
      <c r="P15" s="263">
        <v>156590.91069951275</v>
      </c>
      <c r="Q15" s="264">
        <f t="shared" ref="Q15:Q78" si="4">(P15-O15)/C15</f>
        <v>-30.256867512635726</v>
      </c>
      <c r="R15" s="252">
        <v>14</v>
      </c>
    </row>
    <row r="16" spans="1:18" ht="15">
      <c r="A16">
        <v>9</v>
      </c>
      <c r="B16" t="s">
        <v>35</v>
      </c>
      <c r="C16" s="218">
        <v>2491</v>
      </c>
      <c r="D16" s="178">
        <v>11137035.021183517</v>
      </c>
      <c r="E16" s="182">
        <v>11102595.265764536</v>
      </c>
      <c r="F16" s="255">
        <v>11186530</v>
      </c>
      <c r="G16" s="172">
        <f t="shared" ref="G16:G79" si="5">F16-E16</f>
        <v>83934.734235463664</v>
      </c>
      <c r="H16" s="173">
        <f t="shared" ref="H16:H79" si="6">G16/E16</f>
        <v>7.5599202012056619E-3</v>
      </c>
      <c r="I16" s="267">
        <f t="shared" si="3"/>
        <v>33.695196401229893</v>
      </c>
      <c r="J16" s="184">
        <v>443439.5488029861</v>
      </c>
      <c r="K16" s="185">
        <v>464111.86453743564</v>
      </c>
      <c r="L16" s="254">
        <v>413751.29628251819</v>
      </c>
      <c r="M16" s="186">
        <f t="shared" ref="M16:M79" si="7">(L16-K16)/C16</f>
        <v>-20.217008532684645</v>
      </c>
      <c r="N16" s="187">
        <v>50352.41096800987</v>
      </c>
      <c r="O16" s="188">
        <v>63984.426586736838</v>
      </c>
      <c r="P16" s="263">
        <v>30410.714416795221</v>
      </c>
      <c r="Q16" s="264">
        <f t="shared" si="4"/>
        <v>-13.478005688455085</v>
      </c>
      <c r="R16" s="252">
        <v>17</v>
      </c>
    </row>
    <row r="17" spans="1:18" ht="15">
      <c r="A17">
        <v>10</v>
      </c>
      <c r="B17" t="s">
        <v>36</v>
      </c>
      <c r="C17" s="218">
        <v>11197</v>
      </c>
      <c r="D17" s="178">
        <v>51634765.290262803</v>
      </c>
      <c r="E17" s="182">
        <v>51725475.029523417</v>
      </c>
      <c r="F17" s="255">
        <v>51680263</v>
      </c>
      <c r="G17" s="172">
        <f t="shared" si="5"/>
        <v>-45212.029523417354</v>
      </c>
      <c r="H17" s="173">
        <f t="shared" si="6"/>
        <v>-8.7407664207262716E-4</v>
      </c>
      <c r="I17" s="267">
        <f t="shared" si="3"/>
        <v>-4.037869922605819</v>
      </c>
      <c r="J17" s="184">
        <v>476650.52694299136</v>
      </c>
      <c r="K17" s="185">
        <v>422267.45384994568</v>
      </c>
      <c r="L17" s="254">
        <v>449394.50858596608</v>
      </c>
      <c r="M17" s="186">
        <f t="shared" si="7"/>
        <v>2.4227073980548712</v>
      </c>
      <c r="N17" s="187">
        <v>-585219.92621367669</v>
      </c>
      <c r="O17" s="188">
        <v>-622231.04279583937</v>
      </c>
      <c r="P17" s="263">
        <v>-604146.33963847859</v>
      </c>
      <c r="Q17" s="264">
        <f t="shared" si="4"/>
        <v>1.6151382653711515</v>
      </c>
      <c r="R17" s="252">
        <v>14</v>
      </c>
    </row>
    <row r="18" spans="1:18" ht="15">
      <c r="A18">
        <v>16</v>
      </c>
      <c r="B18" t="s">
        <v>37</v>
      </c>
      <c r="C18" s="218">
        <v>8033</v>
      </c>
      <c r="D18" s="178">
        <v>30109033.453446791</v>
      </c>
      <c r="E18" s="182">
        <v>30528531.587904789</v>
      </c>
      <c r="F18" s="255">
        <v>30501769</v>
      </c>
      <c r="G18" s="172">
        <f t="shared" si="5"/>
        <v>-26762.587904788554</v>
      </c>
      <c r="H18" s="173">
        <f t="shared" si="6"/>
        <v>-8.7664183348378671E-4</v>
      </c>
      <c r="I18" s="267">
        <f t="shared" si="3"/>
        <v>-3.3315807176383112</v>
      </c>
      <c r="J18" s="184">
        <v>3540836.0920584123</v>
      </c>
      <c r="K18" s="185">
        <v>3289149.4046717775</v>
      </c>
      <c r="L18" s="254">
        <v>3305207.0963274743</v>
      </c>
      <c r="M18" s="186">
        <f t="shared" si="7"/>
        <v>1.9989657233532723</v>
      </c>
      <c r="N18" s="187">
        <v>3051370.3678099574</v>
      </c>
      <c r="O18" s="188">
        <v>2883363.7930620397</v>
      </c>
      <c r="P18" s="263">
        <v>2894068.920832519</v>
      </c>
      <c r="Q18" s="264">
        <f t="shared" si="4"/>
        <v>1.3326438155706837</v>
      </c>
      <c r="R18" s="252">
        <v>7</v>
      </c>
    </row>
    <row r="19" spans="1:18" ht="15">
      <c r="A19">
        <v>18</v>
      </c>
      <c r="B19" t="s">
        <v>38</v>
      </c>
      <c r="C19" s="218">
        <v>4847</v>
      </c>
      <c r="D19" s="178">
        <v>17008779.166037172</v>
      </c>
      <c r="E19" s="182">
        <v>16691736.25155622</v>
      </c>
      <c r="F19" s="255">
        <v>16677116</v>
      </c>
      <c r="G19" s="172">
        <f t="shared" si="5"/>
        <v>-14620.251556219533</v>
      </c>
      <c r="H19" s="173">
        <f t="shared" si="6"/>
        <v>-8.7589759003389744E-4</v>
      </c>
      <c r="I19" s="267">
        <f t="shared" si="3"/>
        <v>-3.0163506408540401</v>
      </c>
      <c r="J19" s="184">
        <v>-654209.03827579878</v>
      </c>
      <c r="K19" s="185">
        <v>-463971.9361565389</v>
      </c>
      <c r="L19" s="254">
        <v>-455199.6460995652</v>
      </c>
      <c r="M19" s="186">
        <f t="shared" si="7"/>
        <v>1.8098390874713628</v>
      </c>
      <c r="N19" s="187">
        <v>-460779.97007387754</v>
      </c>
      <c r="O19" s="188">
        <v>-334155.84525390354</v>
      </c>
      <c r="P19" s="263">
        <v>-328307.6518825799</v>
      </c>
      <c r="Q19" s="264">
        <f t="shared" si="4"/>
        <v>1.2065593916491923</v>
      </c>
      <c r="R19" s="252">
        <v>1</v>
      </c>
    </row>
    <row r="20" spans="1:18" ht="15">
      <c r="A20">
        <v>19</v>
      </c>
      <c r="B20" t="s">
        <v>39</v>
      </c>
      <c r="C20" s="218">
        <v>3955</v>
      </c>
      <c r="D20" s="178">
        <v>13013716.569386637</v>
      </c>
      <c r="E20" s="182">
        <v>13144646.300257947</v>
      </c>
      <c r="F20" s="255">
        <v>13219629</v>
      </c>
      <c r="G20" s="172">
        <f t="shared" si="5"/>
        <v>74982.699742052704</v>
      </c>
      <c r="H20" s="173">
        <f t="shared" si="6"/>
        <v>5.7044288624625268E-3</v>
      </c>
      <c r="I20" s="267">
        <f t="shared" si="3"/>
        <v>18.958963272326852</v>
      </c>
      <c r="J20" s="184">
        <v>33268.479509035387</v>
      </c>
      <c r="K20" s="185">
        <v>-45285.652622894806</v>
      </c>
      <c r="L20" s="254">
        <v>-90275.155369053187</v>
      </c>
      <c r="M20" s="186">
        <f t="shared" si="7"/>
        <v>-11.375348355539414</v>
      </c>
      <c r="N20" s="187">
        <v>-282630.19735595456</v>
      </c>
      <c r="O20" s="188">
        <v>-335065.10900796513</v>
      </c>
      <c r="P20" s="263">
        <v>-365058.11083873111</v>
      </c>
      <c r="Q20" s="264">
        <f t="shared" si="4"/>
        <v>-7.5835655703580223</v>
      </c>
      <c r="R20" s="252">
        <v>2</v>
      </c>
    </row>
    <row r="21" spans="1:18" ht="15">
      <c r="A21">
        <v>20</v>
      </c>
      <c r="B21" t="s">
        <v>40</v>
      </c>
      <c r="C21" s="218">
        <v>16467</v>
      </c>
      <c r="D21" s="178">
        <v>63080316.158327311</v>
      </c>
      <c r="E21" s="182">
        <v>62877563.137304842</v>
      </c>
      <c r="F21" s="255">
        <v>62822680</v>
      </c>
      <c r="G21" s="172">
        <f t="shared" si="5"/>
        <v>-54883.137304842472</v>
      </c>
      <c r="H21" s="173">
        <f t="shared" si="6"/>
        <v>-8.7285725728579759E-4</v>
      </c>
      <c r="I21" s="267">
        <f t="shared" si="3"/>
        <v>-3.3329165789058401</v>
      </c>
      <c r="J21" s="184">
        <v>-1714207.2295931785</v>
      </c>
      <c r="K21" s="185">
        <v>-1592564.1663530697</v>
      </c>
      <c r="L21" s="254">
        <v>-1559634.2949535965</v>
      </c>
      <c r="M21" s="186">
        <f t="shared" si="7"/>
        <v>1.9997492803469463</v>
      </c>
      <c r="N21" s="187">
        <v>-1810467.7290828938</v>
      </c>
      <c r="O21" s="188">
        <v>-1729217.7561641075</v>
      </c>
      <c r="P21" s="263">
        <v>-1707264.5085644324</v>
      </c>
      <c r="Q21" s="264">
        <f t="shared" si="4"/>
        <v>1.3331661868995619</v>
      </c>
      <c r="R21" s="252">
        <v>6</v>
      </c>
    </row>
    <row r="22" spans="1:18" ht="15">
      <c r="A22">
        <v>46</v>
      </c>
      <c r="B22" t="s">
        <v>41</v>
      </c>
      <c r="C22" s="218">
        <v>1362</v>
      </c>
      <c r="D22" s="178">
        <v>6771294.3231260153</v>
      </c>
      <c r="E22" s="182">
        <v>6551081.1593600512</v>
      </c>
      <c r="F22" s="255">
        <v>6545360</v>
      </c>
      <c r="G22" s="172">
        <f t="shared" si="5"/>
        <v>-5721.1593600511551</v>
      </c>
      <c r="H22" s="173">
        <f t="shared" si="6"/>
        <v>-8.7331529267911439E-4</v>
      </c>
      <c r="I22" s="267">
        <f t="shared" si="3"/>
        <v>-4.2005575330772063</v>
      </c>
      <c r="J22" s="184">
        <v>287606.2565008594</v>
      </c>
      <c r="K22" s="185">
        <v>419736.89852684824</v>
      </c>
      <c r="L22" s="254">
        <v>423169.38777901919</v>
      </c>
      <c r="M22" s="186">
        <f t="shared" si="7"/>
        <v>2.520183004530804</v>
      </c>
      <c r="N22" s="187">
        <v>251018.86551231984</v>
      </c>
      <c r="O22" s="188">
        <v>339057.47909908701</v>
      </c>
      <c r="P22" s="263">
        <v>341345.80526720308</v>
      </c>
      <c r="Q22" s="264">
        <f t="shared" si="4"/>
        <v>1.6801220030220747</v>
      </c>
      <c r="R22" s="252">
        <v>10</v>
      </c>
    </row>
    <row r="23" spans="1:18" ht="15">
      <c r="A23">
        <v>47</v>
      </c>
      <c r="B23" t="s">
        <v>42</v>
      </c>
      <c r="C23" s="218">
        <v>1789</v>
      </c>
      <c r="D23" s="178">
        <v>9525690.1012409758</v>
      </c>
      <c r="E23" s="182">
        <v>9676633.9858630728</v>
      </c>
      <c r="F23" s="255">
        <v>9507200</v>
      </c>
      <c r="G23" s="172">
        <f t="shared" si="5"/>
        <v>-169433.9858630728</v>
      </c>
      <c r="H23" s="173">
        <f t="shared" si="6"/>
        <v>-1.7509599527129448E-2</v>
      </c>
      <c r="I23" s="267">
        <f t="shared" si="3"/>
        <v>-94.708767950292227</v>
      </c>
      <c r="J23" s="184">
        <v>-51229.996352340473</v>
      </c>
      <c r="K23" s="185">
        <v>-141790.16410520035</v>
      </c>
      <c r="L23" s="254">
        <v>-40129.627860742439</v>
      </c>
      <c r="M23" s="186">
        <f t="shared" si="7"/>
        <v>56.825341668226891</v>
      </c>
      <c r="N23" s="187">
        <v>661688.988545798</v>
      </c>
      <c r="O23" s="188">
        <v>601206.64562627277</v>
      </c>
      <c r="P23" s="263">
        <v>668980.33645591384</v>
      </c>
      <c r="Q23" s="264">
        <f t="shared" si="4"/>
        <v>37.883561112152641</v>
      </c>
      <c r="R23" s="252">
        <v>19</v>
      </c>
    </row>
    <row r="24" spans="1:18" ht="15">
      <c r="A24">
        <v>49</v>
      </c>
      <c r="B24" t="s">
        <v>43</v>
      </c>
      <c r="C24" s="218">
        <v>297132</v>
      </c>
      <c r="D24" s="178">
        <v>873784054.51771605</v>
      </c>
      <c r="E24" s="182">
        <v>875476216.87866199</v>
      </c>
      <c r="F24" s="255">
        <v>874710311</v>
      </c>
      <c r="G24" s="172">
        <f t="shared" si="5"/>
        <v>-765905.87866199017</v>
      </c>
      <c r="H24" s="173">
        <f t="shared" si="6"/>
        <v>-8.748448717346962E-4</v>
      </c>
      <c r="I24" s="267">
        <f t="shared" si="3"/>
        <v>-2.5776620446871767</v>
      </c>
      <c r="J24" s="184">
        <v>86211520.689616755</v>
      </c>
      <c r="K24" s="185">
        <v>85195291.673805296</v>
      </c>
      <c r="L24" s="254">
        <v>85654835.328998104</v>
      </c>
      <c r="M24" s="186">
        <f t="shared" si="7"/>
        <v>1.5465976575825131</v>
      </c>
      <c r="N24" s="187">
        <v>31016317.082619712</v>
      </c>
      <c r="O24" s="188">
        <v>30355292.004543334</v>
      </c>
      <c r="P24" s="263">
        <v>30661654.44133902</v>
      </c>
      <c r="Q24" s="264">
        <f t="shared" si="4"/>
        <v>1.0310651050566262</v>
      </c>
      <c r="R24" s="252">
        <v>1</v>
      </c>
    </row>
    <row r="25" spans="1:18" ht="15">
      <c r="A25">
        <v>50</v>
      </c>
      <c r="B25" t="s">
        <v>44</v>
      </c>
      <c r="C25" s="218">
        <v>11417</v>
      </c>
      <c r="D25" s="178">
        <v>46167067.092834122</v>
      </c>
      <c r="E25" s="182">
        <v>47101613.093892947</v>
      </c>
      <c r="F25" s="255">
        <v>47060327</v>
      </c>
      <c r="G25" s="172">
        <f t="shared" si="5"/>
        <v>-41286.093892946839</v>
      </c>
      <c r="H25" s="173">
        <f t="shared" si="6"/>
        <v>-8.765324833068163E-4</v>
      </c>
      <c r="I25" s="267">
        <f t="shared" si="3"/>
        <v>-3.6161946126781852</v>
      </c>
      <c r="J25" s="184">
        <v>628306.45732506737</v>
      </c>
      <c r="K25" s="185">
        <v>67603.767387514294</v>
      </c>
      <c r="L25" s="254">
        <v>92375.646514763721</v>
      </c>
      <c r="M25" s="186">
        <f t="shared" si="7"/>
        <v>2.1697362816194645</v>
      </c>
      <c r="N25" s="187">
        <v>418013.66582588805</v>
      </c>
      <c r="O25" s="188">
        <v>43771.711901477684</v>
      </c>
      <c r="P25" s="263">
        <v>60286.297986327292</v>
      </c>
      <c r="Q25" s="264">
        <f t="shared" si="4"/>
        <v>1.4464908544144355</v>
      </c>
      <c r="R25" s="252">
        <v>4</v>
      </c>
    </row>
    <row r="26" spans="1:18" ht="15">
      <c r="A26">
        <v>51</v>
      </c>
      <c r="B26" t="s">
        <v>45</v>
      </c>
      <c r="C26" s="218">
        <v>9334</v>
      </c>
      <c r="D26" s="178">
        <v>40881673.986657552</v>
      </c>
      <c r="E26" s="182">
        <v>40671741.466566496</v>
      </c>
      <c r="F26" s="255">
        <v>40636190</v>
      </c>
      <c r="G26" s="172">
        <f t="shared" si="5"/>
        <v>-35551.466566495597</v>
      </c>
      <c r="H26" s="173">
        <f t="shared" si="6"/>
        <v>-8.7410731098691867E-4</v>
      </c>
      <c r="I26" s="267">
        <f t="shared" si="3"/>
        <v>-3.8088136454355688</v>
      </c>
      <c r="J26" s="184">
        <v>-4112808.4434275771</v>
      </c>
      <c r="K26" s="185">
        <v>-3986811.8517787382</v>
      </c>
      <c r="L26" s="254">
        <v>-3965481.1848943904</v>
      </c>
      <c r="M26" s="186">
        <f t="shared" si="7"/>
        <v>2.2852653615114416</v>
      </c>
      <c r="N26" s="184">
        <v>-4570243.0447092988</v>
      </c>
      <c r="O26" s="185">
        <v>-4486900.496409703</v>
      </c>
      <c r="P26" s="254">
        <v>-4472680.0518201273</v>
      </c>
      <c r="Q26" s="264">
        <f t="shared" si="4"/>
        <v>1.5235102410087586</v>
      </c>
      <c r="R26" s="252">
        <v>4</v>
      </c>
    </row>
    <row r="27" spans="1:18" ht="15">
      <c r="A27">
        <v>52</v>
      </c>
      <c r="B27" t="s">
        <v>46</v>
      </c>
      <c r="C27" s="218">
        <v>2404</v>
      </c>
      <c r="D27" s="178">
        <v>10574353.917699166</v>
      </c>
      <c r="E27" s="182">
        <v>10771293.083987545</v>
      </c>
      <c r="F27" s="255">
        <v>10761890</v>
      </c>
      <c r="G27" s="172">
        <f t="shared" si="5"/>
        <v>-9403.083987545222</v>
      </c>
      <c r="H27" s="173">
        <f t="shared" si="6"/>
        <v>-8.729763375878905E-4</v>
      </c>
      <c r="I27" s="267">
        <f t="shared" si="3"/>
        <v>-3.9114326071319558</v>
      </c>
      <c r="J27" s="184">
        <v>699286.65500140435</v>
      </c>
      <c r="K27" s="185">
        <v>581125.81750542601</v>
      </c>
      <c r="L27" s="254">
        <v>586767.76662889076</v>
      </c>
      <c r="M27" s="186">
        <f t="shared" si="7"/>
        <v>2.3469006337207809</v>
      </c>
      <c r="N27" s="187">
        <v>368478.99197772512</v>
      </c>
      <c r="O27" s="188">
        <v>289658.05909627536</v>
      </c>
      <c r="P27" s="263">
        <v>293419.35851192137</v>
      </c>
      <c r="Q27" s="264">
        <f t="shared" si="4"/>
        <v>1.5646004224816989</v>
      </c>
      <c r="R27" s="252">
        <v>14</v>
      </c>
    </row>
    <row r="28" spans="1:18" ht="15">
      <c r="A28">
        <v>61</v>
      </c>
      <c r="B28" t="s">
        <v>47</v>
      </c>
      <c r="C28" s="218">
        <v>16573</v>
      </c>
      <c r="D28" s="178">
        <v>73155528.391956121</v>
      </c>
      <c r="E28" s="182">
        <v>73187345.359798387</v>
      </c>
      <c r="F28" s="255">
        <v>73504597</v>
      </c>
      <c r="G28" s="172">
        <f t="shared" si="5"/>
        <v>317251.64020161331</v>
      </c>
      <c r="H28" s="173">
        <f t="shared" si="6"/>
        <v>4.334788188339986E-3</v>
      </c>
      <c r="I28" s="267">
        <f t="shared" si="3"/>
        <v>19.142680275243666</v>
      </c>
      <c r="J28" s="184">
        <v>1546169.1417286361</v>
      </c>
      <c r="K28" s="185">
        <v>1527149.3610316855</v>
      </c>
      <c r="L28" s="254">
        <v>1336798.4277311836</v>
      </c>
      <c r="M28" s="186">
        <f t="shared" si="7"/>
        <v>-11.485605098684722</v>
      </c>
      <c r="N28" s="187">
        <v>2133623.5484488965</v>
      </c>
      <c r="O28" s="188">
        <v>2119699.7587091289</v>
      </c>
      <c r="P28" s="263">
        <v>1992799.1365088173</v>
      </c>
      <c r="Q28" s="264">
        <f t="shared" si="4"/>
        <v>-7.657070065788429</v>
      </c>
      <c r="R28" s="252">
        <v>5</v>
      </c>
    </row>
    <row r="29" spans="1:18" ht="15">
      <c r="A29">
        <v>69</v>
      </c>
      <c r="B29" t="s">
        <v>48</v>
      </c>
      <c r="C29" s="218">
        <v>6802</v>
      </c>
      <c r="D29" s="178">
        <v>32941395.694000997</v>
      </c>
      <c r="E29" s="182">
        <v>32690304.2276957</v>
      </c>
      <c r="F29" s="255">
        <v>32661655</v>
      </c>
      <c r="G29" s="172">
        <f t="shared" si="5"/>
        <v>-28649.227695699781</v>
      </c>
      <c r="H29" s="173">
        <f t="shared" si="6"/>
        <v>-8.7638302464703713E-4</v>
      </c>
      <c r="I29" s="267">
        <f t="shared" si="3"/>
        <v>-4.2118829308585388</v>
      </c>
      <c r="J29" s="184">
        <v>-1514006.079808255</v>
      </c>
      <c r="K29" s="185">
        <v>-1363322.0885474668</v>
      </c>
      <c r="L29" s="254">
        <v>-1346132.7263176125</v>
      </c>
      <c r="M29" s="186">
        <f t="shared" si="7"/>
        <v>2.5271041208253946</v>
      </c>
      <c r="N29" s="187">
        <v>-1730207.9637557166</v>
      </c>
      <c r="O29" s="188">
        <v>-1630266.3560732319</v>
      </c>
      <c r="P29" s="263">
        <v>-1618806.7812533176</v>
      </c>
      <c r="Q29" s="264">
        <f t="shared" si="4"/>
        <v>1.6847360805519402</v>
      </c>
      <c r="R29" s="252">
        <v>17</v>
      </c>
    </row>
    <row r="30" spans="1:18" ht="15">
      <c r="A30">
        <v>71</v>
      </c>
      <c r="B30" t="s">
        <v>49</v>
      </c>
      <c r="C30" s="218">
        <v>6613</v>
      </c>
      <c r="D30" s="178">
        <v>29998502.654877216</v>
      </c>
      <c r="E30" s="182">
        <v>30963570.946833599</v>
      </c>
      <c r="F30" s="255">
        <v>29831868</v>
      </c>
      <c r="G30" s="172">
        <f t="shared" si="5"/>
        <v>-1131702.9468335994</v>
      </c>
      <c r="H30" s="173">
        <f t="shared" si="6"/>
        <v>-3.6549497109903913E-2</v>
      </c>
      <c r="I30" s="267">
        <f t="shared" si="3"/>
        <v>-171.13306318366844</v>
      </c>
      <c r="J30" s="184">
        <v>16197.520077027812</v>
      </c>
      <c r="K30" s="185">
        <v>-562824.91019471909</v>
      </c>
      <c r="L30" s="254">
        <v>116196.85905073934</v>
      </c>
      <c r="M30" s="186">
        <f t="shared" si="7"/>
        <v>102.67983808339005</v>
      </c>
      <c r="N30" s="187">
        <v>-637115.25324471691</v>
      </c>
      <c r="O30" s="188">
        <v>-1023457.8866949854</v>
      </c>
      <c r="P30" s="263">
        <v>-570776.7071980047</v>
      </c>
      <c r="Q30" s="264">
        <f t="shared" si="4"/>
        <v>68.453225388927976</v>
      </c>
      <c r="R30" s="252">
        <v>17</v>
      </c>
    </row>
    <row r="31" spans="1:18" ht="15">
      <c r="A31">
        <v>72</v>
      </c>
      <c r="B31" t="s">
        <v>50</v>
      </c>
      <c r="C31" s="218">
        <v>950</v>
      </c>
      <c r="D31" s="178">
        <v>4634963.925847047</v>
      </c>
      <c r="E31" s="182">
        <v>4583312.976714001</v>
      </c>
      <c r="F31" s="255">
        <v>4579327</v>
      </c>
      <c r="G31" s="172">
        <f t="shared" si="5"/>
        <v>-3985.9767140010372</v>
      </c>
      <c r="H31" s="173">
        <f t="shared" si="6"/>
        <v>-8.696715092886318E-4</v>
      </c>
      <c r="I31" s="267">
        <f t="shared" si="3"/>
        <v>-4.1957649621063551</v>
      </c>
      <c r="J31" s="184">
        <v>-51925.98084717201</v>
      </c>
      <c r="K31" s="185">
        <v>-20935.032822800385</v>
      </c>
      <c r="L31" s="254">
        <v>-18543.602143970566</v>
      </c>
      <c r="M31" s="186">
        <f t="shared" si="7"/>
        <v>2.5172954513998103</v>
      </c>
      <c r="N31" s="187">
        <v>-2094.3321891822666</v>
      </c>
      <c r="O31" s="188">
        <v>18559.611118176494</v>
      </c>
      <c r="P31" s="263">
        <v>20153.898237397832</v>
      </c>
      <c r="Q31" s="264">
        <f t="shared" si="4"/>
        <v>1.6781969676014092</v>
      </c>
      <c r="R31" s="252">
        <v>17</v>
      </c>
    </row>
    <row r="32" spans="1:18" ht="15">
      <c r="A32">
        <v>74</v>
      </c>
      <c r="B32" t="s">
        <v>51</v>
      </c>
      <c r="C32" s="218">
        <v>1083</v>
      </c>
      <c r="D32" s="178">
        <v>5378418.4631964918</v>
      </c>
      <c r="E32" s="182">
        <v>5565264.0820690729</v>
      </c>
      <c r="F32" s="255">
        <v>5560372</v>
      </c>
      <c r="G32" s="172">
        <f t="shared" si="5"/>
        <v>-4892.0820690728724</v>
      </c>
      <c r="H32" s="173">
        <f t="shared" si="6"/>
        <v>-8.7903862187507862E-4</v>
      </c>
      <c r="I32" s="267">
        <f t="shared" si="3"/>
        <v>-4.5171579585160408</v>
      </c>
      <c r="J32" s="184">
        <v>234042.88213997387</v>
      </c>
      <c r="K32" s="185">
        <v>121941.45955002852</v>
      </c>
      <c r="L32" s="254">
        <v>124876.83825200844</v>
      </c>
      <c r="M32" s="186">
        <f t="shared" si="7"/>
        <v>2.7104143139242107</v>
      </c>
      <c r="N32" s="187">
        <v>101037.00889135765</v>
      </c>
      <c r="O32" s="188">
        <v>26197.615763389625</v>
      </c>
      <c r="P32" s="263">
        <v>28154.534898044585</v>
      </c>
      <c r="Q32" s="264">
        <f t="shared" si="4"/>
        <v>1.8069428759510247</v>
      </c>
      <c r="R32" s="252">
        <v>16</v>
      </c>
    </row>
    <row r="33" spans="1:18" ht="15">
      <c r="A33">
        <v>75</v>
      </c>
      <c r="B33" t="s">
        <v>52</v>
      </c>
      <c r="C33" s="218">
        <v>19702</v>
      </c>
      <c r="D33" s="178">
        <v>91292700.15491268</v>
      </c>
      <c r="E33" s="182">
        <v>92267180.973293751</v>
      </c>
      <c r="F33" s="255">
        <v>92186156</v>
      </c>
      <c r="G33" s="172">
        <f t="shared" si="5"/>
        <v>-81024.973293751478</v>
      </c>
      <c r="H33" s="173">
        <f t="shared" si="6"/>
        <v>-8.7815594276369766E-4</v>
      </c>
      <c r="I33" s="267">
        <f t="shared" si="3"/>
        <v>-4.1125252915313917</v>
      </c>
      <c r="J33" s="184">
        <v>-478063.67031347757</v>
      </c>
      <c r="K33" s="185">
        <v>-1062693.2260760528</v>
      </c>
      <c r="L33" s="254">
        <v>-1014078.494076492</v>
      </c>
      <c r="M33" s="186">
        <f t="shared" si="7"/>
        <v>2.4675023855223186</v>
      </c>
      <c r="N33" s="187">
        <v>1344675.0795458322</v>
      </c>
      <c r="O33" s="188">
        <v>953880.6831814202</v>
      </c>
      <c r="P33" s="263">
        <v>986290.50451448536</v>
      </c>
      <c r="Q33" s="264">
        <f t="shared" si="4"/>
        <v>1.6450015903494652</v>
      </c>
      <c r="R33" s="252">
        <v>8</v>
      </c>
    </row>
    <row r="34" spans="1:18" ht="15">
      <c r="A34">
        <v>77</v>
      </c>
      <c r="B34" t="s">
        <v>53</v>
      </c>
      <c r="C34" s="218">
        <v>4683</v>
      </c>
      <c r="D34" s="178">
        <v>23421915.529445425</v>
      </c>
      <c r="E34" s="182">
        <v>23388165.944837987</v>
      </c>
      <c r="F34" s="255">
        <v>23367730</v>
      </c>
      <c r="G34" s="172">
        <f t="shared" si="5"/>
        <v>-20435.944837987423</v>
      </c>
      <c r="H34" s="173">
        <f t="shared" si="6"/>
        <v>-8.7377286813281952E-4</v>
      </c>
      <c r="I34" s="267">
        <f t="shared" si="3"/>
        <v>-4.3638575353379077</v>
      </c>
      <c r="J34" s="184">
        <v>30098.38071286754</v>
      </c>
      <c r="K34" s="185">
        <v>50377.121388521999</v>
      </c>
      <c r="L34" s="254">
        <v>62638.926461373107</v>
      </c>
      <c r="M34" s="186">
        <f t="shared" si="7"/>
        <v>2.6183653796393567</v>
      </c>
      <c r="N34" s="187">
        <v>22914.591225701341</v>
      </c>
      <c r="O34" s="188">
        <v>35921.513207688673</v>
      </c>
      <c r="P34" s="263">
        <v>44096.0499229294</v>
      </c>
      <c r="Q34" s="264">
        <f t="shared" si="4"/>
        <v>1.7455769197609923</v>
      </c>
      <c r="R34" s="252">
        <v>13</v>
      </c>
    </row>
    <row r="35" spans="1:18" ht="15">
      <c r="A35">
        <v>78</v>
      </c>
      <c r="B35" t="s">
        <v>54</v>
      </c>
      <c r="C35" s="218">
        <v>7979</v>
      </c>
      <c r="D35" s="178">
        <v>38061668.409503132</v>
      </c>
      <c r="E35" s="182">
        <v>37565857.525574312</v>
      </c>
      <c r="F35" s="255">
        <v>37533113</v>
      </c>
      <c r="G35" s="172">
        <f t="shared" si="5"/>
        <v>-32744.525574311614</v>
      </c>
      <c r="H35" s="173">
        <f t="shared" si="6"/>
        <v>-8.7165654482982584E-4</v>
      </c>
      <c r="I35" s="267">
        <f t="shared" si="3"/>
        <v>-4.1038382722536175</v>
      </c>
      <c r="J35" s="184">
        <v>-1860289.7639129411</v>
      </c>
      <c r="K35" s="185">
        <v>-1562781.4202272503</v>
      </c>
      <c r="L35" s="254">
        <v>-1543134.5041248978</v>
      </c>
      <c r="M35" s="186">
        <f t="shared" si="7"/>
        <v>2.4623281241198836</v>
      </c>
      <c r="N35" s="187">
        <v>-558577.61072941707</v>
      </c>
      <c r="O35" s="188">
        <v>-360624.14647244877</v>
      </c>
      <c r="P35" s="263">
        <v>-347526.20240419992</v>
      </c>
      <c r="Q35" s="264">
        <f t="shared" si="4"/>
        <v>1.6415520827483205</v>
      </c>
      <c r="R35" s="252">
        <v>1</v>
      </c>
    </row>
    <row r="36" spans="1:18" ht="15">
      <c r="A36">
        <v>79</v>
      </c>
      <c r="B36" t="s">
        <v>55</v>
      </c>
      <c r="C36" s="218">
        <v>6785</v>
      </c>
      <c r="D36" s="178">
        <v>33223411.151279893</v>
      </c>
      <c r="E36" s="182">
        <v>33109336.704340436</v>
      </c>
      <c r="F36" s="255">
        <v>33080417</v>
      </c>
      <c r="G36" s="172">
        <f t="shared" si="5"/>
        <v>-28919.704340435565</v>
      </c>
      <c r="H36" s="173">
        <f t="shared" si="6"/>
        <v>-8.7346069776880688E-4</v>
      </c>
      <c r="I36" s="267">
        <f t="shared" si="3"/>
        <v>-4.2622998290988301</v>
      </c>
      <c r="J36" s="184">
        <v>-955835.02731453779</v>
      </c>
      <c r="K36" s="185">
        <v>-887363.86895321321</v>
      </c>
      <c r="L36" s="254">
        <v>-870011.97962409223</v>
      </c>
      <c r="M36" s="186">
        <f t="shared" si="7"/>
        <v>2.5573897316316851</v>
      </c>
      <c r="N36" s="187">
        <v>-890222.46590594621</v>
      </c>
      <c r="O36" s="188">
        <v>-845043.09667205124</v>
      </c>
      <c r="P36" s="263">
        <v>-833475.17045262607</v>
      </c>
      <c r="Q36" s="264">
        <f t="shared" si="4"/>
        <v>1.7049264877561039</v>
      </c>
      <c r="R36" s="252">
        <v>4</v>
      </c>
    </row>
    <row r="37" spans="1:18" ht="15">
      <c r="A37">
        <v>81</v>
      </c>
      <c r="B37" t="s">
        <v>56</v>
      </c>
      <c r="C37" s="218">
        <v>2621</v>
      </c>
      <c r="D37" s="178">
        <v>13748766.056122705</v>
      </c>
      <c r="E37" s="182">
        <v>13767688.363923891</v>
      </c>
      <c r="F37" s="255">
        <v>13755684</v>
      </c>
      <c r="G37" s="172">
        <f t="shared" si="5"/>
        <v>-12004.363923890516</v>
      </c>
      <c r="H37" s="173">
        <f t="shared" si="6"/>
        <v>-8.7192298420598377E-4</v>
      </c>
      <c r="I37" s="267">
        <f t="shared" si="3"/>
        <v>-4.5800701731745574</v>
      </c>
      <c r="J37" s="184">
        <v>294256.02789829951</v>
      </c>
      <c r="K37" s="185">
        <v>282913.28108364216</v>
      </c>
      <c r="L37" s="254">
        <v>290115.99736029241</v>
      </c>
      <c r="M37" s="186">
        <f t="shared" si="7"/>
        <v>2.7480794645746887</v>
      </c>
      <c r="N37" s="187">
        <v>415602.10805156146</v>
      </c>
      <c r="O37" s="188">
        <v>407852.3106152619</v>
      </c>
      <c r="P37" s="263">
        <v>412654.12146636535</v>
      </c>
      <c r="Q37" s="264">
        <f t="shared" si="4"/>
        <v>1.8320529763843767</v>
      </c>
      <c r="R37" s="252">
        <v>7</v>
      </c>
    </row>
    <row r="38" spans="1:18" ht="15">
      <c r="A38">
        <v>82</v>
      </c>
      <c r="B38" t="s">
        <v>57</v>
      </c>
      <c r="C38" s="218">
        <v>9405</v>
      </c>
      <c r="D38" s="178">
        <v>32556224.451767314</v>
      </c>
      <c r="E38" s="182">
        <v>31429831.150283571</v>
      </c>
      <c r="F38" s="255">
        <v>31402359</v>
      </c>
      <c r="G38" s="172">
        <f t="shared" si="5"/>
        <v>-27472.150283571333</v>
      </c>
      <c r="H38" s="173">
        <f t="shared" si="6"/>
        <v>-8.7407883778349441E-4</v>
      </c>
      <c r="I38" s="267">
        <f t="shared" si="3"/>
        <v>-2.9210154474823322</v>
      </c>
      <c r="J38" s="184">
        <v>-343848.49388263217</v>
      </c>
      <c r="K38" s="185">
        <v>331989.64259877818</v>
      </c>
      <c r="L38" s="254">
        <v>348473.04083571001</v>
      </c>
      <c r="M38" s="186">
        <f t="shared" si="7"/>
        <v>1.7526207588444258</v>
      </c>
      <c r="N38" s="187">
        <v>-363514.71816452115</v>
      </c>
      <c r="O38" s="188">
        <v>87005.951180288175</v>
      </c>
      <c r="P38" s="263">
        <v>97994.88333825834</v>
      </c>
      <c r="Q38" s="264">
        <f t="shared" si="4"/>
        <v>1.1684138392312775</v>
      </c>
      <c r="R38" s="252">
        <v>5</v>
      </c>
    </row>
    <row r="39" spans="1:18" ht="15">
      <c r="A39">
        <v>86</v>
      </c>
      <c r="B39" t="s">
        <v>58</v>
      </c>
      <c r="C39" s="218">
        <v>8143</v>
      </c>
      <c r="D39" s="178">
        <v>29073717.432250563</v>
      </c>
      <c r="E39" s="182">
        <v>30019008.269818343</v>
      </c>
      <c r="F39" s="255">
        <v>29370730</v>
      </c>
      <c r="G39" s="172">
        <f t="shared" si="5"/>
        <v>-648278.26981834322</v>
      </c>
      <c r="H39" s="173">
        <f t="shared" si="6"/>
        <v>-2.1595592498974525E-2</v>
      </c>
      <c r="I39" s="267">
        <f t="shared" si="3"/>
        <v>-79.611724157969206</v>
      </c>
      <c r="J39" s="184">
        <v>424456.15068637562</v>
      </c>
      <c r="K39" s="185">
        <v>-142704.51861403964</v>
      </c>
      <c r="L39" s="254">
        <v>246262.38394632383</v>
      </c>
      <c r="M39" s="186">
        <f t="shared" si="7"/>
        <v>47.767027208690095</v>
      </c>
      <c r="N39" s="187">
        <v>73612.803466450918</v>
      </c>
      <c r="O39" s="188">
        <v>-304738.73642714124</v>
      </c>
      <c r="P39" s="263">
        <v>-45427.468053555327</v>
      </c>
      <c r="Q39" s="264">
        <f t="shared" si="4"/>
        <v>31.84468480579466</v>
      </c>
      <c r="R39" s="252">
        <v>5</v>
      </c>
    </row>
    <row r="40" spans="1:18" ht="15">
      <c r="A40">
        <v>90</v>
      </c>
      <c r="B40" t="s">
        <v>59</v>
      </c>
      <c r="C40" s="218">
        <v>3136</v>
      </c>
      <c r="D40" s="178">
        <v>18471379.153836984</v>
      </c>
      <c r="E40" s="182">
        <v>18540258.750296805</v>
      </c>
      <c r="F40" s="255">
        <v>18524108</v>
      </c>
      <c r="G40" s="172">
        <f t="shared" si="5"/>
        <v>-16150.750296805054</v>
      </c>
      <c r="H40" s="173">
        <f t="shared" si="6"/>
        <v>-8.7111784761615058E-4</v>
      </c>
      <c r="I40" s="267">
        <f t="shared" si="3"/>
        <v>-5.1501117017873259</v>
      </c>
      <c r="J40" s="184">
        <v>125733.8554724703</v>
      </c>
      <c r="K40" s="185">
        <v>84423.867727200603</v>
      </c>
      <c r="L40" s="254">
        <v>94114.218245721509</v>
      </c>
      <c r="M40" s="186">
        <f t="shared" si="7"/>
        <v>3.090035241875289</v>
      </c>
      <c r="N40" s="187">
        <v>-653862.3517834699</v>
      </c>
      <c r="O40" s="188">
        <v>-681716.3336922609</v>
      </c>
      <c r="P40" s="263">
        <v>-675256.10001324408</v>
      </c>
      <c r="Q40" s="264">
        <f t="shared" si="4"/>
        <v>2.0600234945844451</v>
      </c>
      <c r="R40" s="252">
        <v>12</v>
      </c>
    </row>
    <row r="41" spans="1:18" ht="15">
      <c r="A41">
        <v>91</v>
      </c>
      <c r="B41" t="s">
        <v>60</v>
      </c>
      <c r="C41" s="218">
        <v>658457</v>
      </c>
      <c r="D41" s="178">
        <v>2473030439.3196907</v>
      </c>
      <c r="E41" s="182">
        <v>2460597214.6330357</v>
      </c>
      <c r="F41" s="255">
        <v>2454035742</v>
      </c>
      <c r="G41" s="172">
        <f t="shared" si="5"/>
        <v>-6561472.6330356598</v>
      </c>
      <c r="H41" s="173">
        <f t="shared" si="6"/>
        <v>-2.6666179226794797E-3</v>
      </c>
      <c r="I41" s="267">
        <f t="shared" si="3"/>
        <v>-9.964921981292111</v>
      </c>
      <c r="J41" s="184">
        <v>-18377841.017744798</v>
      </c>
      <c r="K41" s="185">
        <v>-10917864.07249089</v>
      </c>
      <c r="L41" s="254">
        <v>-6980980.3654889707</v>
      </c>
      <c r="M41" s="186">
        <f t="shared" si="7"/>
        <v>5.9789533819245886</v>
      </c>
      <c r="N41" s="187">
        <v>-84284775.365142062</v>
      </c>
      <c r="O41" s="188">
        <v>-79312201.877064124</v>
      </c>
      <c r="P41" s="263">
        <v>-76687612.739061773</v>
      </c>
      <c r="Q41" s="264">
        <f t="shared" si="4"/>
        <v>3.9859689212846865</v>
      </c>
      <c r="R41" s="252">
        <v>1</v>
      </c>
    </row>
    <row r="42" spans="1:18" ht="15">
      <c r="A42">
        <v>92</v>
      </c>
      <c r="B42" t="s">
        <v>61</v>
      </c>
      <c r="C42" s="218">
        <v>239206</v>
      </c>
      <c r="D42" s="178">
        <v>763855474.78336561</v>
      </c>
      <c r="E42" s="182">
        <v>772623518.07798827</v>
      </c>
      <c r="F42" s="255">
        <v>771951938</v>
      </c>
      <c r="G42" s="172">
        <f t="shared" si="5"/>
        <v>-671580.07798826694</v>
      </c>
      <c r="H42" s="173">
        <f t="shared" si="6"/>
        <v>-8.6922034118106916E-4</v>
      </c>
      <c r="I42" s="267">
        <f t="shared" si="3"/>
        <v>-2.807538598481087</v>
      </c>
      <c r="J42" s="184">
        <v>-22836374.691326935</v>
      </c>
      <c r="K42" s="185">
        <v>-28097555.080177408</v>
      </c>
      <c r="L42" s="254">
        <v>-27694606.953011636</v>
      </c>
      <c r="M42" s="186">
        <f t="shared" si="7"/>
        <v>1.6845234950869628</v>
      </c>
      <c r="N42" s="187">
        <v>138698.57291792423</v>
      </c>
      <c r="O42" s="188">
        <v>-3362492.7203781386</v>
      </c>
      <c r="P42" s="263">
        <v>-3093860.6356005617</v>
      </c>
      <c r="Q42" s="264">
        <f t="shared" si="4"/>
        <v>1.123015663392962</v>
      </c>
      <c r="R42" s="252">
        <v>1</v>
      </c>
    </row>
    <row r="43" spans="1:18" ht="15">
      <c r="A43">
        <v>97</v>
      </c>
      <c r="B43" t="s">
        <v>62</v>
      </c>
      <c r="C43" s="218">
        <v>2131</v>
      </c>
      <c r="D43" s="178">
        <v>10110301.645743335</v>
      </c>
      <c r="E43" s="182">
        <v>10947373.413811971</v>
      </c>
      <c r="F43" s="255">
        <v>10937822</v>
      </c>
      <c r="G43" s="172">
        <f t="shared" si="5"/>
        <v>-9551.4138119705021</v>
      </c>
      <c r="H43" s="173">
        <f t="shared" si="6"/>
        <v>-8.7248451760307832E-4</v>
      </c>
      <c r="I43" s="267">
        <f t="shared" si="3"/>
        <v>-4.4821275513704846</v>
      </c>
      <c r="J43" s="184">
        <v>179302.23141044893</v>
      </c>
      <c r="K43" s="185">
        <v>-322932.87027874705</v>
      </c>
      <c r="L43" s="254">
        <v>-317202.09788532177</v>
      </c>
      <c r="M43" s="186">
        <f t="shared" si="7"/>
        <v>2.6892409166707116</v>
      </c>
      <c r="N43" s="187">
        <v>602458.74507713842</v>
      </c>
      <c r="O43" s="188">
        <v>267494.7093766068</v>
      </c>
      <c r="P43" s="263">
        <v>271315.2243055604</v>
      </c>
      <c r="Q43" s="264">
        <f t="shared" si="4"/>
        <v>1.7928272777820768</v>
      </c>
      <c r="R43" s="252">
        <v>10</v>
      </c>
    </row>
    <row r="44" spans="1:18" ht="15">
      <c r="A44">
        <v>98</v>
      </c>
      <c r="B44" t="s">
        <v>63</v>
      </c>
      <c r="C44" s="218">
        <v>23090</v>
      </c>
      <c r="D44" s="178">
        <v>84226501.96672143</v>
      </c>
      <c r="E44" s="182">
        <v>83044593.588703632</v>
      </c>
      <c r="F44" s="255">
        <v>82971748</v>
      </c>
      <c r="G44" s="172">
        <f t="shared" si="5"/>
        <v>-72845.588703632355</v>
      </c>
      <c r="H44" s="173">
        <f t="shared" si="6"/>
        <v>-8.7718640739475396E-4</v>
      </c>
      <c r="I44" s="267">
        <f t="shared" si="3"/>
        <v>-3.1548544263158229</v>
      </c>
      <c r="J44" s="184">
        <v>3582516.325393742</v>
      </c>
      <c r="K44" s="185">
        <v>4291718.914459642</v>
      </c>
      <c r="L44" s="254">
        <v>4335426.4234630624</v>
      </c>
      <c r="M44" s="186">
        <f t="shared" si="7"/>
        <v>1.8929194024868063</v>
      </c>
      <c r="N44" s="184">
        <v>2528114.0829214337</v>
      </c>
      <c r="O44" s="185">
        <v>2999898.7102496079</v>
      </c>
      <c r="P44" s="254">
        <v>3029037.0495852563</v>
      </c>
      <c r="Q44" s="264">
        <f t="shared" si="4"/>
        <v>1.2619462683260434</v>
      </c>
      <c r="R44" s="252">
        <v>7</v>
      </c>
    </row>
    <row r="45" spans="1:18" ht="15">
      <c r="A45">
        <v>102</v>
      </c>
      <c r="B45" t="s">
        <v>64</v>
      </c>
      <c r="C45" s="218">
        <v>9870</v>
      </c>
      <c r="D45" s="178">
        <v>39996584.14203544</v>
      </c>
      <c r="E45" s="182">
        <v>39925562.880822428</v>
      </c>
      <c r="F45" s="255">
        <v>39890533</v>
      </c>
      <c r="G45" s="172">
        <f t="shared" si="5"/>
        <v>-35029.880822427571</v>
      </c>
      <c r="H45" s="173">
        <f t="shared" si="6"/>
        <v>-8.7737976110672654E-4</v>
      </c>
      <c r="I45" s="267">
        <f t="shared" si="3"/>
        <v>-3.5491267297292373</v>
      </c>
      <c r="J45" s="184">
        <v>984515.62336790236</v>
      </c>
      <c r="K45" s="185">
        <v>1027152.5103559718</v>
      </c>
      <c r="L45" s="254">
        <v>1048170.5654000834</v>
      </c>
      <c r="M45" s="186">
        <f t="shared" si="7"/>
        <v>2.1294888595857833</v>
      </c>
      <c r="N45" s="187">
        <v>618463.79893695342</v>
      </c>
      <c r="O45" s="188">
        <v>646462.01960280049</v>
      </c>
      <c r="P45" s="263">
        <v>660474.0562988912</v>
      </c>
      <c r="Q45" s="264">
        <f t="shared" si="4"/>
        <v>1.4196592397255028</v>
      </c>
      <c r="R45" s="252">
        <v>4</v>
      </c>
    </row>
    <row r="46" spans="1:18" ht="15">
      <c r="A46">
        <v>103</v>
      </c>
      <c r="B46" t="s">
        <v>65</v>
      </c>
      <c r="C46" s="218">
        <v>2166</v>
      </c>
      <c r="D46" s="178">
        <v>8529743.424864972</v>
      </c>
      <c r="E46" s="182">
        <v>8630537.8582974635</v>
      </c>
      <c r="F46" s="255">
        <v>8599990</v>
      </c>
      <c r="G46" s="172">
        <f t="shared" si="5"/>
        <v>-30547.858297463506</v>
      </c>
      <c r="H46" s="173">
        <f t="shared" si="6"/>
        <v>-3.5395080583644702E-3</v>
      </c>
      <c r="I46" s="267">
        <f t="shared" si="3"/>
        <v>-14.103351014526089</v>
      </c>
      <c r="J46" s="184">
        <v>247307.95941079801</v>
      </c>
      <c r="K46" s="185">
        <v>186834.84534403766</v>
      </c>
      <c r="L46" s="254">
        <v>205163.71927565767</v>
      </c>
      <c r="M46" s="186">
        <f t="shared" si="7"/>
        <v>8.4620839942843986</v>
      </c>
      <c r="N46" s="187">
        <v>151797.31374396881</v>
      </c>
      <c r="O46" s="188">
        <v>111419.24829677981</v>
      </c>
      <c r="P46" s="263">
        <v>123638.49758452934</v>
      </c>
      <c r="Q46" s="264">
        <f t="shared" si="4"/>
        <v>5.641389329524249</v>
      </c>
      <c r="R46" s="252">
        <v>5</v>
      </c>
    </row>
    <row r="47" spans="1:18" ht="15">
      <c r="A47">
        <v>105</v>
      </c>
      <c r="B47" t="s">
        <v>66</v>
      </c>
      <c r="C47" s="218">
        <v>2139</v>
      </c>
      <c r="D47" s="178">
        <v>13611609.532553049</v>
      </c>
      <c r="E47" s="182">
        <v>13670138.128666019</v>
      </c>
      <c r="F47" s="255">
        <v>13658190</v>
      </c>
      <c r="G47" s="172">
        <f t="shared" si="5"/>
        <v>-11948.128666019067</v>
      </c>
      <c r="H47" s="173">
        <f t="shared" si="6"/>
        <v>-8.7403130484571101E-4</v>
      </c>
      <c r="I47" s="267">
        <f t="shared" si="3"/>
        <v>-5.5858479037022288</v>
      </c>
      <c r="J47" s="184">
        <v>366536.63991499488</v>
      </c>
      <c r="K47" s="185">
        <v>331436.58120990195</v>
      </c>
      <c r="L47" s="254">
        <v>338605.69872906734</v>
      </c>
      <c r="M47" s="186">
        <f t="shared" si="7"/>
        <v>3.3516210935789572</v>
      </c>
      <c r="N47" s="187">
        <v>372358.27057843527</v>
      </c>
      <c r="O47" s="188">
        <v>348656.10059340927</v>
      </c>
      <c r="P47" s="263">
        <v>353435.51227285573</v>
      </c>
      <c r="Q47" s="264">
        <f t="shared" si="4"/>
        <v>2.2344140623873141</v>
      </c>
      <c r="R47" s="252">
        <v>18</v>
      </c>
    </row>
    <row r="48" spans="1:18" ht="15">
      <c r="A48">
        <v>106</v>
      </c>
      <c r="B48" t="s">
        <v>67</v>
      </c>
      <c r="C48" s="218">
        <v>46880</v>
      </c>
      <c r="D48" s="178">
        <v>182238669.20132461</v>
      </c>
      <c r="E48" s="182">
        <v>178700951.54525408</v>
      </c>
      <c r="F48" s="255">
        <v>178545098</v>
      </c>
      <c r="G48" s="172">
        <f t="shared" si="5"/>
        <v>-155853.54525408149</v>
      </c>
      <c r="H48" s="173">
        <f t="shared" si="6"/>
        <v>-8.721472600251559E-4</v>
      </c>
      <c r="I48" s="267">
        <f t="shared" si="3"/>
        <v>-3.324521016511977</v>
      </c>
      <c r="J48" s="184">
        <v>-466606.46200008155</v>
      </c>
      <c r="K48" s="185">
        <v>1655976.351664569</v>
      </c>
      <c r="L48" s="254">
        <v>1749488.2548557413</v>
      </c>
      <c r="M48" s="186">
        <f t="shared" si="7"/>
        <v>1.9947078325762007</v>
      </c>
      <c r="N48" s="187">
        <v>2202767.691561881</v>
      </c>
      <c r="O48" s="188">
        <v>3618667.1510202968</v>
      </c>
      <c r="P48" s="263">
        <v>3681008.4198144875</v>
      </c>
      <c r="Q48" s="264">
        <f t="shared" si="4"/>
        <v>1.3298052217190828</v>
      </c>
      <c r="R48" s="252">
        <v>1</v>
      </c>
    </row>
    <row r="49" spans="1:18" ht="15">
      <c r="A49">
        <v>108</v>
      </c>
      <c r="B49" t="s">
        <v>68</v>
      </c>
      <c r="C49" s="218">
        <v>10337</v>
      </c>
      <c r="D49" s="178">
        <v>38253867.697046399</v>
      </c>
      <c r="E49" s="182">
        <v>38558357.281140313</v>
      </c>
      <c r="F49" s="255">
        <v>38524708</v>
      </c>
      <c r="G49" s="172">
        <f t="shared" si="5"/>
        <v>-33649.281140312552</v>
      </c>
      <c r="H49" s="173">
        <f t="shared" si="6"/>
        <v>-8.7268451025975403E-4</v>
      </c>
      <c r="I49" s="267">
        <f t="shared" si="3"/>
        <v>-3.2552269653006243</v>
      </c>
      <c r="J49" s="184">
        <v>794831.40611597209</v>
      </c>
      <c r="K49" s="185">
        <v>612146.44128381182</v>
      </c>
      <c r="L49" s="254">
        <v>632336.26354080834</v>
      </c>
      <c r="M49" s="186">
        <f t="shared" si="7"/>
        <v>1.9531607097800647</v>
      </c>
      <c r="N49" s="187">
        <v>199402.46865127463</v>
      </c>
      <c r="O49" s="188">
        <v>77457.254136624106</v>
      </c>
      <c r="P49" s="263">
        <v>90917.135641304398</v>
      </c>
      <c r="Q49" s="264">
        <f t="shared" si="4"/>
        <v>1.3021071398549184</v>
      </c>
      <c r="R49" s="252">
        <v>6</v>
      </c>
    </row>
    <row r="50" spans="1:18" ht="15">
      <c r="A50">
        <v>109</v>
      </c>
      <c r="B50" t="s">
        <v>69</v>
      </c>
      <c r="C50" s="218">
        <v>67971</v>
      </c>
      <c r="D50" s="178">
        <v>268797302.56758165</v>
      </c>
      <c r="E50" s="182">
        <v>271335809.55639809</v>
      </c>
      <c r="F50" s="255">
        <v>271099040</v>
      </c>
      <c r="G50" s="172">
        <f t="shared" si="5"/>
        <v>-236769.5563980937</v>
      </c>
      <c r="H50" s="173">
        <f t="shared" si="6"/>
        <v>-8.7260710919500033E-4</v>
      </c>
      <c r="I50" s="267">
        <f t="shared" si="3"/>
        <v>-3.4833908048740447</v>
      </c>
      <c r="J50" s="184">
        <v>324704.96673267352</v>
      </c>
      <c r="K50" s="185">
        <v>-1198385.5703098951</v>
      </c>
      <c r="L50" s="254">
        <v>-1056323.821490908</v>
      </c>
      <c r="M50" s="186">
        <f t="shared" si="7"/>
        <v>2.0900347033144584</v>
      </c>
      <c r="N50" s="187">
        <v>3172210.2878402574</v>
      </c>
      <c r="O50" s="188">
        <v>2156575.2968383473</v>
      </c>
      <c r="P50" s="263">
        <v>2251283.1293844273</v>
      </c>
      <c r="Q50" s="264">
        <f t="shared" si="4"/>
        <v>1.3933564688776094</v>
      </c>
      <c r="R50" s="252">
        <v>5</v>
      </c>
    </row>
    <row r="51" spans="1:18" ht="15">
      <c r="A51">
        <v>111</v>
      </c>
      <c r="B51" t="s">
        <v>70</v>
      </c>
      <c r="C51" s="218">
        <v>18344</v>
      </c>
      <c r="D51" s="178">
        <v>81168368.567043215</v>
      </c>
      <c r="E51" s="182">
        <v>82268765.041180104</v>
      </c>
      <c r="F51" s="255">
        <v>82196645</v>
      </c>
      <c r="G51" s="172">
        <f t="shared" si="5"/>
        <v>-72120.041180104017</v>
      </c>
      <c r="H51" s="173">
        <f t="shared" si="6"/>
        <v>-8.7663940432318292E-4</v>
      </c>
      <c r="I51" s="267">
        <f t="shared" si="3"/>
        <v>-3.9315329906293077</v>
      </c>
      <c r="J51" s="184">
        <v>4771516.2116033938</v>
      </c>
      <c r="K51" s="185">
        <v>4111330.6065600072</v>
      </c>
      <c r="L51" s="254">
        <v>4154602.9293716196</v>
      </c>
      <c r="M51" s="186">
        <f t="shared" si="7"/>
        <v>2.3589360451162449</v>
      </c>
      <c r="N51" s="187">
        <v>4883801.164530063</v>
      </c>
      <c r="O51" s="188">
        <v>4442753.674068924</v>
      </c>
      <c r="P51" s="263">
        <v>4471601.8892766926</v>
      </c>
      <c r="Q51" s="264">
        <f t="shared" si="4"/>
        <v>1.5726240300789689</v>
      </c>
      <c r="R51" s="252">
        <v>7</v>
      </c>
    </row>
    <row r="52" spans="1:18" ht="15">
      <c r="A52">
        <v>139</v>
      </c>
      <c r="B52" t="s">
        <v>71</v>
      </c>
      <c r="C52" s="218">
        <v>9912</v>
      </c>
      <c r="D52" s="178">
        <v>37583774.740790196</v>
      </c>
      <c r="E52" s="182">
        <v>37750210.79645595</v>
      </c>
      <c r="F52" s="255">
        <v>37758595</v>
      </c>
      <c r="G52" s="172">
        <f t="shared" si="5"/>
        <v>8384.2035440504551</v>
      </c>
      <c r="H52" s="173">
        <f t="shared" si="6"/>
        <v>2.220968669355769E-4</v>
      </c>
      <c r="I52" s="267">
        <f t="shared" si="3"/>
        <v>0.8458639572286577</v>
      </c>
      <c r="J52" s="184">
        <v>-429732.43547558074</v>
      </c>
      <c r="K52" s="185">
        <v>-529604.09918951569</v>
      </c>
      <c r="L52" s="254">
        <v>-534634.40564460063</v>
      </c>
      <c r="M52" s="186">
        <f t="shared" si="7"/>
        <v>-0.50749661572689042</v>
      </c>
      <c r="N52" s="187">
        <v>-885813.02231922478</v>
      </c>
      <c r="O52" s="188">
        <v>-952216.90039325587</v>
      </c>
      <c r="P52" s="263">
        <v>-955570.43802996131</v>
      </c>
      <c r="Q52" s="264">
        <f t="shared" si="4"/>
        <v>-0.33833107714945937</v>
      </c>
      <c r="R52" s="252">
        <v>17</v>
      </c>
    </row>
    <row r="53" spans="1:18" ht="15">
      <c r="A53">
        <v>140</v>
      </c>
      <c r="B53" t="s">
        <v>72</v>
      </c>
      <c r="C53" s="218">
        <v>20958</v>
      </c>
      <c r="D53" s="178">
        <v>87712714.941644505</v>
      </c>
      <c r="E53" s="182">
        <v>86543542.823350564</v>
      </c>
      <c r="F53" s="255">
        <v>86467871</v>
      </c>
      <c r="G53" s="172">
        <f t="shared" si="5"/>
        <v>-75671.823350563645</v>
      </c>
      <c r="H53" s="173">
        <f t="shared" si="6"/>
        <v>-8.743786177672682E-4</v>
      </c>
      <c r="I53" s="267">
        <f t="shared" si="3"/>
        <v>-3.6106414424355209</v>
      </c>
      <c r="J53" s="184">
        <v>5523398.6296020951</v>
      </c>
      <c r="K53" s="185">
        <v>6224959.3325158255</v>
      </c>
      <c r="L53" s="254">
        <v>6270362.2196530169</v>
      </c>
      <c r="M53" s="186">
        <f t="shared" si="7"/>
        <v>2.1663749946173954</v>
      </c>
      <c r="N53" s="187">
        <v>3251006.5970276291</v>
      </c>
      <c r="O53" s="188">
        <v>3717698.9362445236</v>
      </c>
      <c r="P53" s="263">
        <v>3747967.5276693455</v>
      </c>
      <c r="Q53" s="264">
        <f t="shared" si="4"/>
        <v>1.4442499964129152</v>
      </c>
      <c r="R53" s="252">
        <v>11</v>
      </c>
    </row>
    <row r="54" spans="1:18" ht="15">
      <c r="A54">
        <v>142</v>
      </c>
      <c r="B54" t="s">
        <v>73</v>
      </c>
      <c r="C54" s="218">
        <v>6559</v>
      </c>
      <c r="D54" s="178">
        <v>29289657.003958955</v>
      </c>
      <c r="E54" s="182">
        <v>28650387.522730637</v>
      </c>
      <c r="F54" s="255">
        <v>28625338</v>
      </c>
      <c r="G54" s="172">
        <f t="shared" si="5"/>
        <v>-25049.522730637342</v>
      </c>
      <c r="H54" s="173">
        <f t="shared" si="6"/>
        <v>-8.7431706502271768E-4</v>
      </c>
      <c r="I54" s="267">
        <f t="shared" si="3"/>
        <v>-3.8191069874428023</v>
      </c>
      <c r="J54" s="184">
        <v>-470179.65418347431</v>
      </c>
      <c r="K54" s="185">
        <v>-86596.325093597945</v>
      </c>
      <c r="L54" s="254">
        <v>-71566.627596771534</v>
      </c>
      <c r="M54" s="186">
        <f t="shared" si="7"/>
        <v>2.2914617314874848</v>
      </c>
      <c r="N54" s="187">
        <v>-124468.92423307331</v>
      </c>
      <c r="O54" s="188">
        <v>130870.92002482142</v>
      </c>
      <c r="P54" s="263">
        <v>140890.71835605166</v>
      </c>
      <c r="Q54" s="264">
        <f t="shared" si="4"/>
        <v>1.5276411543269155</v>
      </c>
      <c r="R54" s="252">
        <v>7</v>
      </c>
    </row>
    <row r="55" spans="1:18" ht="15">
      <c r="A55">
        <v>143</v>
      </c>
      <c r="B55" t="s">
        <v>74</v>
      </c>
      <c r="C55" s="218">
        <v>6877</v>
      </c>
      <c r="D55" s="178">
        <v>29390174.969894808</v>
      </c>
      <c r="E55" s="182">
        <v>30064469.476013348</v>
      </c>
      <c r="F55" s="255">
        <v>30038264</v>
      </c>
      <c r="G55" s="172">
        <f t="shared" si="5"/>
        <v>-26205.476013347507</v>
      </c>
      <c r="H55" s="173">
        <f t="shared" si="6"/>
        <v>-8.7164272212603979E-4</v>
      </c>
      <c r="I55" s="267">
        <f t="shared" si="3"/>
        <v>-3.8105970646135678</v>
      </c>
      <c r="J55" s="184">
        <v>212147.98602903739</v>
      </c>
      <c r="K55" s="185">
        <v>-192426.9589510255</v>
      </c>
      <c r="L55" s="254">
        <v>-176703.40341126439</v>
      </c>
      <c r="M55" s="186">
        <f t="shared" si="7"/>
        <v>2.2863974901499371</v>
      </c>
      <c r="N55" s="187">
        <v>511004.9922880067</v>
      </c>
      <c r="O55" s="188">
        <v>241257.28703501975</v>
      </c>
      <c r="P55" s="263">
        <v>251739.65739487222</v>
      </c>
      <c r="Q55" s="264">
        <f t="shared" si="4"/>
        <v>1.5242649934349968</v>
      </c>
      <c r="R55" s="252">
        <v>6</v>
      </c>
    </row>
    <row r="56" spans="1:18" ht="15">
      <c r="A56">
        <v>145</v>
      </c>
      <c r="B56" t="s">
        <v>75</v>
      </c>
      <c r="C56" s="218">
        <v>12366</v>
      </c>
      <c r="D56" s="178">
        <v>45154413.632529736</v>
      </c>
      <c r="E56" s="182">
        <v>45254610.676094681</v>
      </c>
      <c r="F56" s="255">
        <v>45140340</v>
      </c>
      <c r="G56" s="172">
        <f t="shared" si="5"/>
        <v>-114270.67609468102</v>
      </c>
      <c r="H56" s="173">
        <f t="shared" si="6"/>
        <v>-2.5250615216328319E-3</v>
      </c>
      <c r="I56" s="267">
        <f t="shared" si="3"/>
        <v>-9.2407145475239378</v>
      </c>
      <c r="J56" s="184">
        <v>1584963.4312574198</v>
      </c>
      <c r="K56" s="185">
        <v>1524834.7389374669</v>
      </c>
      <c r="L56" s="254">
        <v>1593397.3832346916</v>
      </c>
      <c r="M56" s="186">
        <f t="shared" si="7"/>
        <v>5.5444480266233791</v>
      </c>
      <c r="N56" s="187">
        <v>22192.390149493018</v>
      </c>
      <c r="O56" s="188">
        <v>-17708.472100105872</v>
      </c>
      <c r="P56" s="263">
        <v>27999.957431392664</v>
      </c>
      <c r="Q56" s="264">
        <f t="shared" si="4"/>
        <v>3.6962986844168313</v>
      </c>
      <c r="R56" s="252">
        <v>14</v>
      </c>
    </row>
    <row r="57" spans="1:18" ht="15">
      <c r="A57">
        <v>146</v>
      </c>
      <c r="B57" t="s">
        <v>76</v>
      </c>
      <c r="C57" s="218">
        <v>4643</v>
      </c>
      <c r="D57" s="178">
        <v>26226142.244562626</v>
      </c>
      <c r="E57" s="182">
        <v>26798378.593170606</v>
      </c>
      <c r="F57" s="255">
        <v>26775014</v>
      </c>
      <c r="G57" s="172">
        <f t="shared" si="5"/>
        <v>-23364.5931706056</v>
      </c>
      <c r="H57" s="173">
        <f t="shared" si="6"/>
        <v>-8.7186592611837783E-4</v>
      </c>
      <c r="I57" s="267">
        <f t="shared" si="3"/>
        <v>-5.0322190761588628</v>
      </c>
      <c r="J57" s="184">
        <v>1608837.3784470616</v>
      </c>
      <c r="K57" s="185">
        <v>1265526.3591510064</v>
      </c>
      <c r="L57" s="254">
        <v>1279545.0623940355</v>
      </c>
      <c r="M57" s="186">
        <f t="shared" si="7"/>
        <v>3.0193201040338296</v>
      </c>
      <c r="N57" s="187">
        <v>817470.9367858331</v>
      </c>
      <c r="O57" s="188">
        <v>588052.8810270353</v>
      </c>
      <c r="P57" s="263">
        <v>597398.68318906007</v>
      </c>
      <c r="Q57" s="264">
        <f t="shared" si="4"/>
        <v>2.0128800693570481</v>
      </c>
      <c r="R57" s="252">
        <v>12</v>
      </c>
    </row>
    <row r="58" spans="1:18" ht="15">
      <c r="A58">
        <v>148</v>
      </c>
      <c r="B58" t="s">
        <v>77</v>
      </c>
      <c r="C58" s="218">
        <v>7008</v>
      </c>
      <c r="D58" s="178">
        <v>33486196.111986693</v>
      </c>
      <c r="E58" s="182">
        <v>33098752.364966042</v>
      </c>
      <c r="F58" s="255">
        <v>33031021</v>
      </c>
      <c r="G58" s="172">
        <f t="shared" si="5"/>
        <v>-67731.36496604234</v>
      </c>
      <c r="H58" s="173">
        <f t="shared" si="6"/>
        <v>-2.0463419351641121E-3</v>
      </c>
      <c r="I58" s="267">
        <f t="shared" si="3"/>
        <v>-9.6648637223233926</v>
      </c>
      <c r="J58" s="184">
        <v>-329589.26964456675</v>
      </c>
      <c r="K58" s="185">
        <v>-97156.407336482443</v>
      </c>
      <c r="L58" s="254">
        <v>-56517.299530779419</v>
      </c>
      <c r="M58" s="186">
        <f t="shared" si="7"/>
        <v>5.7989594471608195</v>
      </c>
      <c r="N58" s="187">
        <v>1783305.7214017527</v>
      </c>
      <c r="O58" s="188">
        <v>1938850.8765965505</v>
      </c>
      <c r="P58" s="263">
        <v>1965943.6151336934</v>
      </c>
      <c r="Q58" s="264">
        <f t="shared" si="4"/>
        <v>3.8659729647749694</v>
      </c>
      <c r="R58" s="252">
        <v>19</v>
      </c>
    </row>
    <row r="59" spans="1:18" ht="15">
      <c r="A59">
        <v>149</v>
      </c>
      <c r="B59" t="s">
        <v>78</v>
      </c>
      <c r="C59" s="218">
        <v>5353</v>
      </c>
      <c r="D59" s="178">
        <v>20565698.297255401</v>
      </c>
      <c r="E59" s="182">
        <v>20520350.191539049</v>
      </c>
      <c r="F59" s="255">
        <v>20502465</v>
      </c>
      <c r="G59" s="172">
        <f t="shared" si="5"/>
        <v>-17885.191539049149</v>
      </c>
      <c r="H59" s="173">
        <f t="shared" si="6"/>
        <v>-8.7158315389878531E-4</v>
      </c>
      <c r="I59" s="267">
        <f t="shared" si="3"/>
        <v>-3.3411529122079484</v>
      </c>
      <c r="J59" s="184">
        <v>245242.1245304452</v>
      </c>
      <c r="K59" s="185">
        <v>272446.24005845061</v>
      </c>
      <c r="L59" s="254">
        <v>283177.42182702594</v>
      </c>
      <c r="M59" s="186">
        <f t="shared" si="7"/>
        <v>2.0047042347422632</v>
      </c>
      <c r="N59" s="187">
        <v>238960.76536673616</v>
      </c>
      <c r="O59" s="188">
        <v>257180.7356384247</v>
      </c>
      <c r="P59" s="263">
        <v>264334.85681748344</v>
      </c>
      <c r="Q59" s="264">
        <f t="shared" si="4"/>
        <v>1.3364694898297667</v>
      </c>
      <c r="R59" s="252">
        <v>1</v>
      </c>
    </row>
    <row r="60" spans="1:18" ht="15">
      <c r="A60">
        <v>151</v>
      </c>
      <c r="B60" t="s">
        <v>79</v>
      </c>
      <c r="C60" s="218">
        <v>1891</v>
      </c>
      <c r="D60" s="178">
        <v>10400906.887779653</v>
      </c>
      <c r="E60" s="182">
        <v>10536754.003008038</v>
      </c>
      <c r="F60" s="255">
        <v>10527569</v>
      </c>
      <c r="G60" s="172">
        <f t="shared" si="5"/>
        <v>-9185.0030080378056</v>
      </c>
      <c r="H60" s="173">
        <f t="shared" si="6"/>
        <v>-8.7171087086361379E-4</v>
      </c>
      <c r="I60" s="267">
        <f t="shared" si="3"/>
        <v>-4.8572199936741436</v>
      </c>
      <c r="J60" s="184">
        <v>111084.82485202957</v>
      </c>
      <c r="K60" s="185">
        <v>29586.702154180395</v>
      </c>
      <c r="L60" s="254">
        <v>35097.668524151108</v>
      </c>
      <c r="M60" s="186">
        <f t="shared" si="7"/>
        <v>2.9143132575202078</v>
      </c>
      <c r="N60" s="187">
        <v>-72973.60970174204</v>
      </c>
      <c r="O60" s="188">
        <v>-127484.97443884345</v>
      </c>
      <c r="P60" s="263">
        <v>-123810.99685885971</v>
      </c>
      <c r="Q60" s="264">
        <f t="shared" si="4"/>
        <v>1.9428755050151967</v>
      </c>
      <c r="R60" s="252">
        <v>14</v>
      </c>
    </row>
    <row r="61" spans="1:18" ht="15">
      <c r="A61">
        <v>152</v>
      </c>
      <c r="B61" t="s">
        <v>80</v>
      </c>
      <c r="C61" s="218">
        <v>4480</v>
      </c>
      <c r="D61" s="178">
        <v>19180189.710843809</v>
      </c>
      <c r="E61" s="182">
        <v>18898081.384516738</v>
      </c>
      <c r="F61" s="255">
        <v>18881534</v>
      </c>
      <c r="G61" s="172">
        <f t="shared" si="5"/>
        <v>-16547.384516738355</v>
      </c>
      <c r="H61" s="173">
        <f t="shared" si="6"/>
        <v>-8.7561187720863992E-4</v>
      </c>
      <c r="I61" s="267">
        <f t="shared" si="3"/>
        <v>-3.6936126153433828</v>
      </c>
      <c r="J61" s="184">
        <v>112101.51861548294</v>
      </c>
      <c r="K61" s="185">
        <v>281367.18143951247</v>
      </c>
      <c r="L61" s="254">
        <v>291295.78330893617</v>
      </c>
      <c r="M61" s="186">
        <f t="shared" si="7"/>
        <v>2.2162057744249331</v>
      </c>
      <c r="N61" s="187">
        <v>-298379.37544949498</v>
      </c>
      <c r="O61" s="188">
        <v>-185547.38630918902</v>
      </c>
      <c r="P61" s="263">
        <v>-178928.31839623427</v>
      </c>
      <c r="Q61" s="264">
        <f t="shared" si="4"/>
        <v>1.4774705162845423</v>
      </c>
      <c r="R61" s="252">
        <v>14</v>
      </c>
    </row>
    <row r="62" spans="1:18" ht="15">
      <c r="A62">
        <v>153</v>
      </c>
      <c r="B62" t="s">
        <v>81</v>
      </c>
      <c r="C62" s="218">
        <v>25655</v>
      </c>
      <c r="D62" s="178">
        <v>109497312.93355739</v>
      </c>
      <c r="E62" s="182">
        <v>109369665.19969772</v>
      </c>
      <c r="F62" s="255">
        <v>109273957</v>
      </c>
      <c r="G62" s="172">
        <f t="shared" si="5"/>
        <v>-95708.199697718024</v>
      </c>
      <c r="H62" s="173">
        <f t="shared" si="6"/>
        <v>-8.7508907998360178E-4</v>
      </c>
      <c r="I62" s="267">
        <f t="shared" si="3"/>
        <v>-3.7305866185039185</v>
      </c>
      <c r="J62" s="184">
        <v>7462319.6899723699</v>
      </c>
      <c r="K62" s="185">
        <v>7539035.2140158312</v>
      </c>
      <c r="L62" s="254">
        <v>7596460.1907860134</v>
      </c>
      <c r="M62" s="186">
        <f t="shared" si="7"/>
        <v>2.2383541910030069</v>
      </c>
      <c r="N62" s="187">
        <v>5945910.1393650733</v>
      </c>
      <c r="O62" s="188">
        <v>5994811.8446399616</v>
      </c>
      <c r="P62" s="263">
        <v>6033095.1624867953</v>
      </c>
      <c r="Q62" s="264">
        <f t="shared" si="4"/>
        <v>1.4922361273371167</v>
      </c>
      <c r="R62" s="252">
        <v>9</v>
      </c>
    </row>
    <row r="63" spans="1:18" ht="15">
      <c r="A63">
        <v>165</v>
      </c>
      <c r="B63" t="s">
        <v>82</v>
      </c>
      <c r="C63" s="218">
        <v>16340</v>
      </c>
      <c r="D63" s="178">
        <v>59292301.180332065</v>
      </c>
      <c r="E63" s="182">
        <v>58420285.732826576</v>
      </c>
      <c r="F63" s="255">
        <v>58369244</v>
      </c>
      <c r="G63" s="172">
        <f t="shared" si="5"/>
        <v>-51041.732826575637</v>
      </c>
      <c r="H63" s="173">
        <f t="shared" si="6"/>
        <v>-8.7369878778075026E-4</v>
      </c>
      <c r="I63" s="267">
        <f t="shared" si="3"/>
        <v>-3.1237290591539559</v>
      </c>
      <c r="J63" s="184">
        <v>997757.58331705444</v>
      </c>
      <c r="K63" s="185">
        <v>1520950.9703955769</v>
      </c>
      <c r="L63" s="254">
        <v>1551576.2857019408</v>
      </c>
      <c r="M63" s="186">
        <f t="shared" si="7"/>
        <v>1.8742543027150464</v>
      </c>
      <c r="N63" s="187">
        <v>235673.72782650596</v>
      </c>
      <c r="O63" s="188">
        <v>584749.93672302726</v>
      </c>
      <c r="P63" s="263">
        <v>605166.81359396363</v>
      </c>
      <c r="Q63" s="264">
        <f t="shared" si="4"/>
        <v>1.2495028684783578</v>
      </c>
      <c r="R63" s="252">
        <v>5</v>
      </c>
    </row>
    <row r="64" spans="1:18" ht="15">
      <c r="A64">
        <v>167</v>
      </c>
      <c r="B64" t="s">
        <v>83</v>
      </c>
      <c r="C64" s="218">
        <v>77261</v>
      </c>
      <c r="D64" s="178">
        <v>277305111.34376031</v>
      </c>
      <c r="E64" s="182">
        <v>279073039.42033696</v>
      </c>
      <c r="F64" s="255">
        <v>278828838</v>
      </c>
      <c r="G64" s="172">
        <f t="shared" si="5"/>
        <v>-244201.42033696175</v>
      </c>
      <c r="H64" s="173">
        <f t="shared" si="6"/>
        <v>-8.7504482999931803E-4</v>
      </c>
      <c r="I64" s="267">
        <f t="shared" si="3"/>
        <v>-3.1607333627180823</v>
      </c>
      <c r="J64" s="184">
        <v>8126809.5509918388</v>
      </c>
      <c r="K64" s="185">
        <v>7066019.6355387997</v>
      </c>
      <c r="L64" s="254">
        <v>7212540.3294365508</v>
      </c>
      <c r="M64" s="186">
        <f t="shared" si="7"/>
        <v>1.8964379686743786</v>
      </c>
      <c r="N64" s="187">
        <v>7711151.5837480389</v>
      </c>
      <c r="O64" s="188">
        <v>7004542.629842774</v>
      </c>
      <c r="P64" s="263">
        <v>7102223.0924413912</v>
      </c>
      <c r="Q64" s="264">
        <f t="shared" si="4"/>
        <v>1.2642919791177591</v>
      </c>
      <c r="R64" s="252">
        <v>12</v>
      </c>
    </row>
    <row r="65" spans="1:18" ht="15">
      <c r="A65">
        <v>169</v>
      </c>
      <c r="B65" t="s">
        <v>84</v>
      </c>
      <c r="C65" s="218">
        <v>5046</v>
      </c>
      <c r="D65" s="178">
        <v>19278413.819023278</v>
      </c>
      <c r="E65" s="182">
        <v>19116798.425192066</v>
      </c>
      <c r="F65" s="255">
        <v>19100094</v>
      </c>
      <c r="G65" s="172">
        <f t="shared" si="5"/>
        <v>-16704.425192065537</v>
      </c>
      <c r="H65" s="173">
        <f t="shared" si="6"/>
        <v>-8.7380872155101502E-4</v>
      </c>
      <c r="I65" s="267">
        <f t="shared" si="3"/>
        <v>-3.3104290907779501</v>
      </c>
      <c r="J65" s="184">
        <v>187663.49633967626</v>
      </c>
      <c r="K65" s="185">
        <v>284640.0442961675</v>
      </c>
      <c r="L65" s="254">
        <v>294662.53420430375</v>
      </c>
      <c r="M65" s="186">
        <f t="shared" si="7"/>
        <v>1.9862247142560945</v>
      </c>
      <c r="N65" s="187">
        <v>171890.24274198004</v>
      </c>
      <c r="O65" s="188">
        <v>236412.0810653434</v>
      </c>
      <c r="P65" s="263">
        <v>243093.74100410688</v>
      </c>
      <c r="Q65" s="264">
        <f t="shared" si="4"/>
        <v>1.3241498095052473</v>
      </c>
      <c r="R65" s="252">
        <v>5</v>
      </c>
    </row>
    <row r="66" spans="1:18" ht="15">
      <c r="A66">
        <v>171</v>
      </c>
      <c r="B66" t="s">
        <v>85</v>
      </c>
      <c r="C66" s="218">
        <v>4624</v>
      </c>
      <c r="D66" s="178">
        <v>20793423.164098211</v>
      </c>
      <c r="E66" s="182">
        <v>20424422.728876144</v>
      </c>
      <c r="F66" s="255">
        <v>20406584</v>
      </c>
      <c r="G66" s="172">
        <f t="shared" si="5"/>
        <v>-17838.728876143694</v>
      </c>
      <c r="H66" s="173">
        <f t="shared" si="6"/>
        <v>-8.7340186368759475E-4</v>
      </c>
      <c r="I66" s="267">
        <f t="shared" si="3"/>
        <v>-3.8578565908615254</v>
      </c>
      <c r="J66" s="184">
        <v>4692.4158618473566</v>
      </c>
      <c r="K66" s="185">
        <v>226112.75374659075</v>
      </c>
      <c r="L66" s="254">
        <v>236815.91370217776</v>
      </c>
      <c r="M66" s="186">
        <f t="shared" si="7"/>
        <v>2.3146972222290234</v>
      </c>
      <c r="N66" s="187">
        <v>-175789.02529530803</v>
      </c>
      <c r="O66" s="188">
        <v>-28530.213719779465</v>
      </c>
      <c r="P66" s="263">
        <v>-21394.773749381366</v>
      </c>
      <c r="Q66" s="264">
        <f t="shared" si="4"/>
        <v>1.5431314814874784</v>
      </c>
      <c r="R66" s="252">
        <v>11</v>
      </c>
    </row>
    <row r="67" spans="1:18" ht="15">
      <c r="A67">
        <v>172</v>
      </c>
      <c r="B67" t="s">
        <v>86</v>
      </c>
      <c r="C67" s="218">
        <v>4263</v>
      </c>
      <c r="D67" s="178">
        <v>23518871.243397124</v>
      </c>
      <c r="E67" s="182">
        <v>22943456.154127311</v>
      </c>
      <c r="F67" s="255">
        <v>22874985</v>
      </c>
      <c r="G67" s="172">
        <f t="shared" si="5"/>
        <v>-68471.154127310961</v>
      </c>
      <c r="H67" s="173">
        <f t="shared" si="6"/>
        <v>-2.9843434950402471E-3</v>
      </c>
      <c r="I67" s="267">
        <f t="shared" si="3"/>
        <v>-16.061729797633348</v>
      </c>
      <c r="J67" s="184">
        <v>-579647.53119679133</v>
      </c>
      <c r="K67" s="185">
        <v>-234386.734394981</v>
      </c>
      <c r="L67" s="254">
        <v>-193304.1060517905</v>
      </c>
      <c r="M67" s="186">
        <f t="shared" si="7"/>
        <v>9.6370228344336155</v>
      </c>
      <c r="N67" s="187">
        <v>-551859.60109635885</v>
      </c>
      <c r="O67" s="188">
        <v>-321893.23423887359</v>
      </c>
      <c r="P67" s="263">
        <v>-294504.81534340768</v>
      </c>
      <c r="Q67" s="264">
        <f t="shared" si="4"/>
        <v>6.4246818896237166</v>
      </c>
      <c r="R67" s="252">
        <v>13</v>
      </c>
    </row>
    <row r="68" spans="1:18" ht="15">
      <c r="A68">
        <v>176</v>
      </c>
      <c r="B68" t="s">
        <v>87</v>
      </c>
      <c r="C68" s="218">
        <v>4444</v>
      </c>
      <c r="D68" s="178">
        <v>25539062.515331518</v>
      </c>
      <c r="E68" s="182">
        <v>26040243.468527198</v>
      </c>
      <c r="F68" s="255">
        <v>26017559</v>
      </c>
      <c r="G68" s="172">
        <f t="shared" si="5"/>
        <v>-22684.468527197838</v>
      </c>
      <c r="H68" s="173">
        <f t="shared" si="6"/>
        <v>-8.7113119946880598E-4</v>
      </c>
      <c r="I68" s="267">
        <f t="shared" si="3"/>
        <v>-5.1045158702065345</v>
      </c>
      <c r="J68" s="184">
        <v>-94097.049595851277</v>
      </c>
      <c r="K68" s="185">
        <v>-394780.96823111468</v>
      </c>
      <c r="L68" s="254">
        <v>-381170.26784384914</v>
      </c>
      <c r="M68" s="186">
        <f t="shared" si="7"/>
        <v>3.0627138585205969</v>
      </c>
      <c r="N68" s="187">
        <v>-167838.62152531795</v>
      </c>
      <c r="O68" s="188">
        <v>-368730.17949924624</v>
      </c>
      <c r="P68" s="263">
        <v>-359656.37924106268</v>
      </c>
      <c r="Q68" s="264">
        <f t="shared" si="4"/>
        <v>2.0418092390152025</v>
      </c>
      <c r="R68" s="252">
        <v>12</v>
      </c>
    </row>
    <row r="69" spans="1:18" ht="15">
      <c r="A69">
        <v>177</v>
      </c>
      <c r="B69" t="s">
        <v>88</v>
      </c>
      <c r="C69" s="218">
        <v>1786</v>
      </c>
      <c r="D69" s="178">
        <v>7511672.1475905534</v>
      </c>
      <c r="E69" s="182">
        <v>7488104.8152910052</v>
      </c>
      <c r="F69" s="255">
        <v>7515830</v>
      </c>
      <c r="G69" s="172">
        <f t="shared" si="5"/>
        <v>27725.184708994813</v>
      </c>
      <c r="H69" s="173">
        <f t="shared" si="6"/>
        <v>3.7025636516704323E-3</v>
      </c>
      <c r="I69" s="267">
        <f t="shared" si="3"/>
        <v>15.523619657891834</v>
      </c>
      <c r="J69" s="184">
        <v>360363.22203512915</v>
      </c>
      <c r="K69" s="185">
        <v>374508.47749780753</v>
      </c>
      <c r="L69" s="254">
        <v>357873.34609830112</v>
      </c>
      <c r="M69" s="186">
        <f t="shared" si="7"/>
        <v>-9.3141833143932882</v>
      </c>
      <c r="N69" s="187">
        <v>365214.85850069619</v>
      </c>
      <c r="O69" s="188">
        <v>374559.22404502431</v>
      </c>
      <c r="P69" s="263">
        <v>363469.13644535554</v>
      </c>
      <c r="Q69" s="264">
        <f t="shared" si="4"/>
        <v>-6.2094555429276417</v>
      </c>
      <c r="R69" s="252">
        <v>6</v>
      </c>
    </row>
    <row r="70" spans="1:18" ht="15">
      <c r="A70">
        <v>178</v>
      </c>
      <c r="B70" t="s">
        <v>89</v>
      </c>
      <c r="C70" s="218">
        <v>5887</v>
      </c>
      <c r="D70" s="178">
        <v>31026395.331585877</v>
      </c>
      <c r="E70" s="182">
        <v>30289503.781096995</v>
      </c>
      <c r="F70" s="255">
        <v>30630778</v>
      </c>
      <c r="G70" s="172">
        <f t="shared" si="5"/>
        <v>341274.21890300512</v>
      </c>
      <c r="H70" s="173">
        <f t="shared" si="6"/>
        <v>1.1267078568516754E-2</v>
      </c>
      <c r="I70" s="267">
        <f t="shared" si="3"/>
        <v>57.970820265501125</v>
      </c>
      <c r="J70" s="184">
        <v>595143.12394122256</v>
      </c>
      <c r="K70" s="185">
        <v>1037293.7615503173</v>
      </c>
      <c r="L70" s="254">
        <v>832529.17260799883</v>
      </c>
      <c r="M70" s="186">
        <f t="shared" si="7"/>
        <v>-34.782501943658644</v>
      </c>
      <c r="N70" s="187">
        <v>205925.7367004157</v>
      </c>
      <c r="O70" s="188">
        <v>500415.28735612234</v>
      </c>
      <c r="P70" s="263">
        <v>363905.56139458384</v>
      </c>
      <c r="Q70" s="264">
        <f t="shared" si="4"/>
        <v>-23.188334629104553</v>
      </c>
      <c r="R70" s="252">
        <v>10</v>
      </c>
    </row>
    <row r="71" spans="1:18" ht="15">
      <c r="A71">
        <v>179</v>
      </c>
      <c r="B71" t="s">
        <v>90</v>
      </c>
      <c r="C71" s="218">
        <v>144473</v>
      </c>
      <c r="D71" s="178">
        <v>483881151.25598556</v>
      </c>
      <c r="E71" s="182">
        <v>493713418.3429504</v>
      </c>
      <c r="F71" s="255">
        <v>493280845</v>
      </c>
      <c r="G71" s="172">
        <f t="shared" si="5"/>
        <v>-432573.34295040369</v>
      </c>
      <c r="H71" s="173">
        <f t="shared" si="6"/>
        <v>-8.7616282417895175E-4</v>
      </c>
      <c r="I71" s="267">
        <f t="shared" si="3"/>
        <v>-2.9941466083656025</v>
      </c>
      <c r="J71" s="184">
        <v>-1451620.3096328974</v>
      </c>
      <c r="K71" s="185">
        <v>-7351158.1201015245</v>
      </c>
      <c r="L71" s="254">
        <v>-7091614.2941753212</v>
      </c>
      <c r="M71" s="186">
        <f t="shared" si="7"/>
        <v>1.7964867201913388</v>
      </c>
      <c r="N71" s="187">
        <v>4887352.9933173824</v>
      </c>
      <c r="O71" s="188">
        <v>957465.16009355476</v>
      </c>
      <c r="P71" s="263">
        <v>1130494.3773779264</v>
      </c>
      <c r="Q71" s="264">
        <f t="shared" si="4"/>
        <v>1.1976578134625266</v>
      </c>
      <c r="R71" s="252">
        <v>13</v>
      </c>
    </row>
    <row r="72" spans="1:18" ht="15">
      <c r="A72">
        <v>181</v>
      </c>
      <c r="B72" t="s">
        <v>91</v>
      </c>
      <c r="C72" s="218">
        <v>1685</v>
      </c>
      <c r="D72" s="178">
        <v>6883330.5098120645</v>
      </c>
      <c r="E72" s="182">
        <v>6248310.1312552486</v>
      </c>
      <c r="F72" s="255">
        <v>6823683</v>
      </c>
      <c r="G72" s="172">
        <f t="shared" si="5"/>
        <v>575372.86874475144</v>
      </c>
      <c r="H72" s="173">
        <f t="shared" si="6"/>
        <v>9.2084556729446848E-2</v>
      </c>
      <c r="I72" s="267">
        <f t="shared" si="3"/>
        <v>341.46757789006023</v>
      </c>
      <c r="J72" s="184">
        <v>262367.68185422686</v>
      </c>
      <c r="K72" s="185">
        <v>643386.78494794667</v>
      </c>
      <c r="L72" s="254">
        <v>298162.82759963517</v>
      </c>
      <c r="M72" s="186">
        <f t="shared" si="7"/>
        <v>-204.88068685359733</v>
      </c>
      <c r="N72" s="187">
        <v>189723.95328039327</v>
      </c>
      <c r="O72" s="188">
        <v>443615.19361517043</v>
      </c>
      <c r="P72" s="263">
        <v>213465.8887162983</v>
      </c>
      <c r="Q72" s="264">
        <f t="shared" si="4"/>
        <v>-136.58712456906358</v>
      </c>
      <c r="R72" s="252">
        <v>4</v>
      </c>
    </row>
    <row r="73" spans="1:18" ht="15">
      <c r="A73">
        <v>182</v>
      </c>
      <c r="B73" t="s">
        <v>92</v>
      </c>
      <c r="C73" s="218">
        <v>19767</v>
      </c>
      <c r="D73" s="178">
        <v>88455100.096912995</v>
      </c>
      <c r="E73" s="182">
        <v>88778563.067208484</v>
      </c>
      <c r="F73" s="255">
        <v>88701064</v>
      </c>
      <c r="G73" s="172">
        <f t="shared" si="5"/>
        <v>-77499.067208483815</v>
      </c>
      <c r="H73" s="173">
        <f t="shared" si="6"/>
        <v>-8.7294797900495762E-4</v>
      </c>
      <c r="I73" s="267">
        <f t="shared" si="3"/>
        <v>-3.920628684599778</v>
      </c>
      <c r="J73" s="184">
        <v>1814311.0648485494</v>
      </c>
      <c r="K73" s="185">
        <v>1620277.9075977611</v>
      </c>
      <c r="L73" s="254">
        <v>1666777.3868203121</v>
      </c>
      <c r="M73" s="186">
        <f t="shared" si="7"/>
        <v>2.3523791785577473</v>
      </c>
      <c r="N73" s="187">
        <v>2125241.3176482315</v>
      </c>
      <c r="O73" s="188">
        <v>1995097.3774451027</v>
      </c>
      <c r="P73" s="263">
        <v>2026097.030260168</v>
      </c>
      <c r="Q73" s="264">
        <f t="shared" si="4"/>
        <v>1.568252785706751</v>
      </c>
      <c r="R73" s="252">
        <v>13</v>
      </c>
    </row>
    <row r="74" spans="1:18" ht="15">
      <c r="A74">
        <v>186</v>
      </c>
      <c r="B74" t="s">
        <v>93</v>
      </c>
      <c r="C74" s="218">
        <v>45226</v>
      </c>
      <c r="D74" s="178">
        <v>156104642.15881944</v>
      </c>
      <c r="E74" s="182">
        <v>154922656.60271639</v>
      </c>
      <c r="F74" s="255">
        <v>154787519</v>
      </c>
      <c r="G74" s="172">
        <f t="shared" si="5"/>
        <v>-135137.60271638632</v>
      </c>
      <c r="H74" s="173">
        <f t="shared" si="6"/>
        <v>-8.7229076546843079E-4</v>
      </c>
      <c r="I74" s="267">
        <f t="shared" si="3"/>
        <v>-2.9880511810990651</v>
      </c>
      <c r="J74" s="184">
        <v>-4199738.7063479153</v>
      </c>
      <c r="K74" s="185">
        <v>-3490718.1454464467</v>
      </c>
      <c r="L74" s="254">
        <v>-3409635.4958324749</v>
      </c>
      <c r="M74" s="186">
        <f t="shared" si="7"/>
        <v>1.7928326540921555</v>
      </c>
      <c r="N74" s="187">
        <v>-1440158.6094251114</v>
      </c>
      <c r="O74" s="188">
        <v>-964460.75893813872</v>
      </c>
      <c r="P74" s="263">
        <v>-910405.65919543139</v>
      </c>
      <c r="Q74" s="264">
        <f t="shared" si="4"/>
        <v>1.1952217693960847</v>
      </c>
      <c r="R74" s="252">
        <v>1</v>
      </c>
    </row>
    <row r="75" spans="1:18" ht="15">
      <c r="A75">
        <v>202</v>
      </c>
      <c r="B75" t="s">
        <v>94</v>
      </c>
      <c r="C75" s="218">
        <v>35497</v>
      </c>
      <c r="D75" s="178">
        <v>114802142.68745422</v>
      </c>
      <c r="E75" s="182">
        <v>116863468.70500661</v>
      </c>
      <c r="F75" s="255">
        <v>114089468</v>
      </c>
      <c r="G75" s="172">
        <f t="shared" si="5"/>
        <v>-2774000.7050066143</v>
      </c>
      <c r="H75" s="173">
        <f t="shared" si="6"/>
        <v>-2.3737107376205852E-2</v>
      </c>
      <c r="I75" s="267">
        <f t="shared" si="3"/>
        <v>-78.147468941223607</v>
      </c>
      <c r="J75" s="184">
        <v>2612465.7097066832</v>
      </c>
      <c r="K75" s="185">
        <v>1375477.3789426789</v>
      </c>
      <c r="L75" s="254">
        <v>3039877.669067522</v>
      </c>
      <c r="M75" s="186">
        <f t="shared" si="7"/>
        <v>46.888477621343867</v>
      </c>
      <c r="N75" s="187">
        <v>1167330.9937184455</v>
      </c>
      <c r="O75" s="188">
        <v>346077.38488826301</v>
      </c>
      <c r="P75" s="263">
        <v>1455677.5783048854</v>
      </c>
      <c r="Q75" s="264">
        <f t="shared" si="4"/>
        <v>31.25898508089761</v>
      </c>
      <c r="R75" s="252">
        <v>2</v>
      </c>
    </row>
    <row r="76" spans="1:18" ht="15">
      <c r="A76">
        <v>204</v>
      </c>
      <c r="B76" t="s">
        <v>95</v>
      </c>
      <c r="C76" s="218">
        <v>2778</v>
      </c>
      <c r="D76" s="178">
        <v>16984033.310857579</v>
      </c>
      <c r="E76" s="182">
        <v>16945964.244557943</v>
      </c>
      <c r="F76" s="255">
        <v>16931185</v>
      </c>
      <c r="G76" s="172">
        <f t="shared" si="5"/>
        <v>-14779.244557943195</v>
      </c>
      <c r="H76" s="173">
        <f t="shared" si="6"/>
        <v>-8.7213948670341538E-4</v>
      </c>
      <c r="I76" s="267">
        <f t="shared" si="3"/>
        <v>-5.3201024326649371</v>
      </c>
      <c r="J76" s="184">
        <v>-504282.67431420792</v>
      </c>
      <c r="K76" s="185">
        <v>-481431.79589582176</v>
      </c>
      <c r="L76" s="254">
        <v>-472564.01996446296</v>
      </c>
      <c r="M76" s="186">
        <f t="shared" si="7"/>
        <v>3.1921439637720672</v>
      </c>
      <c r="N76" s="187">
        <v>-746803.71523126774</v>
      </c>
      <c r="O76" s="188">
        <v>-731736.57271178789</v>
      </c>
      <c r="P76" s="263">
        <v>-725824.72209087736</v>
      </c>
      <c r="Q76" s="264">
        <f t="shared" si="4"/>
        <v>2.1280959758497211</v>
      </c>
      <c r="R76" s="252">
        <v>11</v>
      </c>
    </row>
    <row r="77" spans="1:18" ht="15">
      <c r="A77">
        <v>205</v>
      </c>
      <c r="B77" t="s">
        <v>96</v>
      </c>
      <c r="C77" s="218">
        <v>36493</v>
      </c>
      <c r="D77" s="178">
        <v>164609283.98062661</v>
      </c>
      <c r="E77" s="182">
        <v>163217166.48491275</v>
      </c>
      <c r="F77" s="255">
        <v>163073776</v>
      </c>
      <c r="G77" s="172">
        <f t="shared" si="5"/>
        <v>-143390.48491275311</v>
      </c>
      <c r="H77" s="173">
        <f t="shared" si="6"/>
        <v>-8.7852575804890989E-4</v>
      </c>
      <c r="I77" s="267">
        <f t="shared" si="3"/>
        <v>-3.9292599926767626</v>
      </c>
      <c r="J77" s="184">
        <v>-8674216.2959946822</v>
      </c>
      <c r="K77" s="185">
        <v>-7838901.9191503534</v>
      </c>
      <c r="L77" s="254">
        <v>-7752867.8544950169</v>
      </c>
      <c r="M77" s="186">
        <f t="shared" si="7"/>
        <v>2.3575497946273685</v>
      </c>
      <c r="N77" s="187">
        <v>-5512329.556767527</v>
      </c>
      <c r="O77" s="188">
        <v>-4956228.6347440295</v>
      </c>
      <c r="P77" s="263">
        <v>-4898872.5916404137</v>
      </c>
      <c r="Q77" s="264">
        <f t="shared" si="4"/>
        <v>1.5716998630865029</v>
      </c>
      <c r="R77" s="252">
        <v>18</v>
      </c>
    </row>
    <row r="78" spans="1:18" ht="15">
      <c r="A78">
        <v>208</v>
      </c>
      <c r="B78" t="s">
        <v>97</v>
      </c>
      <c r="C78" s="218">
        <v>12412</v>
      </c>
      <c r="D78" s="178">
        <v>46084486.323312514</v>
      </c>
      <c r="E78" s="182">
        <v>46393300.304040872</v>
      </c>
      <c r="F78" s="255">
        <v>46352545</v>
      </c>
      <c r="G78" s="172">
        <f t="shared" si="5"/>
        <v>-40755.304040871561</v>
      </c>
      <c r="H78" s="173">
        <f t="shared" si="6"/>
        <v>-8.7847391269384992E-4</v>
      </c>
      <c r="I78" s="267">
        <f t="shared" ref="I78:I141" si="8">G78/C78</f>
        <v>-3.2835404480238126</v>
      </c>
      <c r="J78" s="184">
        <v>1751944.0667926741</v>
      </c>
      <c r="K78" s="185">
        <v>1566660.9021559337</v>
      </c>
      <c r="L78" s="254">
        <v>1591114.3300373671</v>
      </c>
      <c r="M78" s="186">
        <f t="shared" si="7"/>
        <v>1.9701440445885752</v>
      </c>
      <c r="N78" s="187">
        <v>822057.43355568813</v>
      </c>
      <c r="O78" s="188">
        <v>698443.02163714974</v>
      </c>
      <c r="P78" s="263">
        <v>714745.30689145578</v>
      </c>
      <c r="Q78" s="264">
        <f t="shared" si="4"/>
        <v>1.3134293630604288</v>
      </c>
      <c r="R78" s="252">
        <v>17</v>
      </c>
    </row>
    <row r="79" spans="1:18" ht="15">
      <c r="A79">
        <v>211</v>
      </c>
      <c r="B79" t="s">
        <v>98</v>
      </c>
      <c r="C79" s="218">
        <v>32622</v>
      </c>
      <c r="D79" s="178">
        <v>102104085.92148508</v>
      </c>
      <c r="E79" s="182">
        <v>105452304.79556876</v>
      </c>
      <c r="F79" s="255">
        <v>108247922</v>
      </c>
      <c r="G79" s="172">
        <f t="shared" si="5"/>
        <v>2795617.2044312358</v>
      </c>
      <c r="H79" s="173">
        <f t="shared" si="6"/>
        <v>2.6510726435527952E-2</v>
      </c>
      <c r="I79" s="267">
        <f t="shared" si="8"/>
        <v>85.697296438944136</v>
      </c>
      <c r="J79" s="184">
        <v>4371318.0475047147</v>
      </c>
      <c r="K79" s="185">
        <v>2362302.2024774845</v>
      </c>
      <c r="L79" s="254">
        <v>684931.9172317225</v>
      </c>
      <c r="M79" s="186">
        <f t="shared" si="7"/>
        <v>-51.418376716503033</v>
      </c>
      <c r="N79" s="187">
        <v>2736570.1299669421</v>
      </c>
      <c r="O79" s="188">
        <v>1398719.6732129934</v>
      </c>
      <c r="P79" s="263">
        <v>280472.81638252817</v>
      </c>
      <c r="Q79" s="264">
        <f t="shared" ref="Q79:Q142" si="9">(P79-O79)/C79</f>
        <v>-34.27891781100071</v>
      </c>
      <c r="R79" s="252">
        <v>6</v>
      </c>
    </row>
    <row r="80" spans="1:18" ht="15">
      <c r="A80">
        <v>213</v>
      </c>
      <c r="B80" t="s">
        <v>99</v>
      </c>
      <c r="C80" s="218">
        <v>5230</v>
      </c>
      <c r="D80" s="178">
        <v>27631878.396218922</v>
      </c>
      <c r="E80" s="182">
        <v>27476081.851525348</v>
      </c>
      <c r="F80" s="255">
        <v>27589644</v>
      </c>
      <c r="G80" s="172">
        <f t="shared" ref="G80:G143" si="10">F80-E80</f>
        <v>113562.14847465232</v>
      </c>
      <c r="H80" s="173">
        <f t="shared" ref="H80:H143" si="11">G80/E80</f>
        <v>4.133127462944571E-3</v>
      </c>
      <c r="I80" s="267">
        <f t="shared" si="8"/>
        <v>21.713603914847479</v>
      </c>
      <c r="J80" s="184">
        <v>-161005.98566674531</v>
      </c>
      <c r="K80" s="185">
        <v>-67503.137426661502</v>
      </c>
      <c r="L80" s="254">
        <v>-135640.18013436309</v>
      </c>
      <c r="M80" s="186">
        <f t="shared" ref="M80:M143" si="12">(L80-K80)/C80</f>
        <v>-13.028115240478316</v>
      </c>
      <c r="N80" s="187">
        <v>50452.539394573781</v>
      </c>
      <c r="O80" s="188">
        <v>112347.42139472513</v>
      </c>
      <c r="P80" s="263">
        <v>66922.726256264737</v>
      </c>
      <c r="Q80" s="264">
        <f t="shared" si="9"/>
        <v>-8.685410160317474</v>
      </c>
      <c r="R80" s="252">
        <v>10</v>
      </c>
    </row>
    <row r="81" spans="1:18" ht="15">
      <c r="A81">
        <v>214</v>
      </c>
      <c r="B81" t="s">
        <v>100</v>
      </c>
      <c r="C81" s="218">
        <v>12662</v>
      </c>
      <c r="D81" s="178">
        <v>51961825.118033871</v>
      </c>
      <c r="E81" s="182">
        <v>51912886.697903968</v>
      </c>
      <c r="F81" s="255">
        <v>51808412</v>
      </c>
      <c r="G81" s="172">
        <f t="shared" si="10"/>
        <v>-104474.69790396839</v>
      </c>
      <c r="H81" s="173">
        <f t="shared" si="11"/>
        <v>-2.0125002585954571E-3</v>
      </c>
      <c r="I81" s="267">
        <f t="shared" si="8"/>
        <v>-8.2510423238010109</v>
      </c>
      <c r="J81" s="184">
        <v>126260.99377675727</v>
      </c>
      <c r="K81" s="185">
        <v>155657.62417819057</v>
      </c>
      <c r="L81" s="254">
        <v>218342.51649319506</v>
      </c>
      <c r="M81" s="186">
        <f t="shared" si="12"/>
        <v>4.9506312047863279</v>
      </c>
      <c r="N81" s="187">
        <v>762813.71757161361</v>
      </c>
      <c r="O81" s="188">
        <v>781818.1575581244</v>
      </c>
      <c r="P81" s="263">
        <v>823608.0857681433</v>
      </c>
      <c r="Q81" s="264">
        <f t="shared" si="9"/>
        <v>3.300420803192142</v>
      </c>
      <c r="R81" s="252">
        <v>4</v>
      </c>
    </row>
    <row r="82" spans="1:18" ht="15">
      <c r="A82">
        <v>216</v>
      </c>
      <c r="B82" t="s">
        <v>101</v>
      </c>
      <c r="C82" s="218">
        <v>1311</v>
      </c>
      <c r="D82" s="178">
        <v>7442388.4380762298</v>
      </c>
      <c r="E82" s="182">
        <v>7467142.4782781433</v>
      </c>
      <c r="F82" s="255">
        <v>7460639</v>
      </c>
      <c r="G82" s="172">
        <f t="shared" si="10"/>
        <v>-6503.4782781433314</v>
      </c>
      <c r="H82" s="173">
        <f t="shared" si="11"/>
        <v>-8.7094605427201857E-4</v>
      </c>
      <c r="I82" s="267">
        <f t="shared" si="8"/>
        <v>-4.9607004409941506</v>
      </c>
      <c r="J82" s="184">
        <v>125303.22712297506</v>
      </c>
      <c r="K82" s="185">
        <v>110454.8173535613</v>
      </c>
      <c r="L82" s="254">
        <v>114357.02483967174</v>
      </c>
      <c r="M82" s="186">
        <f t="shared" si="12"/>
        <v>2.976512193829469</v>
      </c>
      <c r="N82" s="187">
        <v>2844.5966655486054</v>
      </c>
      <c r="O82" s="188">
        <v>-7125.2749393665681</v>
      </c>
      <c r="P82" s="263">
        <v>-4523.8032819577911</v>
      </c>
      <c r="Q82" s="264">
        <f t="shared" si="9"/>
        <v>1.9843414625543685</v>
      </c>
      <c r="R82" s="252">
        <v>13</v>
      </c>
    </row>
    <row r="83" spans="1:18" ht="15">
      <c r="A83">
        <v>217</v>
      </c>
      <c r="B83" t="s">
        <v>102</v>
      </c>
      <c r="C83" s="218">
        <v>5390</v>
      </c>
      <c r="D83" s="178">
        <v>22306236.794149697</v>
      </c>
      <c r="E83" s="182">
        <v>22191552.693743404</v>
      </c>
      <c r="F83" s="255">
        <v>22288330</v>
      </c>
      <c r="G83" s="172">
        <f t="shared" si="10"/>
        <v>96777.306256595999</v>
      </c>
      <c r="H83" s="173">
        <f t="shared" si="11"/>
        <v>4.3609975197400671E-3</v>
      </c>
      <c r="I83" s="267">
        <f t="shared" si="8"/>
        <v>17.954973331464934</v>
      </c>
      <c r="J83" s="184">
        <v>-571863.76021341304</v>
      </c>
      <c r="K83" s="185">
        <v>-503040.27608025225</v>
      </c>
      <c r="L83" s="254">
        <v>-561106.87027460278</v>
      </c>
      <c r="M83" s="186">
        <f t="shared" si="12"/>
        <v>-10.773023041623475</v>
      </c>
      <c r="N83" s="187">
        <v>-779422.33457635751</v>
      </c>
      <c r="O83" s="188">
        <v>-733770.13798807375</v>
      </c>
      <c r="P83" s="263">
        <v>-772481.20078429999</v>
      </c>
      <c r="Q83" s="264">
        <f t="shared" si="9"/>
        <v>-7.1820153610809347</v>
      </c>
      <c r="R83" s="252">
        <v>16</v>
      </c>
    </row>
    <row r="84" spans="1:18" ht="15">
      <c r="A84">
        <v>218</v>
      </c>
      <c r="B84" t="s">
        <v>103</v>
      </c>
      <c r="C84" s="218">
        <v>1192</v>
      </c>
      <c r="D84" s="178">
        <v>6419320.4707690552</v>
      </c>
      <c r="E84" s="182">
        <v>6443711.572404502</v>
      </c>
      <c r="F84" s="255">
        <v>6438091</v>
      </c>
      <c r="G84" s="172">
        <f t="shared" si="10"/>
        <v>-5620.5724045019597</v>
      </c>
      <c r="H84" s="173">
        <f t="shared" si="11"/>
        <v>-8.7225698129822038E-4</v>
      </c>
      <c r="I84" s="267">
        <f t="shared" si="8"/>
        <v>-4.7152453057902344</v>
      </c>
      <c r="J84" s="184">
        <v>434228.63700267102</v>
      </c>
      <c r="K84" s="185">
        <v>419598.69321455696</v>
      </c>
      <c r="L84" s="254">
        <v>422971.04760824348</v>
      </c>
      <c r="M84" s="186">
        <f t="shared" si="12"/>
        <v>2.8291563705423801</v>
      </c>
      <c r="N84" s="187">
        <v>249029.33100337881</v>
      </c>
      <c r="O84" s="188">
        <v>239192.68449963935</v>
      </c>
      <c r="P84" s="263">
        <v>241440.92076209918</v>
      </c>
      <c r="Q84" s="264">
        <f t="shared" si="9"/>
        <v>1.8861042470300602</v>
      </c>
      <c r="R84" s="252">
        <v>14</v>
      </c>
    </row>
    <row r="85" spans="1:18" ht="15">
      <c r="A85">
        <v>224</v>
      </c>
      <c r="B85" t="s">
        <v>104</v>
      </c>
      <c r="C85" s="218">
        <v>8717</v>
      </c>
      <c r="D85" s="178">
        <v>37034765.340166658</v>
      </c>
      <c r="E85" s="182">
        <v>35213387.112959482</v>
      </c>
      <c r="F85" s="255">
        <v>35477088</v>
      </c>
      <c r="G85" s="172">
        <f t="shared" si="10"/>
        <v>263700.88704051822</v>
      </c>
      <c r="H85" s="173">
        <f t="shared" si="11"/>
        <v>7.4886544198262926E-3</v>
      </c>
      <c r="I85" s="267">
        <f t="shared" si="8"/>
        <v>30.251334982278102</v>
      </c>
      <c r="J85" s="184">
        <v>-1674304.7387449942</v>
      </c>
      <c r="K85" s="185">
        <v>-581477.41490040696</v>
      </c>
      <c r="L85" s="254">
        <v>-739697.95930586406</v>
      </c>
      <c r="M85" s="186">
        <f t="shared" si="12"/>
        <v>-18.150802386768049</v>
      </c>
      <c r="N85" s="187">
        <v>-1250089.4821567261</v>
      </c>
      <c r="O85" s="188">
        <v>-521544.78023281967</v>
      </c>
      <c r="P85" s="263">
        <v>-627025.14316977886</v>
      </c>
      <c r="Q85" s="264">
        <f t="shared" si="9"/>
        <v>-12.100534924510633</v>
      </c>
      <c r="R85" s="252">
        <v>1</v>
      </c>
    </row>
    <row r="86" spans="1:18" ht="15">
      <c r="A86">
        <v>226</v>
      </c>
      <c r="B86" t="s">
        <v>105</v>
      </c>
      <c r="C86" s="218">
        <v>3774</v>
      </c>
      <c r="D86" s="178">
        <v>18982657.834401149</v>
      </c>
      <c r="E86" s="182">
        <v>18801932.117440395</v>
      </c>
      <c r="F86" s="255">
        <v>18785536</v>
      </c>
      <c r="G86" s="172">
        <f t="shared" si="10"/>
        <v>-16396.117440395057</v>
      </c>
      <c r="H86" s="173">
        <f t="shared" si="11"/>
        <v>-8.7204428449064869E-4</v>
      </c>
      <c r="I86" s="267">
        <f t="shared" si="8"/>
        <v>-4.3444932274496706</v>
      </c>
      <c r="J86" s="184">
        <v>666337.46231528232</v>
      </c>
      <c r="K86" s="185">
        <v>774797.35572183412</v>
      </c>
      <c r="L86" s="254">
        <v>784635.01991361193</v>
      </c>
      <c r="M86" s="186">
        <f t="shared" si="12"/>
        <v>2.6066942744509323</v>
      </c>
      <c r="N86" s="187">
        <v>456923.58366554562</v>
      </c>
      <c r="O86" s="188">
        <v>528797.92518549936</v>
      </c>
      <c r="P86" s="263">
        <v>535356.36798002338</v>
      </c>
      <c r="Q86" s="264">
        <f t="shared" si="9"/>
        <v>1.7377961829687378</v>
      </c>
      <c r="R86" s="252">
        <v>13</v>
      </c>
    </row>
    <row r="87" spans="1:18" ht="15">
      <c r="A87">
        <v>230</v>
      </c>
      <c r="B87" t="s">
        <v>106</v>
      </c>
      <c r="C87" s="218">
        <v>2290</v>
      </c>
      <c r="D87" s="178">
        <v>11294643.951469287</v>
      </c>
      <c r="E87" s="182">
        <v>10828040.201050622</v>
      </c>
      <c r="F87" s="255">
        <v>10808603</v>
      </c>
      <c r="G87" s="172">
        <f t="shared" si="10"/>
        <v>-19437.201050622389</v>
      </c>
      <c r="H87" s="173">
        <f t="shared" si="11"/>
        <v>-1.795080244413614E-3</v>
      </c>
      <c r="I87" s="267">
        <f t="shared" si="8"/>
        <v>-8.487860720795803</v>
      </c>
      <c r="J87" s="184">
        <v>-401491.69798963703</v>
      </c>
      <c r="K87" s="185">
        <v>-121519.5546646</v>
      </c>
      <c r="L87" s="254">
        <v>-109857.50508823193</v>
      </c>
      <c r="M87" s="186">
        <f t="shared" si="12"/>
        <v>5.0925980682829985</v>
      </c>
      <c r="N87" s="187">
        <v>-309518.0160542081</v>
      </c>
      <c r="O87" s="188">
        <v>-123044.72659299462</v>
      </c>
      <c r="P87" s="263">
        <v>-115270.02687541254</v>
      </c>
      <c r="Q87" s="264">
        <f t="shared" si="9"/>
        <v>3.3950653788568004</v>
      </c>
      <c r="R87" s="252">
        <v>4</v>
      </c>
    </row>
    <row r="88" spans="1:18" ht="15">
      <c r="A88">
        <v>231</v>
      </c>
      <c r="B88" t="s">
        <v>107</v>
      </c>
      <c r="C88" s="218">
        <v>1289</v>
      </c>
      <c r="D88" s="178">
        <v>7155053.9076557104</v>
      </c>
      <c r="E88" s="182">
        <v>7331804.5995621402</v>
      </c>
      <c r="F88" s="255">
        <v>7314178</v>
      </c>
      <c r="G88" s="172">
        <f t="shared" si="10"/>
        <v>-17626.599562140182</v>
      </c>
      <c r="H88" s="173">
        <f t="shared" si="11"/>
        <v>-2.4041283865083984E-3</v>
      </c>
      <c r="I88" s="267">
        <f t="shared" si="8"/>
        <v>-13.674631157595176</v>
      </c>
      <c r="J88" s="184">
        <v>-768192.36176672636</v>
      </c>
      <c r="K88" s="185">
        <v>-874244.77999125142</v>
      </c>
      <c r="L88" s="254">
        <v>-863668.8372573927</v>
      </c>
      <c r="M88" s="186">
        <f t="shared" si="12"/>
        <v>8.2047655033814682</v>
      </c>
      <c r="N88" s="187">
        <v>-471071.54462176515</v>
      </c>
      <c r="O88" s="188">
        <v>-541737.76325237774</v>
      </c>
      <c r="P88" s="263">
        <v>-534687.13476313697</v>
      </c>
      <c r="Q88" s="264">
        <f t="shared" si="9"/>
        <v>5.4698436689222429</v>
      </c>
      <c r="R88" s="252">
        <v>15</v>
      </c>
    </row>
    <row r="89" spans="1:18" ht="15">
      <c r="A89">
        <v>232</v>
      </c>
      <c r="B89" t="s">
        <v>108</v>
      </c>
      <c r="C89" s="218">
        <v>12890</v>
      </c>
      <c r="D89" s="178">
        <v>58989547.55162961</v>
      </c>
      <c r="E89" s="182">
        <v>59608083.801245488</v>
      </c>
      <c r="F89" s="255">
        <v>59555999</v>
      </c>
      <c r="G89" s="172">
        <f t="shared" si="10"/>
        <v>-52084.801245488226</v>
      </c>
      <c r="H89" s="173">
        <f t="shared" si="11"/>
        <v>-8.7378754564829565E-4</v>
      </c>
      <c r="I89" s="267">
        <f t="shared" si="8"/>
        <v>-4.0407138281992419</v>
      </c>
      <c r="J89" s="184">
        <v>357686.00280510844</v>
      </c>
      <c r="K89" s="185">
        <v>-13396.534499055155</v>
      </c>
      <c r="L89" s="254">
        <v>17854.550463376247</v>
      </c>
      <c r="M89" s="186">
        <f t="shared" si="12"/>
        <v>2.4244441398317611</v>
      </c>
      <c r="N89" s="187">
        <v>-52954.66327059859</v>
      </c>
      <c r="O89" s="188">
        <v>-301035.88779720734</v>
      </c>
      <c r="P89" s="263">
        <v>-280201.83115556929</v>
      </c>
      <c r="Q89" s="264">
        <f t="shared" si="9"/>
        <v>1.6162960932225017</v>
      </c>
      <c r="R89" s="252">
        <v>14</v>
      </c>
    </row>
    <row r="90" spans="1:18" ht="15">
      <c r="A90">
        <v>233</v>
      </c>
      <c r="B90" t="s">
        <v>109</v>
      </c>
      <c r="C90" s="218">
        <v>15312</v>
      </c>
      <c r="D90" s="178">
        <v>69440498.988860145</v>
      </c>
      <c r="E90" s="182">
        <v>64346971.971092217</v>
      </c>
      <c r="F90" s="255">
        <v>69051993</v>
      </c>
      <c r="G90" s="172">
        <f t="shared" si="10"/>
        <v>4705021.0289077833</v>
      </c>
      <c r="H90" s="173">
        <f t="shared" si="11"/>
        <v>7.3119540590371637E-2</v>
      </c>
      <c r="I90" s="267">
        <f t="shared" si="8"/>
        <v>307.27671296419692</v>
      </c>
      <c r="J90" s="184">
        <v>2261003.4328935547</v>
      </c>
      <c r="K90" s="185">
        <v>5317182.6700838562</v>
      </c>
      <c r="L90" s="254">
        <v>2494170.1595986546</v>
      </c>
      <c r="M90" s="186">
        <f t="shared" si="12"/>
        <v>-184.36602079971274</v>
      </c>
      <c r="N90" s="187">
        <v>631798.2322818815</v>
      </c>
      <c r="O90" s="188">
        <v>2668137.4071319136</v>
      </c>
      <c r="P90" s="263">
        <v>786129.06680846412</v>
      </c>
      <c r="Q90" s="264">
        <f t="shared" si="9"/>
        <v>-122.91068053314065</v>
      </c>
      <c r="R90" s="252">
        <v>14</v>
      </c>
    </row>
    <row r="91" spans="1:18" ht="15">
      <c r="A91">
        <v>235</v>
      </c>
      <c r="B91" t="s">
        <v>110</v>
      </c>
      <c r="C91" s="218">
        <v>10396</v>
      </c>
      <c r="D91" s="178">
        <v>36538261.313965723</v>
      </c>
      <c r="E91" s="182">
        <v>37697313.909777902</v>
      </c>
      <c r="F91" s="255">
        <v>37664359</v>
      </c>
      <c r="G91" s="172">
        <f t="shared" si="10"/>
        <v>-32954.909777902067</v>
      </c>
      <c r="H91" s="173">
        <f t="shared" si="11"/>
        <v>-8.7419782366388304E-4</v>
      </c>
      <c r="I91" s="267">
        <f t="shared" si="8"/>
        <v>-3.1699605403907336</v>
      </c>
      <c r="J91" s="184">
        <v>8038902.0818206035</v>
      </c>
      <c r="K91" s="185">
        <v>7343420.6283706632</v>
      </c>
      <c r="L91" s="254">
        <v>7363193.4739771765</v>
      </c>
      <c r="M91" s="186">
        <f t="shared" si="12"/>
        <v>1.9019666801186341</v>
      </c>
      <c r="N91" s="187">
        <v>1937661.5093347558</v>
      </c>
      <c r="O91" s="188">
        <v>1474888.8458686413</v>
      </c>
      <c r="P91" s="263">
        <v>1488070.7429396594</v>
      </c>
      <c r="Q91" s="264">
        <f t="shared" si="9"/>
        <v>1.2679777867466446</v>
      </c>
      <c r="R91" s="252">
        <v>1</v>
      </c>
    </row>
    <row r="92" spans="1:18" ht="15">
      <c r="A92">
        <v>236</v>
      </c>
      <c r="B92" t="s">
        <v>111</v>
      </c>
      <c r="C92" s="218">
        <v>4196</v>
      </c>
      <c r="D92" s="178">
        <v>16612495.18864735</v>
      </c>
      <c r="E92" s="182">
        <v>16510364.987338459</v>
      </c>
      <c r="F92" s="255">
        <v>16495921</v>
      </c>
      <c r="G92" s="172">
        <f t="shared" si="10"/>
        <v>-14443.987338459119</v>
      </c>
      <c r="H92" s="173">
        <f t="shared" si="11"/>
        <v>-8.7484361184843502E-4</v>
      </c>
      <c r="I92" s="267">
        <f t="shared" si="8"/>
        <v>-3.4423230072590845</v>
      </c>
      <c r="J92" s="184">
        <v>-174884.60934423775</v>
      </c>
      <c r="K92" s="185">
        <v>-113595.31238969736</v>
      </c>
      <c r="L92" s="254">
        <v>-104928.87593170683</v>
      </c>
      <c r="M92" s="186">
        <f t="shared" si="12"/>
        <v>2.0654043036202392</v>
      </c>
      <c r="N92" s="187">
        <v>-470301.46489532274</v>
      </c>
      <c r="O92" s="188">
        <v>-429639.41138920828</v>
      </c>
      <c r="P92" s="263">
        <v>-423861.78708387644</v>
      </c>
      <c r="Q92" s="264">
        <f t="shared" si="9"/>
        <v>1.3769362024146441</v>
      </c>
      <c r="R92" s="252">
        <v>16</v>
      </c>
    </row>
    <row r="93" spans="1:18" ht="15">
      <c r="A93">
        <v>239</v>
      </c>
      <c r="B93" t="s">
        <v>112</v>
      </c>
      <c r="C93" s="218">
        <v>2095</v>
      </c>
      <c r="D93" s="178">
        <v>11743967.452050168</v>
      </c>
      <c r="E93" s="182">
        <v>11539073.672242628</v>
      </c>
      <c r="F93" s="255">
        <v>11528997</v>
      </c>
      <c r="G93" s="172">
        <f t="shared" si="10"/>
        <v>-10076.67224262841</v>
      </c>
      <c r="H93" s="173">
        <f t="shared" si="11"/>
        <v>-8.7326526624645438E-4</v>
      </c>
      <c r="I93" s="267">
        <f t="shared" si="8"/>
        <v>-4.8098674189157089</v>
      </c>
      <c r="J93" s="184">
        <v>66499.639230492525</v>
      </c>
      <c r="K93" s="185">
        <v>189452.97645745569</v>
      </c>
      <c r="L93" s="254">
        <v>195498.780700011</v>
      </c>
      <c r="M93" s="186">
        <f t="shared" si="12"/>
        <v>2.8858254141075483</v>
      </c>
      <c r="N93" s="187">
        <v>-373186.06952866755</v>
      </c>
      <c r="O93" s="188">
        <v>-291518.78551606101</v>
      </c>
      <c r="P93" s="263">
        <v>-287488.2493543544</v>
      </c>
      <c r="Q93" s="264">
        <f t="shared" si="9"/>
        <v>1.9238836094064955</v>
      </c>
      <c r="R93" s="252">
        <v>11</v>
      </c>
    </row>
    <row r="94" spans="1:18" ht="15">
      <c r="A94">
        <v>240</v>
      </c>
      <c r="B94" t="s">
        <v>113</v>
      </c>
      <c r="C94" s="218">
        <v>19982</v>
      </c>
      <c r="D94" s="178">
        <v>103860192.39464892</v>
      </c>
      <c r="E94" s="182">
        <v>102013286.34923451</v>
      </c>
      <c r="F94" s="255">
        <v>101924106</v>
      </c>
      <c r="G94" s="172">
        <f t="shared" si="10"/>
        <v>-89180.349234506488</v>
      </c>
      <c r="H94" s="173">
        <f t="shared" si="11"/>
        <v>-8.7420327710259753E-4</v>
      </c>
      <c r="I94" s="267">
        <f t="shared" si="8"/>
        <v>-4.463034192498573</v>
      </c>
      <c r="J94" s="184">
        <v>-7270141.3799906326</v>
      </c>
      <c r="K94" s="185">
        <v>-6161865.5535817854</v>
      </c>
      <c r="L94" s="254">
        <v>-6108357.624492256</v>
      </c>
      <c r="M94" s="186">
        <f t="shared" si="12"/>
        <v>2.67780648030875</v>
      </c>
      <c r="N94" s="187">
        <v>-4508571.2695623096</v>
      </c>
      <c r="O94" s="188">
        <v>-3772056.6173052648</v>
      </c>
      <c r="P94" s="263">
        <v>-3736384.6645788797</v>
      </c>
      <c r="Q94" s="264">
        <f t="shared" si="9"/>
        <v>1.7852043202074412</v>
      </c>
      <c r="R94" s="252">
        <v>19</v>
      </c>
    </row>
    <row r="95" spans="1:18" ht="15">
      <c r="A95">
        <v>241</v>
      </c>
      <c r="B95" t="s">
        <v>114</v>
      </c>
      <c r="C95" s="218">
        <v>7904</v>
      </c>
      <c r="D95" s="178">
        <v>33269398.483910982</v>
      </c>
      <c r="E95" s="182">
        <v>33633701.162030838</v>
      </c>
      <c r="F95" s="255">
        <v>33604416</v>
      </c>
      <c r="G95" s="172">
        <f t="shared" si="10"/>
        <v>-29285.16203083843</v>
      </c>
      <c r="H95" s="173">
        <f t="shared" si="11"/>
        <v>-8.7070887291757577E-4</v>
      </c>
      <c r="I95" s="267">
        <f t="shared" si="8"/>
        <v>-3.7051065322417043</v>
      </c>
      <c r="J95" s="184">
        <v>-1000612.1863359695</v>
      </c>
      <c r="K95" s="185">
        <v>-1219167.593647734</v>
      </c>
      <c r="L95" s="254">
        <v>-1201596.3587326356</v>
      </c>
      <c r="M95" s="186">
        <f t="shared" si="12"/>
        <v>2.2230813404729766</v>
      </c>
      <c r="N95" s="187">
        <v>-710737.15939233941</v>
      </c>
      <c r="O95" s="188">
        <v>-856903.69850878906</v>
      </c>
      <c r="P95" s="263">
        <v>-845189.54189871054</v>
      </c>
      <c r="Q95" s="264">
        <f t="shared" si="9"/>
        <v>1.4820542269836194</v>
      </c>
      <c r="R95" s="252">
        <v>19</v>
      </c>
    </row>
    <row r="96" spans="1:18" ht="15">
      <c r="A96">
        <v>244</v>
      </c>
      <c r="B96" t="s">
        <v>115</v>
      </c>
      <c r="C96" s="218">
        <v>19116</v>
      </c>
      <c r="D96" s="178">
        <v>58328322.243591905</v>
      </c>
      <c r="E96" s="182">
        <v>57565387.134415753</v>
      </c>
      <c r="F96" s="255">
        <v>58983024</v>
      </c>
      <c r="G96" s="172">
        <f t="shared" si="10"/>
        <v>1417636.8655842468</v>
      </c>
      <c r="H96" s="173">
        <f t="shared" si="11"/>
        <v>2.462654967079524E-2</v>
      </c>
      <c r="I96" s="267">
        <f t="shared" si="8"/>
        <v>74.159702112588761</v>
      </c>
      <c r="J96" s="184">
        <v>-451085.92769278958</v>
      </c>
      <c r="K96" s="185">
        <v>6604.4917203561708</v>
      </c>
      <c r="L96" s="254">
        <v>-843977.50751002331</v>
      </c>
      <c r="M96" s="186">
        <f t="shared" si="12"/>
        <v>-44.495814983803072</v>
      </c>
      <c r="N96" s="187">
        <v>-1312281.9088570974</v>
      </c>
      <c r="O96" s="188">
        <v>-1005906.6784446646</v>
      </c>
      <c r="P96" s="263">
        <v>-1572961.3445982235</v>
      </c>
      <c r="Q96" s="264">
        <f t="shared" si="9"/>
        <v>-29.663876655867277</v>
      </c>
      <c r="R96" s="252">
        <v>17</v>
      </c>
    </row>
    <row r="97" spans="1:18" ht="15">
      <c r="A97">
        <v>245</v>
      </c>
      <c r="B97" t="s">
        <v>116</v>
      </c>
      <c r="C97" s="218">
        <v>37232</v>
      </c>
      <c r="D97" s="178">
        <v>129407159.98234227</v>
      </c>
      <c r="E97" s="182">
        <v>128526272.40044649</v>
      </c>
      <c r="F97" s="255">
        <v>128414006</v>
      </c>
      <c r="G97" s="172">
        <f t="shared" si="10"/>
        <v>-112266.40044648945</v>
      </c>
      <c r="H97" s="173">
        <f t="shared" si="11"/>
        <v>-8.7348989704380043E-4</v>
      </c>
      <c r="I97" s="267">
        <f t="shared" si="8"/>
        <v>-3.0153201666977183</v>
      </c>
      <c r="J97" s="184">
        <v>-1720497.251842746</v>
      </c>
      <c r="K97" s="185">
        <v>-1191972.7835027319</v>
      </c>
      <c r="L97" s="254">
        <v>-1124612.8536957274</v>
      </c>
      <c r="M97" s="186">
        <f t="shared" si="12"/>
        <v>1.8091945049152482</v>
      </c>
      <c r="N97" s="187">
        <v>25258.537976205946</v>
      </c>
      <c r="O97" s="188">
        <v>377750.9675316324</v>
      </c>
      <c r="P97" s="263">
        <v>422657.58740302263</v>
      </c>
      <c r="Q97" s="264">
        <f t="shared" si="9"/>
        <v>1.206129669944946</v>
      </c>
      <c r="R97" s="252">
        <v>1</v>
      </c>
    </row>
    <row r="98" spans="1:18" ht="15">
      <c r="A98">
        <v>249</v>
      </c>
      <c r="B98" t="s">
        <v>117</v>
      </c>
      <c r="C98" s="218">
        <v>9443</v>
      </c>
      <c r="D98" s="178">
        <v>43191510.81260208</v>
      </c>
      <c r="E98" s="182">
        <v>43511766.652656622</v>
      </c>
      <c r="F98" s="255">
        <v>43473803</v>
      </c>
      <c r="G98" s="172">
        <f t="shared" si="10"/>
        <v>-37963.652656622231</v>
      </c>
      <c r="H98" s="173">
        <f t="shared" si="11"/>
        <v>-8.7249164024242969E-4</v>
      </c>
      <c r="I98" s="267">
        <f t="shared" si="8"/>
        <v>-4.0202957382846796</v>
      </c>
      <c r="J98" s="184">
        <v>526304.52412093838</v>
      </c>
      <c r="K98" s="185">
        <v>334168.59929156071</v>
      </c>
      <c r="L98" s="254">
        <v>356946.7361238359</v>
      </c>
      <c r="M98" s="186">
        <f t="shared" si="12"/>
        <v>2.4121716437864231</v>
      </c>
      <c r="N98" s="187">
        <v>987547.10459601216</v>
      </c>
      <c r="O98" s="188">
        <v>859145.87156228826</v>
      </c>
      <c r="P98" s="263">
        <v>874331.29611714953</v>
      </c>
      <c r="Q98" s="264">
        <f t="shared" si="9"/>
        <v>1.6081144291921283</v>
      </c>
      <c r="R98" s="252">
        <v>13</v>
      </c>
    </row>
    <row r="99" spans="1:18" ht="15">
      <c r="A99">
        <v>250</v>
      </c>
      <c r="B99" t="s">
        <v>118</v>
      </c>
      <c r="C99" s="218">
        <v>1808</v>
      </c>
      <c r="D99" s="178">
        <v>8975239.7246629316</v>
      </c>
      <c r="E99" s="182">
        <v>9044759.6189134661</v>
      </c>
      <c r="F99" s="255">
        <v>9036881</v>
      </c>
      <c r="G99" s="172">
        <f t="shared" si="10"/>
        <v>-7878.6189134661108</v>
      </c>
      <c r="H99" s="173">
        <f t="shared" si="11"/>
        <v>-8.7107001682954161E-4</v>
      </c>
      <c r="I99" s="267">
        <f t="shared" si="8"/>
        <v>-4.3576432043507252</v>
      </c>
      <c r="J99" s="184">
        <v>234900.40402432714</v>
      </c>
      <c r="K99" s="185">
        <v>193193.3383670809</v>
      </c>
      <c r="L99" s="254">
        <v>197920.72461793592</v>
      </c>
      <c r="M99" s="186">
        <f t="shared" si="12"/>
        <v>2.6147047847649461</v>
      </c>
      <c r="N99" s="187">
        <v>96719.9979143323</v>
      </c>
      <c r="O99" s="188">
        <v>68829.221023912032</v>
      </c>
      <c r="P99" s="263">
        <v>71980.811857818</v>
      </c>
      <c r="Q99" s="264">
        <f t="shared" si="9"/>
        <v>1.7431365231780795</v>
      </c>
      <c r="R99" s="252">
        <v>6</v>
      </c>
    </row>
    <row r="100" spans="1:18" ht="15">
      <c r="A100">
        <v>256</v>
      </c>
      <c r="B100" t="s">
        <v>119</v>
      </c>
      <c r="C100" s="218">
        <v>1581</v>
      </c>
      <c r="D100" s="178">
        <v>7999400.2915495504</v>
      </c>
      <c r="E100" s="182">
        <v>8303832.9878118886</v>
      </c>
      <c r="F100" s="255">
        <v>8379058</v>
      </c>
      <c r="G100" s="172">
        <f t="shared" si="10"/>
        <v>75225.012188111432</v>
      </c>
      <c r="H100" s="173">
        <f t="shared" si="11"/>
        <v>9.0590709493464528E-3</v>
      </c>
      <c r="I100" s="267">
        <f t="shared" si="8"/>
        <v>47.580652870405714</v>
      </c>
      <c r="J100" s="184">
        <v>-39902.216606268856</v>
      </c>
      <c r="K100" s="185">
        <v>-222556.59431700438</v>
      </c>
      <c r="L100" s="254">
        <v>-267691.33868008648</v>
      </c>
      <c r="M100" s="186">
        <f t="shared" si="12"/>
        <v>-28.548225403593996</v>
      </c>
      <c r="N100" s="187">
        <v>-236418.03507668569</v>
      </c>
      <c r="O100" s="188">
        <v>-358280.20944454637</v>
      </c>
      <c r="P100" s="263">
        <v>-388370.03901993233</v>
      </c>
      <c r="Q100" s="264">
        <f t="shared" si="9"/>
        <v>-19.032150269061326</v>
      </c>
      <c r="R100" s="252">
        <v>13</v>
      </c>
    </row>
    <row r="101" spans="1:18" ht="15">
      <c r="A101">
        <v>257</v>
      </c>
      <c r="B101" t="s">
        <v>120</v>
      </c>
      <c r="C101" s="218">
        <v>40433</v>
      </c>
      <c r="D101" s="178">
        <v>123994399.10600336</v>
      </c>
      <c r="E101" s="182">
        <v>124286956.76524302</v>
      </c>
      <c r="F101" s="255">
        <v>124178337</v>
      </c>
      <c r="G101" s="172">
        <f t="shared" si="10"/>
        <v>-108619.76524302363</v>
      </c>
      <c r="H101" s="173">
        <f t="shared" si="11"/>
        <v>-8.7394339736057702E-4</v>
      </c>
      <c r="I101" s="267">
        <f t="shared" si="8"/>
        <v>-2.6864137027433936</v>
      </c>
      <c r="J101" s="184">
        <v>4828326.396470353</v>
      </c>
      <c r="K101" s="185">
        <v>4652727.4146809671</v>
      </c>
      <c r="L101" s="254">
        <v>4717899.5307239471</v>
      </c>
      <c r="M101" s="186">
        <f t="shared" si="12"/>
        <v>1.6118545752969107</v>
      </c>
      <c r="N101" s="187">
        <v>3559200.5384789906</v>
      </c>
      <c r="O101" s="188">
        <v>3443272.2261250205</v>
      </c>
      <c r="P101" s="263">
        <v>3486720.3034870639</v>
      </c>
      <c r="Q101" s="264">
        <f t="shared" si="9"/>
        <v>1.0745697168660084</v>
      </c>
      <c r="R101" s="252">
        <v>1</v>
      </c>
    </row>
    <row r="102" spans="1:18" ht="15">
      <c r="A102">
        <v>260</v>
      </c>
      <c r="B102" t="s">
        <v>121</v>
      </c>
      <c r="C102" s="218">
        <v>9877</v>
      </c>
      <c r="D102" s="178">
        <v>47358852.313262761</v>
      </c>
      <c r="E102" s="182">
        <v>47364942.496019766</v>
      </c>
      <c r="F102" s="255">
        <v>47323638</v>
      </c>
      <c r="G102" s="172">
        <f t="shared" si="10"/>
        <v>-41304.496019765735</v>
      </c>
      <c r="H102" s="173">
        <f t="shared" si="11"/>
        <v>-8.720478447374171E-4</v>
      </c>
      <c r="I102" s="267">
        <f t="shared" si="8"/>
        <v>-4.18188680973633</v>
      </c>
      <c r="J102" s="184">
        <v>4288630.8812484732</v>
      </c>
      <c r="K102" s="185">
        <v>4284998.0357474945</v>
      </c>
      <c r="L102" s="254">
        <v>4309780.9450360192</v>
      </c>
      <c r="M102" s="186">
        <f t="shared" si="12"/>
        <v>2.5091535171129542</v>
      </c>
      <c r="N102" s="187">
        <v>2817110.8710943582</v>
      </c>
      <c r="O102" s="188">
        <v>2814313.2462343522</v>
      </c>
      <c r="P102" s="263">
        <v>2830835.1857600482</v>
      </c>
      <c r="Q102" s="264">
        <f t="shared" si="9"/>
        <v>1.6727690114099405</v>
      </c>
      <c r="R102" s="252">
        <v>12</v>
      </c>
    </row>
    <row r="103" spans="1:18" ht="15">
      <c r="A103">
        <v>261</v>
      </c>
      <c r="B103" t="s">
        <v>122</v>
      </c>
      <c r="C103" s="218">
        <v>6523</v>
      </c>
      <c r="D103" s="178">
        <v>30196663.333895337</v>
      </c>
      <c r="E103" s="182">
        <v>30365242.625615474</v>
      </c>
      <c r="F103" s="255">
        <v>30338562</v>
      </c>
      <c r="G103" s="172">
        <f t="shared" si="10"/>
        <v>-26680.625615473837</v>
      </c>
      <c r="H103" s="173">
        <f t="shared" si="11"/>
        <v>-8.7865675714926203E-4</v>
      </c>
      <c r="I103" s="267">
        <f t="shared" si="8"/>
        <v>-4.0902384815995454</v>
      </c>
      <c r="J103" s="184">
        <v>-391404.62765453779</v>
      </c>
      <c r="K103" s="185">
        <v>-492570.51705580379</v>
      </c>
      <c r="L103" s="254">
        <v>-476562.29855948989</v>
      </c>
      <c r="M103" s="186">
        <f t="shared" si="12"/>
        <v>2.4541190397537789</v>
      </c>
      <c r="N103" s="187">
        <v>1302529.457537344</v>
      </c>
      <c r="O103" s="188">
        <v>1235409.13779514</v>
      </c>
      <c r="P103" s="263">
        <v>1246081.2834593584</v>
      </c>
      <c r="Q103" s="264">
        <f t="shared" si="9"/>
        <v>1.6360793598372447</v>
      </c>
      <c r="R103" s="252">
        <v>19</v>
      </c>
    </row>
    <row r="104" spans="1:18" ht="15">
      <c r="A104">
        <v>263</v>
      </c>
      <c r="B104" t="s">
        <v>123</v>
      </c>
      <c r="C104" s="218">
        <v>7759</v>
      </c>
      <c r="D104" s="178">
        <v>37728567.898997001</v>
      </c>
      <c r="E104" s="182">
        <v>37641356.145347409</v>
      </c>
      <c r="F104" s="255">
        <v>37608446</v>
      </c>
      <c r="G104" s="172">
        <f t="shared" si="10"/>
        <v>-32910.14534740895</v>
      </c>
      <c r="H104" s="173">
        <f t="shared" si="11"/>
        <v>-8.7430817371006832E-4</v>
      </c>
      <c r="I104" s="267">
        <f t="shared" si="8"/>
        <v>-4.2415447025916935</v>
      </c>
      <c r="J104" s="184">
        <v>1152212.158487858</v>
      </c>
      <c r="K104" s="185">
        <v>1204569.2273792345</v>
      </c>
      <c r="L104" s="254">
        <v>1224315.5131435227</v>
      </c>
      <c r="M104" s="186">
        <f t="shared" si="12"/>
        <v>2.5449524119458897</v>
      </c>
      <c r="N104" s="187">
        <v>669973.4952983309</v>
      </c>
      <c r="O104" s="188">
        <v>704347.82650707709</v>
      </c>
      <c r="P104" s="263">
        <v>717512.01701661141</v>
      </c>
      <c r="Q104" s="264">
        <f t="shared" si="9"/>
        <v>1.696634941298405</v>
      </c>
      <c r="R104" s="252">
        <v>11</v>
      </c>
    </row>
    <row r="105" spans="1:18" ht="15">
      <c r="A105">
        <v>265</v>
      </c>
      <c r="B105" t="s">
        <v>124</v>
      </c>
      <c r="C105" s="218">
        <v>1088</v>
      </c>
      <c r="D105" s="178">
        <v>5803334.8952948786</v>
      </c>
      <c r="E105" s="182">
        <v>5642273.0156355649</v>
      </c>
      <c r="F105" s="255">
        <v>5666513</v>
      </c>
      <c r="G105" s="172">
        <f t="shared" si="10"/>
        <v>24239.984364435077</v>
      </c>
      <c r="H105" s="173">
        <f t="shared" si="11"/>
        <v>4.2961381516389814E-3</v>
      </c>
      <c r="I105" s="267">
        <f t="shared" si="8"/>
        <v>22.27939739378224</v>
      </c>
      <c r="J105" s="184">
        <v>340895.71897904784</v>
      </c>
      <c r="K105" s="185">
        <v>437538.53789059952</v>
      </c>
      <c r="L105" s="254">
        <v>422994.28370602295</v>
      </c>
      <c r="M105" s="186">
        <f t="shared" si="12"/>
        <v>-13.367880684353462</v>
      </c>
      <c r="N105" s="187">
        <v>147400.05252188485</v>
      </c>
      <c r="O105" s="188">
        <v>211728.03904742259</v>
      </c>
      <c r="P105" s="263">
        <v>202031.86959103993</v>
      </c>
      <c r="Q105" s="264">
        <f t="shared" si="9"/>
        <v>-8.9119204562340624</v>
      </c>
      <c r="R105" s="252">
        <v>13</v>
      </c>
    </row>
    <row r="106" spans="1:18" ht="15">
      <c r="A106">
        <v>271</v>
      </c>
      <c r="B106" t="s">
        <v>125</v>
      </c>
      <c r="C106" s="218">
        <v>6951</v>
      </c>
      <c r="D106" s="178">
        <v>30496895.214390013</v>
      </c>
      <c r="E106" s="182">
        <v>31444193.966960035</v>
      </c>
      <c r="F106" s="255">
        <v>31416689</v>
      </c>
      <c r="G106" s="172">
        <f t="shared" si="10"/>
        <v>-27504.966960035264</v>
      </c>
      <c r="H106" s="173">
        <f t="shared" si="11"/>
        <v>-8.7472323154271631E-4</v>
      </c>
      <c r="I106" s="267">
        <f t="shared" si="8"/>
        <v>-3.9569798532635971</v>
      </c>
      <c r="J106" s="184">
        <v>234415.18435002558</v>
      </c>
      <c r="K106" s="185">
        <v>-333943.2068839125</v>
      </c>
      <c r="L106" s="254">
        <v>-317440.41636771831</v>
      </c>
      <c r="M106" s="186">
        <f t="shared" si="12"/>
        <v>2.3741606267003581</v>
      </c>
      <c r="N106" s="187">
        <v>170333.65025739381</v>
      </c>
      <c r="O106" s="188">
        <v>-208940.53599895732</v>
      </c>
      <c r="P106" s="263">
        <v>-197938.67565481996</v>
      </c>
      <c r="Q106" s="264">
        <f t="shared" si="9"/>
        <v>1.5827737511347082</v>
      </c>
      <c r="R106" s="252">
        <v>4</v>
      </c>
    </row>
    <row r="107" spans="1:18" ht="15">
      <c r="A107">
        <v>272</v>
      </c>
      <c r="B107" t="s">
        <v>126</v>
      </c>
      <c r="C107" s="218">
        <v>47909</v>
      </c>
      <c r="D107" s="178">
        <v>187115589.87962046</v>
      </c>
      <c r="E107" s="182">
        <v>188257972.41101745</v>
      </c>
      <c r="F107" s="255">
        <v>188093031</v>
      </c>
      <c r="G107" s="172">
        <f t="shared" si="10"/>
        <v>-164941.41101744771</v>
      </c>
      <c r="H107" s="173">
        <f t="shared" si="11"/>
        <v>-8.7614568936999148E-4</v>
      </c>
      <c r="I107" s="267">
        <f t="shared" si="8"/>
        <v>-3.4428063832984974</v>
      </c>
      <c r="J107" s="184">
        <v>-5453441.9219217822</v>
      </c>
      <c r="K107" s="185">
        <v>-6138874.9437703043</v>
      </c>
      <c r="L107" s="254">
        <v>-6039909.8979731565</v>
      </c>
      <c r="M107" s="186">
        <f t="shared" si="12"/>
        <v>2.0656879875837064</v>
      </c>
      <c r="N107" s="187">
        <v>-2165021.1520381705</v>
      </c>
      <c r="O107" s="188">
        <v>-2621914.6033456684</v>
      </c>
      <c r="P107" s="263">
        <v>-2555937.9061475191</v>
      </c>
      <c r="Q107" s="264">
        <f t="shared" si="9"/>
        <v>1.3771253250568636</v>
      </c>
      <c r="R107" s="252">
        <v>16</v>
      </c>
    </row>
    <row r="108" spans="1:18" ht="15">
      <c r="A108">
        <v>273</v>
      </c>
      <c r="B108" t="s">
        <v>127</v>
      </c>
      <c r="C108" s="218">
        <v>3989</v>
      </c>
      <c r="D108" s="178">
        <v>19046865.401472989</v>
      </c>
      <c r="E108" s="182">
        <v>20099347.303655505</v>
      </c>
      <c r="F108" s="255">
        <v>19957007</v>
      </c>
      <c r="G108" s="172">
        <f t="shared" si="10"/>
        <v>-142340.30365550518</v>
      </c>
      <c r="H108" s="173">
        <f t="shared" si="11"/>
        <v>-7.0818371116766312E-3</v>
      </c>
      <c r="I108" s="267">
        <f t="shared" si="8"/>
        <v>-35.683204726875204</v>
      </c>
      <c r="J108" s="184">
        <v>-268030.49669088877</v>
      </c>
      <c r="K108" s="185">
        <v>-899533.65560442011</v>
      </c>
      <c r="L108" s="254">
        <v>-814129.30658958305</v>
      </c>
      <c r="M108" s="186">
        <f t="shared" si="12"/>
        <v>21.409964656514681</v>
      </c>
      <c r="N108" s="187">
        <v>1323572.7433761363</v>
      </c>
      <c r="O108" s="188">
        <v>902818.32208426797</v>
      </c>
      <c r="P108" s="263">
        <v>959754.55476083152</v>
      </c>
      <c r="Q108" s="264">
        <f t="shared" si="9"/>
        <v>14.273309771011169</v>
      </c>
      <c r="R108" s="252">
        <v>19</v>
      </c>
    </row>
    <row r="109" spans="1:18" ht="15">
      <c r="A109">
        <v>275</v>
      </c>
      <c r="B109" t="s">
        <v>128</v>
      </c>
      <c r="C109" s="218">
        <v>2586</v>
      </c>
      <c r="D109" s="178">
        <v>11667494.82640557</v>
      </c>
      <c r="E109" s="182">
        <v>11886496.714561982</v>
      </c>
      <c r="F109" s="255">
        <v>11912800</v>
      </c>
      <c r="G109" s="172">
        <f t="shared" si="10"/>
        <v>26303.28543801792</v>
      </c>
      <c r="H109" s="173">
        <f t="shared" si="11"/>
        <v>2.2128711318107823E-3</v>
      </c>
      <c r="I109" s="267">
        <f t="shared" si="8"/>
        <v>10.171417416093549</v>
      </c>
      <c r="J109" s="184">
        <v>595373.6805941792</v>
      </c>
      <c r="K109" s="185">
        <v>463976.11544823751</v>
      </c>
      <c r="L109" s="254">
        <v>448194.39721103443</v>
      </c>
      <c r="M109" s="186">
        <f t="shared" si="12"/>
        <v>-6.1027526052602781</v>
      </c>
      <c r="N109" s="187">
        <v>559061.58779389714</v>
      </c>
      <c r="O109" s="188">
        <v>471400.17055667861</v>
      </c>
      <c r="P109" s="263">
        <v>460879.0250652135</v>
      </c>
      <c r="Q109" s="264">
        <f t="shared" si="9"/>
        <v>-4.0685017368387904</v>
      </c>
      <c r="R109" s="252">
        <v>13</v>
      </c>
    </row>
    <row r="110" spans="1:18" ht="15">
      <c r="A110">
        <v>276</v>
      </c>
      <c r="B110" t="s">
        <v>129</v>
      </c>
      <c r="C110" s="218">
        <v>15035</v>
      </c>
      <c r="D110" s="178">
        <v>41513385.402179286</v>
      </c>
      <c r="E110" s="182">
        <v>42185757.26233694</v>
      </c>
      <c r="F110" s="255">
        <v>42148676</v>
      </c>
      <c r="G110" s="172">
        <f t="shared" si="10"/>
        <v>-37081.262336939573</v>
      </c>
      <c r="H110" s="173">
        <f t="shared" si="11"/>
        <v>-8.7899956628360409E-4</v>
      </c>
      <c r="I110" s="267">
        <f t="shared" si="8"/>
        <v>-2.4663293872257781</v>
      </c>
      <c r="J110" s="184">
        <v>2198641.1221422497</v>
      </c>
      <c r="K110" s="185">
        <v>1795181.6723449104</v>
      </c>
      <c r="L110" s="254">
        <v>1817430.1323513938</v>
      </c>
      <c r="M110" s="186">
        <f t="shared" si="12"/>
        <v>1.4797778521106328</v>
      </c>
      <c r="N110" s="187">
        <v>729778.7348113755</v>
      </c>
      <c r="O110" s="188">
        <v>461447.76818603708</v>
      </c>
      <c r="P110" s="263">
        <v>476280.07485705195</v>
      </c>
      <c r="Q110" s="264">
        <f t="shared" si="9"/>
        <v>0.98651856807548188</v>
      </c>
      <c r="R110" s="252">
        <v>12</v>
      </c>
    </row>
    <row r="111" spans="1:18" ht="15">
      <c r="A111">
        <v>280</v>
      </c>
      <c r="B111" t="s">
        <v>130</v>
      </c>
      <c r="C111" s="218">
        <v>2050</v>
      </c>
      <c r="D111" s="178">
        <v>8768393.404889429</v>
      </c>
      <c r="E111" s="182">
        <v>9181376.3022048529</v>
      </c>
      <c r="F111" s="255">
        <v>8592058</v>
      </c>
      <c r="G111" s="172">
        <f t="shared" si="10"/>
        <v>-589318.30220485292</v>
      </c>
      <c r="H111" s="173">
        <f t="shared" si="11"/>
        <v>-6.4186270424765365E-2</v>
      </c>
      <c r="I111" s="267">
        <f t="shared" si="8"/>
        <v>-287.47234253895266</v>
      </c>
      <c r="J111" s="184">
        <v>-113659.99689489689</v>
      </c>
      <c r="K111" s="185">
        <v>-361443.65754539368</v>
      </c>
      <c r="L111" s="254">
        <v>-7852.4502045848512</v>
      </c>
      <c r="M111" s="186">
        <f t="shared" si="12"/>
        <v>172.48351577600431</v>
      </c>
      <c r="N111" s="187">
        <v>186605.95704321098</v>
      </c>
      <c r="O111" s="188">
        <v>21309.459079513141</v>
      </c>
      <c r="P111" s="263">
        <v>257036.93064005545</v>
      </c>
      <c r="Q111" s="264">
        <f t="shared" si="9"/>
        <v>114.9890105173377</v>
      </c>
      <c r="R111" s="252">
        <v>15</v>
      </c>
    </row>
    <row r="112" spans="1:18" ht="15">
      <c r="A112">
        <v>284</v>
      </c>
      <c r="B112" t="s">
        <v>355</v>
      </c>
      <c r="C112" s="218">
        <v>2271</v>
      </c>
      <c r="D112" s="178">
        <v>9203189.432977153</v>
      </c>
      <c r="E112" s="182">
        <v>9255480.1900411006</v>
      </c>
      <c r="F112" s="255">
        <v>9247416</v>
      </c>
      <c r="G112" s="172">
        <f t="shared" si="10"/>
        <v>-8064.1900411006063</v>
      </c>
      <c r="H112" s="173">
        <f t="shared" si="11"/>
        <v>-8.7128813151992669E-4</v>
      </c>
      <c r="I112" s="267">
        <f t="shared" si="8"/>
        <v>-3.5509423342583033</v>
      </c>
      <c r="J112" s="184">
        <v>1055346.3034045529</v>
      </c>
      <c r="K112" s="185">
        <v>1023978.8586301102</v>
      </c>
      <c r="L112" s="254">
        <v>1028817.6081680136</v>
      </c>
      <c r="M112" s="186">
        <f t="shared" si="12"/>
        <v>2.1306691051974753</v>
      </c>
      <c r="N112" s="187">
        <v>853011.55306537787</v>
      </c>
      <c r="O112" s="188">
        <v>831976.06919490534</v>
      </c>
      <c r="P112" s="263">
        <v>835201.90222017828</v>
      </c>
      <c r="Q112" s="264">
        <f t="shared" si="9"/>
        <v>1.420446070133393</v>
      </c>
      <c r="R112" s="252">
        <v>2</v>
      </c>
    </row>
    <row r="113" spans="1:18" ht="15">
      <c r="A113">
        <v>285</v>
      </c>
      <c r="B113" t="s">
        <v>132</v>
      </c>
      <c r="C113" s="218">
        <v>51241</v>
      </c>
      <c r="D113" s="178">
        <v>233855331.09020281</v>
      </c>
      <c r="E113" s="182">
        <v>236749129.64617407</v>
      </c>
      <c r="F113" s="255">
        <v>236758561</v>
      </c>
      <c r="G113" s="172">
        <f t="shared" si="10"/>
        <v>9431.3538259267807</v>
      </c>
      <c r="H113" s="173">
        <f t="shared" si="11"/>
        <v>3.9836910234990567E-5</v>
      </c>
      <c r="I113" s="267">
        <f t="shared" si="8"/>
        <v>0.18405873862584221</v>
      </c>
      <c r="J113" s="184">
        <v>931007.5410607052</v>
      </c>
      <c r="K113" s="185">
        <v>-805125.65773407952</v>
      </c>
      <c r="L113" s="254">
        <v>-810784.20997074631</v>
      </c>
      <c r="M113" s="186">
        <f t="shared" si="12"/>
        <v>-0.11043016796445788</v>
      </c>
      <c r="N113" s="187">
        <v>3945298.2948206807</v>
      </c>
      <c r="O113" s="188">
        <v>2785297.5613505011</v>
      </c>
      <c r="P113" s="263">
        <v>2781525.1931927828</v>
      </c>
      <c r="Q113" s="264">
        <f t="shared" si="9"/>
        <v>-7.3620111975143551E-2</v>
      </c>
      <c r="R113" s="252">
        <v>8</v>
      </c>
    </row>
    <row r="114" spans="1:18" ht="15">
      <c r="A114">
        <v>286</v>
      </c>
      <c r="B114" t="s">
        <v>133</v>
      </c>
      <c r="C114" s="218">
        <v>80454</v>
      </c>
      <c r="D114" s="178">
        <v>355006794.10388374</v>
      </c>
      <c r="E114" s="182">
        <v>357277321.69165021</v>
      </c>
      <c r="F114" s="255">
        <v>356965061</v>
      </c>
      <c r="G114" s="172">
        <f t="shared" si="10"/>
        <v>-312260.69165021181</v>
      </c>
      <c r="H114" s="173">
        <f t="shared" si="11"/>
        <v>-8.7400087464748128E-4</v>
      </c>
      <c r="I114" s="267">
        <f t="shared" si="8"/>
        <v>-3.8812326503369854</v>
      </c>
      <c r="J114" s="184">
        <v>-3126300.4579730504</v>
      </c>
      <c r="K114" s="185">
        <v>-4488371.5490439953</v>
      </c>
      <c r="L114" s="254">
        <v>-4301015.2112129303</v>
      </c>
      <c r="M114" s="186">
        <f t="shared" si="12"/>
        <v>2.3287386311564999</v>
      </c>
      <c r="N114" s="187">
        <v>380486.66664846765</v>
      </c>
      <c r="O114" s="188">
        <v>-531897.92138022336</v>
      </c>
      <c r="P114" s="263">
        <v>-406993.69615939754</v>
      </c>
      <c r="Q114" s="264">
        <f t="shared" si="9"/>
        <v>1.5524924207724391</v>
      </c>
      <c r="R114" s="252">
        <v>8</v>
      </c>
    </row>
    <row r="115" spans="1:18" ht="15">
      <c r="A115">
        <v>287</v>
      </c>
      <c r="B115" t="s">
        <v>356</v>
      </c>
      <c r="C115" s="218">
        <v>6380</v>
      </c>
      <c r="D115" s="178">
        <v>30397855.282756053</v>
      </c>
      <c r="E115" s="182">
        <v>29534155.471796054</v>
      </c>
      <c r="F115" s="255">
        <v>29508439</v>
      </c>
      <c r="G115" s="172">
        <f t="shared" si="10"/>
        <v>-25716.471796054393</v>
      </c>
      <c r="H115" s="173">
        <f t="shared" si="11"/>
        <v>-8.7073665677058561E-4</v>
      </c>
      <c r="I115" s="267">
        <f t="shared" si="8"/>
        <v>-4.0307949523596225</v>
      </c>
      <c r="J115" s="184">
        <v>1073269.7562788855</v>
      </c>
      <c r="K115" s="185">
        <v>1591500.2013969633</v>
      </c>
      <c r="L115" s="254">
        <v>1606930.1544386714</v>
      </c>
      <c r="M115" s="186">
        <f t="shared" si="12"/>
        <v>2.4184879375718018</v>
      </c>
      <c r="N115" s="187">
        <v>717008.02769912384</v>
      </c>
      <c r="O115" s="188">
        <v>1062308.4265031074</v>
      </c>
      <c r="P115" s="263">
        <v>1072595.0618642569</v>
      </c>
      <c r="Q115" s="264">
        <f t="shared" si="9"/>
        <v>1.6123252917162134</v>
      </c>
      <c r="R115" s="252">
        <v>15</v>
      </c>
    </row>
    <row r="116" spans="1:18" ht="15">
      <c r="A116">
        <v>288</v>
      </c>
      <c r="B116" t="s">
        <v>135</v>
      </c>
      <c r="C116" s="218">
        <v>6442</v>
      </c>
      <c r="D116" s="178">
        <v>26821722.219703481</v>
      </c>
      <c r="E116" s="182">
        <v>26434441.009936474</v>
      </c>
      <c r="F116" s="255">
        <v>26270438</v>
      </c>
      <c r="G116" s="172">
        <f t="shared" si="10"/>
        <v>-164003.00993647426</v>
      </c>
      <c r="H116" s="173">
        <f t="shared" si="11"/>
        <v>-6.2041414030592507E-3</v>
      </c>
      <c r="I116" s="267">
        <f t="shared" si="8"/>
        <v>-25.458399555491194</v>
      </c>
      <c r="J116" s="184">
        <v>-814309.59776317223</v>
      </c>
      <c r="K116" s="185">
        <v>-581943.32080212701</v>
      </c>
      <c r="L116" s="254">
        <v>-483541.52055936662</v>
      </c>
      <c r="M116" s="186">
        <f t="shared" si="12"/>
        <v>15.275038845507668</v>
      </c>
      <c r="N116" s="187">
        <v>-842181.69835989841</v>
      </c>
      <c r="O116" s="188">
        <v>-687227.57612451701</v>
      </c>
      <c r="P116" s="263">
        <v>-621626.37596266565</v>
      </c>
      <c r="Q116" s="264">
        <f t="shared" si="9"/>
        <v>10.183359230340168</v>
      </c>
      <c r="R116" s="252">
        <v>15</v>
      </c>
    </row>
    <row r="117" spans="1:18" ht="15">
      <c r="A117">
        <v>290</v>
      </c>
      <c r="B117" t="s">
        <v>136</v>
      </c>
      <c r="C117" s="218">
        <v>7928</v>
      </c>
      <c r="D117" s="178">
        <v>44791267.485121071</v>
      </c>
      <c r="E117" s="182">
        <v>44163948.066524126</v>
      </c>
      <c r="F117" s="255">
        <v>44125283</v>
      </c>
      <c r="G117" s="172">
        <f t="shared" si="10"/>
        <v>-38665.066524125636</v>
      </c>
      <c r="H117" s="173">
        <f t="shared" si="11"/>
        <v>-8.7548935765173149E-4</v>
      </c>
      <c r="I117" s="267">
        <f t="shared" si="8"/>
        <v>-4.8770265545062612</v>
      </c>
      <c r="J117" s="184">
        <v>-464708.15251307294</v>
      </c>
      <c r="K117" s="185">
        <v>-88281.412196629812</v>
      </c>
      <c r="L117" s="254">
        <v>-65082.62521018627</v>
      </c>
      <c r="M117" s="186">
        <f t="shared" si="12"/>
        <v>2.9261840295715871</v>
      </c>
      <c r="N117" s="187">
        <v>287056.14183100866</v>
      </c>
      <c r="O117" s="188">
        <v>537387.29266791081</v>
      </c>
      <c r="P117" s="263">
        <v>552853.15065888315</v>
      </c>
      <c r="Q117" s="264">
        <f t="shared" si="9"/>
        <v>1.9507893530489844</v>
      </c>
      <c r="R117" s="252">
        <v>18</v>
      </c>
    </row>
    <row r="118" spans="1:18" ht="15">
      <c r="A118">
        <v>291</v>
      </c>
      <c r="B118" t="s">
        <v>137</v>
      </c>
      <c r="C118" s="218">
        <v>2158</v>
      </c>
      <c r="D118" s="178">
        <v>11256507.144720394</v>
      </c>
      <c r="E118" s="182">
        <v>11247458.961879544</v>
      </c>
      <c r="F118" s="255">
        <v>11237659</v>
      </c>
      <c r="G118" s="172">
        <f t="shared" si="10"/>
        <v>-9799.9618795439601</v>
      </c>
      <c r="H118" s="173">
        <f t="shared" si="11"/>
        <v>-8.7130452422707087E-4</v>
      </c>
      <c r="I118" s="267">
        <f t="shared" si="8"/>
        <v>-4.541224225923985</v>
      </c>
      <c r="J118" s="184">
        <v>950904.73402385158</v>
      </c>
      <c r="K118" s="185">
        <v>956335.87941771001</v>
      </c>
      <c r="L118" s="254">
        <v>962215.81022848887</v>
      </c>
      <c r="M118" s="186">
        <f t="shared" si="12"/>
        <v>2.7247130726500775</v>
      </c>
      <c r="N118" s="187">
        <v>896243.77007172839</v>
      </c>
      <c r="O118" s="188">
        <v>899825.03005968791</v>
      </c>
      <c r="P118" s="263">
        <v>903744.98393354379</v>
      </c>
      <c r="Q118" s="264">
        <f t="shared" si="9"/>
        <v>1.8164753817682469</v>
      </c>
      <c r="R118" s="252">
        <v>6</v>
      </c>
    </row>
    <row r="119" spans="1:18" ht="15">
      <c r="A119">
        <v>297</v>
      </c>
      <c r="B119" t="s">
        <v>138</v>
      </c>
      <c r="C119" s="218">
        <v>121543</v>
      </c>
      <c r="D119" s="178">
        <v>490440465.71322721</v>
      </c>
      <c r="E119" s="182">
        <v>477271332.11567742</v>
      </c>
      <c r="F119" s="255">
        <v>486586285</v>
      </c>
      <c r="G119" s="172">
        <f t="shared" si="10"/>
        <v>9314952.8843225837</v>
      </c>
      <c r="H119" s="173">
        <f t="shared" si="11"/>
        <v>1.9517101190701509E-2</v>
      </c>
      <c r="I119" s="267">
        <f t="shared" si="8"/>
        <v>76.639155560769311</v>
      </c>
      <c r="J119" s="184">
        <v>-14117505.026139481</v>
      </c>
      <c r="K119" s="185">
        <v>-6216290.9374902397</v>
      </c>
      <c r="L119" s="254">
        <v>-11805262.822869556</v>
      </c>
      <c r="M119" s="186">
        <f t="shared" si="12"/>
        <v>-45.983494609967799</v>
      </c>
      <c r="N119" s="187">
        <v>-6481568.6417166879</v>
      </c>
      <c r="O119" s="188">
        <v>-1209391.2495430226</v>
      </c>
      <c r="P119" s="263">
        <v>-4935372.5064624157</v>
      </c>
      <c r="Q119" s="264">
        <f t="shared" si="9"/>
        <v>-30.655663073310624</v>
      </c>
      <c r="R119" s="252">
        <v>11</v>
      </c>
    </row>
    <row r="120" spans="1:18" ht="15">
      <c r="A120">
        <v>300</v>
      </c>
      <c r="B120" t="s">
        <v>139</v>
      </c>
      <c r="C120" s="218">
        <v>3528</v>
      </c>
      <c r="D120" s="178">
        <v>15854435.089735491</v>
      </c>
      <c r="E120" s="182">
        <v>16085633.932508774</v>
      </c>
      <c r="F120" s="255">
        <v>16071598</v>
      </c>
      <c r="G120" s="172">
        <f t="shared" si="10"/>
        <v>-14035.932508774102</v>
      </c>
      <c r="H120" s="173">
        <f t="shared" si="11"/>
        <v>-8.7257565152018893E-4</v>
      </c>
      <c r="I120" s="267">
        <f t="shared" si="8"/>
        <v>-3.9784389197205505</v>
      </c>
      <c r="J120" s="184">
        <v>1455854.0474903292</v>
      </c>
      <c r="K120" s="185">
        <v>1317138.6827333088</v>
      </c>
      <c r="L120" s="254">
        <v>1325560.2991796143</v>
      </c>
      <c r="M120" s="186">
        <f t="shared" si="12"/>
        <v>2.3870794915832008</v>
      </c>
      <c r="N120" s="184">
        <v>816011.03948278818</v>
      </c>
      <c r="O120" s="185">
        <v>723464.49562194885</v>
      </c>
      <c r="P120" s="254">
        <v>729078.90658615809</v>
      </c>
      <c r="Q120" s="264">
        <f t="shared" si="9"/>
        <v>1.5913863277237066</v>
      </c>
      <c r="R120" s="252">
        <v>14</v>
      </c>
    </row>
    <row r="121" spans="1:18" ht="15">
      <c r="A121">
        <v>301</v>
      </c>
      <c r="B121" t="s">
        <v>140</v>
      </c>
      <c r="C121" s="218">
        <v>20197</v>
      </c>
      <c r="D121" s="178">
        <v>94311084.993447155</v>
      </c>
      <c r="E121" s="182">
        <v>94681176.404734939</v>
      </c>
      <c r="F121" s="255">
        <v>94733756</v>
      </c>
      <c r="G121" s="172">
        <f t="shared" si="10"/>
        <v>52579.595265060663</v>
      </c>
      <c r="H121" s="173">
        <f t="shared" si="11"/>
        <v>5.5533314288679656E-4</v>
      </c>
      <c r="I121" s="267">
        <f t="shared" si="8"/>
        <v>2.6033368948388702</v>
      </c>
      <c r="J121" s="184">
        <v>717073.25065928139</v>
      </c>
      <c r="K121" s="185">
        <v>495099.59500097728</v>
      </c>
      <c r="L121" s="254">
        <v>463551.83119081572</v>
      </c>
      <c r="M121" s="186">
        <f t="shared" si="12"/>
        <v>-1.5620024662158518</v>
      </c>
      <c r="N121" s="187">
        <v>-633320.12612438854</v>
      </c>
      <c r="O121" s="188">
        <v>-782737.17307722894</v>
      </c>
      <c r="P121" s="263">
        <v>-803769.0156173053</v>
      </c>
      <c r="Q121" s="264">
        <f t="shared" si="9"/>
        <v>-1.0413349774756822</v>
      </c>
      <c r="R121" s="252">
        <v>14</v>
      </c>
    </row>
    <row r="122" spans="1:18" ht="15">
      <c r="A122">
        <v>304</v>
      </c>
      <c r="B122" t="s">
        <v>141</v>
      </c>
      <c r="C122" s="218">
        <v>971</v>
      </c>
      <c r="D122" s="178">
        <v>4870062.4429641832</v>
      </c>
      <c r="E122" s="182">
        <v>4186457.9538516654</v>
      </c>
      <c r="F122" s="255">
        <v>4927451</v>
      </c>
      <c r="G122" s="172">
        <f t="shared" si="10"/>
        <v>740993.04614833463</v>
      </c>
      <c r="H122" s="173">
        <f t="shared" si="11"/>
        <v>0.17699760855512692</v>
      </c>
      <c r="I122" s="267">
        <f t="shared" si="8"/>
        <v>763.12363146069481</v>
      </c>
      <c r="J122" s="184">
        <v>-335143.88026683748</v>
      </c>
      <c r="K122" s="185">
        <v>75017.11801353663</v>
      </c>
      <c r="L122" s="254">
        <v>-369578.77209693141</v>
      </c>
      <c r="M122" s="186">
        <f t="shared" si="12"/>
        <v>-457.87424316217101</v>
      </c>
      <c r="N122" s="184">
        <v>-69377.10175927107</v>
      </c>
      <c r="O122" s="185">
        <v>204093.51694220459</v>
      </c>
      <c r="P122" s="254">
        <v>-92303.743131439114</v>
      </c>
      <c r="Q122" s="264">
        <f t="shared" si="9"/>
        <v>-305.24949544144562</v>
      </c>
      <c r="R122" s="252">
        <v>2</v>
      </c>
    </row>
    <row r="123" spans="1:18" ht="15">
      <c r="A123">
        <v>305</v>
      </c>
      <c r="B123" t="s">
        <v>142</v>
      </c>
      <c r="C123" s="218">
        <v>15165</v>
      </c>
      <c r="D123" s="178">
        <v>66156211.885958016</v>
      </c>
      <c r="E123" s="182">
        <v>65770400.667165659</v>
      </c>
      <c r="F123" s="255">
        <v>66257766</v>
      </c>
      <c r="G123" s="172">
        <f t="shared" si="10"/>
        <v>487365.33283434063</v>
      </c>
      <c r="H123" s="173">
        <f t="shared" si="11"/>
        <v>7.41010132051159E-3</v>
      </c>
      <c r="I123" s="267">
        <f t="shared" si="8"/>
        <v>32.137509583537131</v>
      </c>
      <c r="J123" s="184">
        <v>1997457.3543863457</v>
      </c>
      <c r="K123" s="185">
        <v>2228966.8217618456</v>
      </c>
      <c r="L123" s="254">
        <v>1936547.7977629702</v>
      </c>
      <c r="M123" s="186">
        <f t="shared" si="12"/>
        <v>-19.282494164119711</v>
      </c>
      <c r="N123" s="187">
        <v>2425928.9941001441</v>
      </c>
      <c r="O123" s="188">
        <v>2579866.9025302925</v>
      </c>
      <c r="P123" s="263">
        <v>2384920.8865310634</v>
      </c>
      <c r="Q123" s="264">
        <f t="shared" si="9"/>
        <v>-12.854996109411749</v>
      </c>
      <c r="R123" s="252">
        <v>17</v>
      </c>
    </row>
    <row r="124" spans="1:18" ht="15">
      <c r="A124">
        <v>309</v>
      </c>
      <c r="B124" t="s">
        <v>143</v>
      </c>
      <c r="C124" s="218">
        <v>6506</v>
      </c>
      <c r="D124" s="178">
        <v>31436113.25570282</v>
      </c>
      <c r="E124" s="182">
        <v>31682814.827628676</v>
      </c>
      <c r="F124" s="255">
        <v>31655194</v>
      </c>
      <c r="G124" s="172">
        <f t="shared" si="10"/>
        <v>-27620.827628675848</v>
      </c>
      <c r="H124" s="173">
        <f t="shared" si="11"/>
        <v>-8.7179209861711483E-4</v>
      </c>
      <c r="I124" s="267">
        <f t="shared" si="8"/>
        <v>-4.2454392297380643</v>
      </c>
      <c r="J124" s="184">
        <v>-401495.22926220956</v>
      </c>
      <c r="K124" s="185">
        <v>-549499.78741531994</v>
      </c>
      <c r="L124" s="254">
        <v>-532927.13107197662</v>
      </c>
      <c r="M124" s="186">
        <f t="shared" si="12"/>
        <v>2.5472880945808973</v>
      </c>
      <c r="N124" s="187">
        <v>-433381.87784330669</v>
      </c>
      <c r="O124" s="188">
        <v>-532341.09877524362</v>
      </c>
      <c r="P124" s="263">
        <v>-521292.66121300391</v>
      </c>
      <c r="Q124" s="264">
        <f t="shared" si="9"/>
        <v>1.6981920630555958</v>
      </c>
      <c r="R124" s="252">
        <v>12</v>
      </c>
    </row>
    <row r="125" spans="1:18" ht="15">
      <c r="A125">
        <v>312</v>
      </c>
      <c r="B125" t="s">
        <v>144</v>
      </c>
      <c r="C125" s="218">
        <v>1232</v>
      </c>
      <c r="D125" s="178">
        <v>6112148.0582051259</v>
      </c>
      <c r="E125" s="182">
        <v>6178933.3826172156</v>
      </c>
      <c r="F125" s="255">
        <v>6173543</v>
      </c>
      <c r="G125" s="172">
        <f t="shared" si="10"/>
        <v>-5390.3826172156259</v>
      </c>
      <c r="H125" s="173">
        <f t="shared" si="11"/>
        <v>-8.7238076273488119E-4</v>
      </c>
      <c r="I125" s="267">
        <f t="shared" si="8"/>
        <v>-4.3753105659217741</v>
      </c>
      <c r="J125" s="184">
        <v>98108.208258273487</v>
      </c>
      <c r="K125" s="185">
        <v>58052.458058340882</v>
      </c>
      <c r="L125" s="254">
        <v>61286.43494559903</v>
      </c>
      <c r="M125" s="186">
        <f t="shared" si="12"/>
        <v>2.6249812396575876</v>
      </c>
      <c r="N125" s="187">
        <v>-12640.698763405486</v>
      </c>
      <c r="O125" s="188">
        <v>-39617.42854870086</v>
      </c>
      <c r="P125" s="263">
        <v>-37461.443957193558</v>
      </c>
      <c r="Q125" s="264">
        <f t="shared" si="9"/>
        <v>1.7499874931065762</v>
      </c>
      <c r="R125" s="252">
        <v>13</v>
      </c>
    </row>
    <row r="126" spans="1:18" ht="15">
      <c r="A126">
        <v>316</v>
      </c>
      <c r="B126" t="s">
        <v>145</v>
      </c>
      <c r="C126" s="218">
        <v>4245</v>
      </c>
      <c r="D126" s="178">
        <v>17042081.075403221</v>
      </c>
      <c r="E126" s="182">
        <v>16665984.838789919</v>
      </c>
      <c r="F126" s="255">
        <v>16651389</v>
      </c>
      <c r="G126" s="172">
        <f t="shared" si="10"/>
        <v>-14595.838789919391</v>
      </c>
      <c r="H126" s="173">
        <f t="shared" si="11"/>
        <v>-8.757861555200577E-4</v>
      </c>
      <c r="I126" s="267">
        <f t="shared" si="8"/>
        <v>-3.4383601389680547</v>
      </c>
      <c r="J126" s="184">
        <v>-345227.75280109228</v>
      </c>
      <c r="K126" s="185">
        <v>-119546.01348243303</v>
      </c>
      <c r="L126" s="254">
        <v>-110788.76585552718</v>
      </c>
      <c r="M126" s="186">
        <f t="shared" si="12"/>
        <v>2.0629558602840645</v>
      </c>
      <c r="N126" s="187">
        <v>-308798.81497438921</v>
      </c>
      <c r="O126" s="188">
        <v>-158768.3443034401</v>
      </c>
      <c r="P126" s="263">
        <v>-152930.17921883069</v>
      </c>
      <c r="Q126" s="264">
        <f t="shared" si="9"/>
        <v>1.3753039068573409</v>
      </c>
      <c r="R126" s="252">
        <v>7</v>
      </c>
    </row>
    <row r="127" spans="1:18" ht="15">
      <c r="A127">
        <v>317</v>
      </c>
      <c r="B127" t="s">
        <v>146</v>
      </c>
      <c r="C127" s="218">
        <v>2533</v>
      </c>
      <c r="D127" s="178">
        <v>11070929.656212972</v>
      </c>
      <c r="E127" s="182">
        <v>11317467.585226992</v>
      </c>
      <c r="F127" s="255">
        <v>11301529</v>
      </c>
      <c r="G127" s="172">
        <f t="shared" si="10"/>
        <v>-15938.585226992145</v>
      </c>
      <c r="H127" s="173">
        <f t="shared" si="11"/>
        <v>-1.4083172853790391E-3</v>
      </c>
      <c r="I127" s="267">
        <f t="shared" si="8"/>
        <v>-6.2923747441737641</v>
      </c>
      <c r="J127" s="184">
        <v>986384.70593636518</v>
      </c>
      <c r="K127" s="185">
        <v>838464.95862976706</v>
      </c>
      <c r="L127" s="254">
        <v>848028.36924636201</v>
      </c>
      <c r="M127" s="186">
        <f t="shared" si="12"/>
        <v>3.7755272864567506</v>
      </c>
      <c r="N127" s="187">
        <v>529237.9696661788</v>
      </c>
      <c r="O127" s="188">
        <v>430571.61767318676</v>
      </c>
      <c r="P127" s="263">
        <v>436947.22475092119</v>
      </c>
      <c r="Q127" s="264">
        <f t="shared" si="9"/>
        <v>2.5170181909729288</v>
      </c>
      <c r="R127" s="252">
        <v>17</v>
      </c>
    </row>
    <row r="128" spans="1:18" ht="15">
      <c r="A128">
        <v>320</v>
      </c>
      <c r="B128" t="s">
        <v>147</v>
      </c>
      <c r="C128" s="218">
        <v>7105</v>
      </c>
      <c r="D128" s="178">
        <v>38711943.537279598</v>
      </c>
      <c r="E128" s="182">
        <v>38135287.329112925</v>
      </c>
      <c r="F128" s="255">
        <v>38102016</v>
      </c>
      <c r="G128" s="172">
        <f t="shared" si="10"/>
        <v>-33271.329112924635</v>
      </c>
      <c r="H128" s="173">
        <f t="shared" si="11"/>
        <v>-8.7245518371969664E-4</v>
      </c>
      <c r="I128" s="267">
        <f t="shared" si="8"/>
        <v>-4.6828049420020594</v>
      </c>
      <c r="J128" s="184">
        <v>850384.64555176522</v>
      </c>
      <c r="K128" s="185">
        <v>1196405.5980365726</v>
      </c>
      <c r="L128" s="254">
        <v>1216368.6201065173</v>
      </c>
      <c r="M128" s="186">
        <f t="shared" si="12"/>
        <v>2.8097145770506358</v>
      </c>
      <c r="N128" s="187">
        <v>1141663.6105878628</v>
      </c>
      <c r="O128" s="188">
        <v>1371863.1466104258</v>
      </c>
      <c r="P128" s="263">
        <v>1385171.8279903987</v>
      </c>
      <c r="Q128" s="264">
        <f t="shared" si="9"/>
        <v>1.8731430513684668</v>
      </c>
      <c r="R128" s="252">
        <v>19</v>
      </c>
    </row>
    <row r="129" spans="1:18" ht="15">
      <c r="A129">
        <v>322</v>
      </c>
      <c r="B129" t="s">
        <v>148</v>
      </c>
      <c r="C129" s="218">
        <v>6614</v>
      </c>
      <c r="D129" s="178">
        <v>28059035.062988557</v>
      </c>
      <c r="E129" s="182">
        <v>28228022.123938046</v>
      </c>
      <c r="F129" s="255">
        <v>28203422</v>
      </c>
      <c r="G129" s="172">
        <f t="shared" si="10"/>
        <v>-24600.123938046396</v>
      </c>
      <c r="H129" s="173">
        <f t="shared" si="11"/>
        <v>-8.714788386532011E-4</v>
      </c>
      <c r="I129" s="267">
        <f t="shared" si="8"/>
        <v>-3.7194018654439667</v>
      </c>
      <c r="J129" s="184">
        <v>1334230.2620859423</v>
      </c>
      <c r="K129" s="185">
        <v>1232841.1730604614</v>
      </c>
      <c r="L129" s="254">
        <v>1247601.3822249568</v>
      </c>
      <c r="M129" s="186">
        <f t="shared" si="12"/>
        <v>2.2316615005284772</v>
      </c>
      <c r="N129" s="187">
        <v>1290740.3265106499</v>
      </c>
      <c r="O129" s="188">
        <v>1223091.9848275445</v>
      </c>
      <c r="P129" s="263">
        <v>1232932.1242705504</v>
      </c>
      <c r="Q129" s="264">
        <f t="shared" si="9"/>
        <v>1.4877743336870126</v>
      </c>
      <c r="R129" s="252">
        <v>2</v>
      </c>
    </row>
    <row r="130" spans="1:18" ht="15">
      <c r="A130">
        <v>398</v>
      </c>
      <c r="B130" t="s">
        <v>149</v>
      </c>
      <c r="C130" s="218">
        <v>120027</v>
      </c>
      <c r="D130" s="178">
        <v>439702842.44531393</v>
      </c>
      <c r="E130" s="182">
        <v>441182444.36495429</v>
      </c>
      <c r="F130" s="255">
        <v>440796185</v>
      </c>
      <c r="G130" s="172">
        <f t="shared" si="10"/>
        <v>-386259.36495429277</v>
      </c>
      <c r="H130" s="173">
        <f t="shared" si="11"/>
        <v>-8.7550937234205054E-4</v>
      </c>
      <c r="I130" s="267">
        <f t="shared" si="8"/>
        <v>-3.218103967892997</v>
      </c>
      <c r="J130" s="184">
        <v>13510392.830545874</v>
      </c>
      <c r="K130" s="185">
        <v>12622701.257143427</v>
      </c>
      <c r="L130" s="254">
        <v>12854456.673994904</v>
      </c>
      <c r="M130" s="186">
        <f t="shared" si="12"/>
        <v>1.9308606967722071</v>
      </c>
      <c r="N130" s="187">
        <v>19204866.668158781</v>
      </c>
      <c r="O130" s="188">
        <v>18611842.867718708</v>
      </c>
      <c r="P130" s="263">
        <v>18766346.478953186</v>
      </c>
      <c r="Q130" s="264">
        <f t="shared" si="9"/>
        <v>1.2872404645161393</v>
      </c>
      <c r="R130" s="252">
        <v>7</v>
      </c>
    </row>
    <row r="131" spans="1:18" ht="15">
      <c r="A131">
        <v>399</v>
      </c>
      <c r="B131" t="s">
        <v>150</v>
      </c>
      <c r="C131" s="218">
        <v>7916</v>
      </c>
      <c r="D131" s="178">
        <v>30365075.530890677</v>
      </c>
      <c r="E131" s="182">
        <v>31724684.099883355</v>
      </c>
      <c r="F131" s="255">
        <v>31697012</v>
      </c>
      <c r="G131" s="172">
        <f t="shared" si="10"/>
        <v>-27672.0998833552</v>
      </c>
      <c r="H131" s="173">
        <f t="shared" si="11"/>
        <v>-8.722576967584981E-4</v>
      </c>
      <c r="I131" s="267">
        <f t="shared" si="8"/>
        <v>-3.4957175193728145</v>
      </c>
      <c r="J131" s="184">
        <v>-375042.4107776052</v>
      </c>
      <c r="K131" s="185">
        <v>-1190781.3445348125</v>
      </c>
      <c r="L131" s="254">
        <v>-1174178.2707272482</v>
      </c>
      <c r="M131" s="186">
        <f t="shared" si="12"/>
        <v>2.097406999439658</v>
      </c>
      <c r="N131" s="184">
        <v>-999965.2917481811</v>
      </c>
      <c r="O131" s="185">
        <v>-1544254.3245672423</v>
      </c>
      <c r="P131" s="254">
        <v>-1533185.608695521</v>
      </c>
      <c r="Q131" s="264">
        <f t="shared" si="9"/>
        <v>1.3982713329612524</v>
      </c>
      <c r="R131" s="252">
        <v>15</v>
      </c>
    </row>
    <row r="132" spans="1:18" ht="15">
      <c r="A132">
        <v>400</v>
      </c>
      <c r="B132" t="s">
        <v>151</v>
      </c>
      <c r="C132" s="218">
        <v>8456</v>
      </c>
      <c r="D132" s="178">
        <v>32400158.891339924</v>
      </c>
      <c r="E132" s="182">
        <v>30740821.304154996</v>
      </c>
      <c r="F132" s="255">
        <v>30728679</v>
      </c>
      <c r="G132" s="172">
        <f t="shared" si="10"/>
        <v>-12142.304154995829</v>
      </c>
      <c r="H132" s="173">
        <f t="shared" si="11"/>
        <v>-3.9498958192618779E-4</v>
      </c>
      <c r="I132" s="267">
        <f t="shared" si="8"/>
        <v>-1.4359394696068861</v>
      </c>
      <c r="J132" s="184">
        <v>1094780.8976453673</v>
      </c>
      <c r="K132" s="185">
        <v>2090392.2742327179</v>
      </c>
      <c r="L132" s="254">
        <v>2097677.7349020829</v>
      </c>
      <c r="M132" s="186">
        <f t="shared" si="12"/>
        <v>0.86157292684070641</v>
      </c>
      <c r="N132" s="187">
        <v>954612.05077918351</v>
      </c>
      <c r="O132" s="188">
        <v>1618197.0475773532</v>
      </c>
      <c r="P132" s="263">
        <v>1623054.0213569414</v>
      </c>
      <c r="Q132" s="264">
        <f t="shared" si="9"/>
        <v>0.57438195122850511</v>
      </c>
      <c r="R132" s="252">
        <v>2</v>
      </c>
    </row>
    <row r="133" spans="1:18" ht="15">
      <c r="A133">
        <v>402</v>
      </c>
      <c r="B133" t="s">
        <v>152</v>
      </c>
      <c r="C133" s="218">
        <v>9247</v>
      </c>
      <c r="D133" s="178">
        <v>43599849.285096027</v>
      </c>
      <c r="E133" s="182">
        <v>43667410.433473654</v>
      </c>
      <c r="F133" s="255">
        <v>43629391</v>
      </c>
      <c r="G133" s="172">
        <f t="shared" si="10"/>
        <v>-38019.433473654091</v>
      </c>
      <c r="H133" s="173">
        <f t="shared" si="11"/>
        <v>-8.7065921922656407E-4</v>
      </c>
      <c r="I133" s="267">
        <f t="shared" si="8"/>
        <v>-4.1115424974212278</v>
      </c>
      <c r="J133" s="184">
        <v>-765750.7235946334</v>
      </c>
      <c r="K133" s="185">
        <v>-806252.21847935824</v>
      </c>
      <c r="L133" s="254">
        <v>-783440.40137383319</v>
      </c>
      <c r="M133" s="186">
        <f t="shared" si="12"/>
        <v>2.4669424792392189</v>
      </c>
      <c r="N133" s="187">
        <v>-942873.22810209764</v>
      </c>
      <c r="O133" s="188">
        <v>-970496.08907768806</v>
      </c>
      <c r="P133" s="263">
        <v>-955288.21100732288</v>
      </c>
      <c r="Q133" s="264">
        <f t="shared" si="9"/>
        <v>1.6446283194944493</v>
      </c>
      <c r="R133" s="252">
        <v>11</v>
      </c>
    </row>
    <row r="134" spans="1:18" ht="15">
      <c r="A134">
        <v>403</v>
      </c>
      <c r="B134" t="s">
        <v>153</v>
      </c>
      <c r="C134" s="218">
        <v>2866</v>
      </c>
      <c r="D134" s="178">
        <v>14220135.467437269</v>
      </c>
      <c r="E134" s="182">
        <v>14357515.772489063</v>
      </c>
      <c r="F134" s="255">
        <v>14338857</v>
      </c>
      <c r="G134" s="172">
        <f t="shared" si="10"/>
        <v>-18658.772489063442</v>
      </c>
      <c r="H134" s="173">
        <f t="shared" si="11"/>
        <v>-1.2995822386499597E-3</v>
      </c>
      <c r="I134" s="267">
        <f t="shared" si="8"/>
        <v>-6.5103881678518638</v>
      </c>
      <c r="J134" s="184">
        <v>622590.73780885374</v>
      </c>
      <c r="K134" s="185">
        <v>540179.88216419867</v>
      </c>
      <c r="L134" s="254">
        <v>551375.07703542442</v>
      </c>
      <c r="M134" s="186">
        <f t="shared" si="12"/>
        <v>3.9062089571618088</v>
      </c>
      <c r="N134" s="187">
        <v>196166.60831395956</v>
      </c>
      <c r="O134" s="188">
        <v>140919.87089306198</v>
      </c>
      <c r="P134" s="263">
        <v>148383.33414054918</v>
      </c>
      <c r="Q134" s="264">
        <f t="shared" si="9"/>
        <v>2.6041393047757171</v>
      </c>
      <c r="R134" s="252">
        <v>14</v>
      </c>
    </row>
    <row r="135" spans="1:18" ht="15">
      <c r="A135">
        <v>405</v>
      </c>
      <c r="B135" t="s">
        <v>154</v>
      </c>
      <c r="C135" s="218">
        <v>72634</v>
      </c>
      <c r="D135" s="178">
        <v>277224892.0542866</v>
      </c>
      <c r="E135" s="182">
        <v>276191583.18062496</v>
      </c>
      <c r="F135" s="255">
        <v>275949554</v>
      </c>
      <c r="G135" s="172">
        <f t="shared" si="10"/>
        <v>-242029.18062496185</v>
      </c>
      <c r="H135" s="173">
        <f t="shared" si="11"/>
        <v>-8.7630903823263345E-4</v>
      </c>
      <c r="I135" s="267">
        <f t="shared" si="8"/>
        <v>-3.3321747477071599</v>
      </c>
      <c r="J135" s="184">
        <v>-1307633.1986752984</v>
      </c>
      <c r="K135" s="185">
        <v>-687591.67063756136</v>
      </c>
      <c r="L135" s="254">
        <v>-542373.96388745692</v>
      </c>
      <c r="M135" s="186">
        <f t="shared" si="12"/>
        <v>1.9993075797850102</v>
      </c>
      <c r="N135" s="187">
        <v>3526667.3874740954</v>
      </c>
      <c r="O135" s="188">
        <v>3939035.3100139028</v>
      </c>
      <c r="P135" s="263">
        <v>4035847.1145140617</v>
      </c>
      <c r="Q135" s="264">
        <f t="shared" si="9"/>
        <v>1.3328717198579023</v>
      </c>
      <c r="R135" s="252">
        <v>9</v>
      </c>
    </row>
    <row r="136" spans="1:18" ht="15">
      <c r="A136">
        <v>407</v>
      </c>
      <c r="B136" t="s">
        <v>155</v>
      </c>
      <c r="C136" s="218">
        <v>2580</v>
      </c>
      <c r="D136" s="178">
        <v>11081400.073035877</v>
      </c>
      <c r="E136" s="182">
        <v>11025260.59034057</v>
      </c>
      <c r="F136" s="255">
        <v>11015600</v>
      </c>
      <c r="G136" s="172">
        <f t="shared" si="10"/>
        <v>-9660.5903405696154</v>
      </c>
      <c r="H136" s="173">
        <f t="shared" si="11"/>
        <v>-8.7622331113274856E-4</v>
      </c>
      <c r="I136" s="267">
        <f t="shared" si="8"/>
        <v>-3.7444148606858976</v>
      </c>
      <c r="J136" s="184">
        <v>192284.82127251051</v>
      </c>
      <c r="K136" s="185">
        <v>225980.94804010226</v>
      </c>
      <c r="L136" s="254">
        <v>231777.33373985888</v>
      </c>
      <c r="M136" s="186">
        <f t="shared" si="12"/>
        <v>2.2466611239366738</v>
      </c>
      <c r="N136" s="187">
        <v>86023.996000081897</v>
      </c>
      <c r="O136" s="188">
        <v>108268.32175388366</v>
      </c>
      <c r="P136" s="263">
        <v>112132.57888705807</v>
      </c>
      <c r="Q136" s="264">
        <f t="shared" si="9"/>
        <v>1.4977740826257409</v>
      </c>
      <c r="R136" s="252">
        <v>1</v>
      </c>
    </row>
    <row r="137" spans="1:18" ht="15">
      <c r="A137">
        <v>408</v>
      </c>
      <c r="B137" t="s">
        <v>156</v>
      </c>
      <c r="C137" s="218">
        <v>14203</v>
      </c>
      <c r="D137" s="178">
        <v>57447121.124084227</v>
      </c>
      <c r="E137" s="182">
        <v>53806002.575258493</v>
      </c>
      <c r="F137" s="255">
        <v>56304409</v>
      </c>
      <c r="G137" s="172">
        <f t="shared" si="10"/>
        <v>2498406.4247415066</v>
      </c>
      <c r="H137" s="173">
        <f t="shared" si="11"/>
        <v>4.6433600437924813E-2</v>
      </c>
      <c r="I137" s="267">
        <f t="shared" si="8"/>
        <v>175.90695097806847</v>
      </c>
      <c r="J137" s="184">
        <v>441994.01981019601</v>
      </c>
      <c r="K137" s="185">
        <v>2626679.4080920331</v>
      </c>
      <c r="L137" s="254">
        <v>1127635.3236815659</v>
      </c>
      <c r="M137" s="186">
        <f t="shared" si="12"/>
        <v>-105.54418675001529</v>
      </c>
      <c r="N137" s="187">
        <v>-382837.57119115582</v>
      </c>
      <c r="O137" s="188">
        <v>1073367.4045640009</v>
      </c>
      <c r="P137" s="263">
        <v>74004.681623711745</v>
      </c>
      <c r="Q137" s="264">
        <f t="shared" si="9"/>
        <v>-70.362791166675294</v>
      </c>
      <c r="R137" s="252">
        <v>14</v>
      </c>
    </row>
    <row r="138" spans="1:18" ht="15">
      <c r="A138">
        <v>410</v>
      </c>
      <c r="B138" t="s">
        <v>157</v>
      </c>
      <c r="C138" s="218">
        <v>18788</v>
      </c>
      <c r="D138" s="178">
        <v>65922022.482761919</v>
      </c>
      <c r="E138" s="182">
        <v>66786504.705413669</v>
      </c>
      <c r="F138" s="255">
        <v>66727994</v>
      </c>
      <c r="G138" s="172">
        <f t="shared" si="10"/>
        <v>-58510.705413669348</v>
      </c>
      <c r="H138" s="173">
        <f t="shared" si="11"/>
        <v>-8.7608575522483522E-4</v>
      </c>
      <c r="I138" s="267">
        <f t="shared" si="8"/>
        <v>-3.1142593896992414</v>
      </c>
      <c r="J138" s="184">
        <v>-1203641.066939669</v>
      </c>
      <c r="K138" s="185">
        <v>-1722308.6182588381</v>
      </c>
      <c r="L138" s="254">
        <v>-1687202.4017858221</v>
      </c>
      <c r="M138" s="186">
        <f t="shared" si="12"/>
        <v>1.8685446281145388</v>
      </c>
      <c r="N138" s="187">
        <v>-1353185.0091590269</v>
      </c>
      <c r="O138" s="188">
        <v>-1699348.2594838326</v>
      </c>
      <c r="P138" s="263">
        <v>-1675944.1151684648</v>
      </c>
      <c r="Q138" s="264">
        <f t="shared" si="9"/>
        <v>1.245696418744294</v>
      </c>
      <c r="R138" s="252">
        <v>13</v>
      </c>
    </row>
    <row r="139" spans="1:18" ht="15">
      <c r="A139">
        <v>416</v>
      </c>
      <c r="B139" t="s">
        <v>158</v>
      </c>
      <c r="C139" s="218">
        <v>2917</v>
      </c>
      <c r="D139" s="178">
        <v>11760276.812780395</v>
      </c>
      <c r="E139" s="182">
        <v>11792818.738245074</v>
      </c>
      <c r="F139" s="255">
        <v>11782487</v>
      </c>
      <c r="G139" s="172">
        <f t="shared" si="10"/>
        <v>-10331.738245073706</v>
      </c>
      <c r="H139" s="173">
        <f t="shared" si="11"/>
        <v>-8.7610421854166518E-4</v>
      </c>
      <c r="I139" s="267">
        <f t="shared" si="8"/>
        <v>-3.5419054662576981</v>
      </c>
      <c r="J139" s="184">
        <v>-324747.00977366214</v>
      </c>
      <c r="K139" s="185">
        <v>-344257.93513641233</v>
      </c>
      <c r="L139" s="254">
        <v>-338058.75406148727</v>
      </c>
      <c r="M139" s="186">
        <f t="shared" si="12"/>
        <v>2.1251906324734513</v>
      </c>
      <c r="N139" s="187">
        <v>-256093.19672164335</v>
      </c>
      <c r="O139" s="188">
        <v>-269351.91640360985</v>
      </c>
      <c r="P139" s="263">
        <v>-265219.12902032188</v>
      </c>
      <c r="Q139" s="264">
        <f t="shared" si="9"/>
        <v>1.4167937549838774</v>
      </c>
      <c r="R139" s="252">
        <v>9</v>
      </c>
    </row>
    <row r="140" spans="1:18" ht="15">
      <c r="A140">
        <v>418</v>
      </c>
      <c r="B140" t="s">
        <v>159</v>
      </c>
      <c r="C140" s="218">
        <v>24164</v>
      </c>
      <c r="D140" s="178">
        <v>69892142.337671503</v>
      </c>
      <c r="E140" s="182">
        <v>71476623.153672725</v>
      </c>
      <c r="F140" s="255">
        <v>71413990</v>
      </c>
      <c r="G140" s="172">
        <f t="shared" si="10"/>
        <v>-62633.153672724962</v>
      </c>
      <c r="H140" s="173">
        <f t="shared" si="11"/>
        <v>-8.7627466029089609E-4</v>
      </c>
      <c r="I140" s="267">
        <f t="shared" si="8"/>
        <v>-2.5920027177919618</v>
      </c>
      <c r="J140" s="184">
        <v>882473.44264661067</v>
      </c>
      <c r="K140" s="185">
        <v>-68286.470533423009</v>
      </c>
      <c r="L140" s="254">
        <v>-30706.780717447447</v>
      </c>
      <c r="M140" s="186">
        <f t="shared" si="12"/>
        <v>1.5551932550892056</v>
      </c>
      <c r="N140" s="187">
        <v>790131.25242133194</v>
      </c>
      <c r="O140" s="188">
        <v>157553.33227376873</v>
      </c>
      <c r="P140" s="263">
        <v>182606.45881778075</v>
      </c>
      <c r="Q140" s="264">
        <f t="shared" si="9"/>
        <v>1.0367955033939753</v>
      </c>
      <c r="R140" s="252">
        <v>6</v>
      </c>
    </row>
    <row r="141" spans="1:18" ht="15">
      <c r="A141">
        <v>420</v>
      </c>
      <c r="B141" t="s">
        <v>160</v>
      </c>
      <c r="C141" s="218">
        <v>9280</v>
      </c>
      <c r="D141" s="178">
        <v>43145304.854106449</v>
      </c>
      <c r="E141" s="182">
        <v>43099991.567530781</v>
      </c>
      <c r="F141" s="255">
        <v>46886496</v>
      </c>
      <c r="G141" s="172">
        <f t="shared" si="10"/>
        <v>3786504.432469219</v>
      </c>
      <c r="H141" s="173">
        <f t="shared" si="11"/>
        <v>8.785394833630937E-2</v>
      </c>
      <c r="I141" s="267">
        <f t="shared" si="8"/>
        <v>408.02849487814859</v>
      </c>
      <c r="J141" s="184">
        <v>1143544.3510032834</v>
      </c>
      <c r="K141" s="185">
        <v>1170770.4101250719</v>
      </c>
      <c r="L141" s="254">
        <v>-1101132.1184625868</v>
      </c>
      <c r="M141" s="186">
        <f t="shared" si="12"/>
        <v>-244.817082821946</v>
      </c>
      <c r="N141" s="187">
        <v>677049.17605923256</v>
      </c>
      <c r="O141" s="188">
        <v>694526.89915787068</v>
      </c>
      <c r="P141" s="263">
        <v>-820074.78656721918</v>
      </c>
      <c r="Q141" s="264">
        <f t="shared" si="9"/>
        <v>-163.21138854796226</v>
      </c>
      <c r="R141" s="252">
        <v>11</v>
      </c>
    </row>
    <row r="142" spans="1:18" ht="15">
      <c r="A142">
        <v>421</v>
      </c>
      <c r="B142" t="s">
        <v>161</v>
      </c>
      <c r="C142" s="218">
        <v>719</v>
      </c>
      <c r="D142" s="178">
        <v>3095994.4685514919</v>
      </c>
      <c r="E142" s="182">
        <v>3351184.6999082845</v>
      </c>
      <c r="F142" s="255">
        <v>3348197</v>
      </c>
      <c r="G142" s="172">
        <f t="shared" si="10"/>
        <v>-2987.6999082844704</v>
      </c>
      <c r="H142" s="173">
        <f t="shared" si="11"/>
        <v>-8.9153543472737806E-4</v>
      </c>
      <c r="I142" s="267">
        <f t="shared" ref="I142:I205" si="13">G142/C142</f>
        <v>-4.1553545316891105</v>
      </c>
      <c r="J142" s="184">
        <v>210444.82792210605</v>
      </c>
      <c r="K142" s="185">
        <v>57331.956080571937</v>
      </c>
      <c r="L142" s="254">
        <v>59124.580471354551</v>
      </c>
      <c r="M142" s="186">
        <f t="shared" si="12"/>
        <v>2.4932189023402138</v>
      </c>
      <c r="N142" s="187">
        <v>49813.144757970273</v>
      </c>
      <c r="O142" s="188">
        <v>-52284.489961561885</v>
      </c>
      <c r="P142" s="263">
        <v>-51089.407034372649</v>
      </c>
      <c r="Q142" s="264">
        <f t="shared" si="9"/>
        <v>1.6621459348946261</v>
      </c>
      <c r="R142" s="252">
        <v>16</v>
      </c>
    </row>
    <row r="143" spans="1:18" ht="15">
      <c r="A143">
        <v>422</v>
      </c>
      <c r="B143" t="s">
        <v>162</v>
      </c>
      <c r="C143" s="218">
        <v>10543</v>
      </c>
      <c r="D143" s="178">
        <v>54335137.391176403</v>
      </c>
      <c r="E143" s="182">
        <v>54885577.815520585</v>
      </c>
      <c r="F143" s="255">
        <v>54837686</v>
      </c>
      <c r="G143" s="172">
        <f t="shared" si="10"/>
        <v>-47891.815520584583</v>
      </c>
      <c r="H143" s="173">
        <f t="shared" si="11"/>
        <v>-8.7257559137952087E-4</v>
      </c>
      <c r="I143" s="267">
        <f t="shared" si="13"/>
        <v>-4.5425225761723027</v>
      </c>
      <c r="J143" s="184">
        <v>2035914.6490245794</v>
      </c>
      <c r="K143" s="185">
        <v>1705703.4249434376</v>
      </c>
      <c r="L143" s="254">
        <v>1734438.7487365038</v>
      </c>
      <c r="M143" s="186">
        <f t="shared" si="12"/>
        <v>2.7255357861202882</v>
      </c>
      <c r="N143" s="187">
        <v>1686417.9384784063</v>
      </c>
      <c r="O143" s="188">
        <v>1465340.0973015525</v>
      </c>
      <c r="P143" s="263">
        <v>1484496.9798302788</v>
      </c>
      <c r="Q143" s="264">
        <f t="shared" ref="Q143:Q206" si="14">(P143-O143)/C143</f>
        <v>1.8170238574149904</v>
      </c>
      <c r="R143" s="252">
        <v>12</v>
      </c>
    </row>
    <row r="144" spans="1:18" ht="15">
      <c r="A144">
        <v>423</v>
      </c>
      <c r="B144" t="s">
        <v>163</v>
      </c>
      <c r="C144" s="218">
        <v>20291</v>
      </c>
      <c r="D144" s="178">
        <v>64710178.467590339</v>
      </c>
      <c r="E144" s="182">
        <v>61842163.102757089</v>
      </c>
      <c r="F144" s="255">
        <v>63401670</v>
      </c>
      <c r="G144" s="172">
        <f t="shared" ref="G144:G207" si="15">F144-E144</f>
        <v>1559506.8972429112</v>
      </c>
      <c r="H144" s="173">
        <f t="shared" ref="H144:H207" si="16">G144/E144</f>
        <v>2.5217534752974773E-2</v>
      </c>
      <c r="I144" s="267">
        <f t="shared" si="13"/>
        <v>76.857074429200694</v>
      </c>
      <c r="J144" s="184">
        <v>682033.04186193272</v>
      </c>
      <c r="K144" s="185">
        <v>2402818.0777906645</v>
      </c>
      <c r="L144" s="254">
        <v>1467114.1862799476</v>
      </c>
      <c r="M144" s="186">
        <f t="shared" ref="M144:M207" si="17">(L144-K144)/C144</f>
        <v>-46.114232492766099</v>
      </c>
      <c r="N144" s="187">
        <v>-286975.05515880603</v>
      </c>
      <c r="O144" s="188">
        <v>860642.27083261835</v>
      </c>
      <c r="P144" s="263">
        <v>236839.6764921734</v>
      </c>
      <c r="Q144" s="264">
        <f t="shared" si="14"/>
        <v>-30.742821661842441</v>
      </c>
      <c r="R144" s="252">
        <v>2</v>
      </c>
    </row>
    <row r="145" spans="1:18" ht="15">
      <c r="A145">
        <v>425</v>
      </c>
      <c r="B145" t="s">
        <v>164</v>
      </c>
      <c r="C145" s="218">
        <v>10218</v>
      </c>
      <c r="D145" s="178">
        <v>30543462.739927363</v>
      </c>
      <c r="E145" s="182">
        <v>29801886.912021227</v>
      </c>
      <c r="F145" s="255">
        <v>29775807</v>
      </c>
      <c r="G145" s="172">
        <f t="shared" si="15"/>
        <v>-26079.912021227181</v>
      </c>
      <c r="H145" s="173">
        <f t="shared" si="16"/>
        <v>-8.7510942170266714E-4</v>
      </c>
      <c r="I145" s="267">
        <f t="shared" si="13"/>
        <v>-2.5523499727174772</v>
      </c>
      <c r="J145" s="184">
        <v>-1776669.9584317359</v>
      </c>
      <c r="K145" s="185">
        <v>-1331712.3633866741</v>
      </c>
      <c r="L145" s="254">
        <v>-1316064.6412269443</v>
      </c>
      <c r="M145" s="186">
        <f t="shared" si="17"/>
        <v>1.5313879584781567</v>
      </c>
      <c r="N145" s="184">
        <v>-2308219.9726729626</v>
      </c>
      <c r="O145" s="185">
        <v>-2011795.3474266455</v>
      </c>
      <c r="P145" s="254">
        <v>-2001363.5326534815</v>
      </c>
      <c r="Q145" s="264">
        <f t="shared" si="14"/>
        <v>1.0209253056531602</v>
      </c>
      <c r="R145" s="252">
        <v>17</v>
      </c>
    </row>
    <row r="146" spans="1:18" ht="15">
      <c r="A146">
        <v>426</v>
      </c>
      <c r="B146" t="s">
        <v>165</v>
      </c>
      <c r="C146" s="218">
        <v>11979</v>
      </c>
      <c r="D146" s="178">
        <v>45012378.454174422</v>
      </c>
      <c r="E146" s="182">
        <v>45236496.087518975</v>
      </c>
      <c r="F146" s="255">
        <v>45196938</v>
      </c>
      <c r="G146" s="172">
        <f t="shared" si="15"/>
        <v>-39558.087518975139</v>
      </c>
      <c r="H146" s="173">
        <f t="shared" si="16"/>
        <v>-8.7447284693408108E-4</v>
      </c>
      <c r="I146" s="267">
        <f t="shared" si="13"/>
        <v>-3.3022862942628883</v>
      </c>
      <c r="J146" s="184">
        <v>-200184.33034729151</v>
      </c>
      <c r="K146" s="185">
        <v>-334642.93148734898</v>
      </c>
      <c r="L146" s="254">
        <v>-310907.9001552905</v>
      </c>
      <c r="M146" s="186">
        <f t="shared" si="17"/>
        <v>1.9813867044042477</v>
      </c>
      <c r="N146" s="187">
        <v>-253066.21103606222</v>
      </c>
      <c r="O146" s="188">
        <v>-342916.93955649901</v>
      </c>
      <c r="P146" s="263">
        <v>-327093.58533511113</v>
      </c>
      <c r="Q146" s="264">
        <f t="shared" si="14"/>
        <v>1.3209244696041307</v>
      </c>
      <c r="R146" s="252">
        <v>12</v>
      </c>
    </row>
    <row r="147" spans="1:18" ht="15">
      <c r="A147">
        <v>430</v>
      </c>
      <c r="B147" t="s">
        <v>166</v>
      </c>
      <c r="C147" s="218">
        <v>15628</v>
      </c>
      <c r="D147" s="178">
        <v>69904360.589861482</v>
      </c>
      <c r="E147" s="182">
        <v>70655501.151333824</v>
      </c>
      <c r="F147" s="255">
        <v>70593964</v>
      </c>
      <c r="G147" s="172">
        <f t="shared" si="15"/>
        <v>-61537.1513338238</v>
      </c>
      <c r="H147" s="173">
        <f t="shared" si="16"/>
        <v>-8.7094635705746621E-4</v>
      </c>
      <c r="I147" s="267">
        <f t="shared" si="13"/>
        <v>-3.9376216620056179</v>
      </c>
      <c r="J147" s="184">
        <v>940080.21199927235</v>
      </c>
      <c r="K147" s="185">
        <v>489443.4553580262</v>
      </c>
      <c r="L147" s="254">
        <v>526365.95899723028</v>
      </c>
      <c r="M147" s="186">
        <f t="shared" si="17"/>
        <v>2.3625866162787355</v>
      </c>
      <c r="N147" s="187">
        <v>521323.28624814219</v>
      </c>
      <c r="O147" s="188">
        <v>220058.06070897431</v>
      </c>
      <c r="P147" s="263">
        <v>244673.06313513551</v>
      </c>
      <c r="Q147" s="264">
        <f t="shared" si="14"/>
        <v>1.5750577441874327</v>
      </c>
      <c r="R147" s="252">
        <v>2</v>
      </c>
    </row>
    <row r="148" spans="1:18" ht="15">
      <c r="A148">
        <v>433</v>
      </c>
      <c r="B148" t="s">
        <v>167</v>
      </c>
      <c r="C148" s="218">
        <v>7799</v>
      </c>
      <c r="D148" s="178">
        <v>28099638.309220582</v>
      </c>
      <c r="E148" s="182">
        <v>28239589.487595387</v>
      </c>
      <c r="F148" s="255">
        <v>28683321</v>
      </c>
      <c r="G148" s="172">
        <f t="shared" si="15"/>
        <v>443731.5124046132</v>
      </c>
      <c r="H148" s="173">
        <f t="shared" si="16"/>
        <v>1.5713100666690929E-2</v>
      </c>
      <c r="I148" s="267">
        <f t="shared" si="13"/>
        <v>56.895949789025927</v>
      </c>
      <c r="J148" s="184">
        <v>925598.68032818905</v>
      </c>
      <c r="K148" s="185">
        <v>841647.31660575978</v>
      </c>
      <c r="L148" s="254">
        <v>575408.2609469922</v>
      </c>
      <c r="M148" s="186">
        <f t="shared" si="17"/>
        <v>-34.137588877903269</v>
      </c>
      <c r="N148" s="187">
        <v>750149.57498666854</v>
      </c>
      <c r="O148" s="188">
        <v>693840.21186668612</v>
      </c>
      <c r="P148" s="263">
        <v>516347.5080941855</v>
      </c>
      <c r="Q148" s="264">
        <f t="shared" si="14"/>
        <v>-22.758392585267423</v>
      </c>
      <c r="R148" s="252">
        <v>5</v>
      </c>
    </row>
    <row r="149" spans="1:18" ht="15">
      <c r="A149">
        <v>434</v>
      </c>
      <c r="B149" t="s">
        <v>168</v>
      </c>
      <c r="C149" s="218">
        <v>14643</v>
      </c>
      <c r="D149" s="178">
        <v>57197141.028732643</v>
      </c>
      <c r="E149" s="182">
        <v>58244313.574187465</v>
      </c>
      <c r="F149" s="255">
        <v>58046432</v>
      </c>
      <c r="G149" s="172">
        <f t="shared" si="15"/>
        <v>-197881.57418746501</v>
      </c>
      <c r="H149" s="173">
        <f t="shared" si="16"/>
        <v>-3.3974402314041786E-3</v>
      </c>
      <c r="I149" s="267">
        <f t="shared" si="13"/>
        <v>-13.51373176176091</v>
      </c>
      <c r="J149" s="184">
        <v>2752029.3800959741</v>
      </c>
      <c r="K149" s="185">
        <v>2123762.330632465</v>
      </c>
      <c r="L149" s="254">
        <v>2242491.3071369282</v>
      </c>
      <c r="M149" s="186">
        <f t="shared" si="17"/>
        <v>8.1082412418536656</v>
      </c>
      <c r="N149" s="187">
        <v>1770547.5324185644</v>
      </c>
      <c r="O149" s="188">
        <v>1351058.286572543</v>
      </c>
      <c r="P149" s="263">
        <v>1430210.937575537</v>
      </c>
      <c r="Q149" s="264">
        <f t="shared" si="14"/>
        <v>5.4054941612370442</v>
      </c>
      <c r="R149" s="252">
        <v>1</v>
      </c>
    </row>
    <row r="150" spans="1:18" ht="15">
      <c r="A150">
        <v>435</v>
      </c>
      <c r="B150" t="s">
        <v>169</v>
      </c>
      <c r="C150" s="218">
        <v>703</v>
      </c>
      <c r="D150" s="178">
        <v>3356623.6604126841</v>
      </c>
      <c r="E150" s="182">
        <v>3213521.6541057122</v>
      </c>
      <c r="F150" s="255">
        <v>3188327</v>
      </c>
      <c r="G150" s="172">
        <f t="shared" si="15"/>
        <v>-25194.654105712194</v>
      </c>
      <c r="H150" s="173">
        <f t="shared" si="16"/>
        <v>-7.8402005082251706E-3</v>
      </c>
      <c r="I150" s="267">
        <f t="shared" si="13"/>
        <v>-35.838768286930573</v>
      </c>
      <c r="J150" s="184">
        <v>181017.85611917317</v>
      </c>
      <c r="K150" s="185">
        <v>266878.48921985697</v>
      </c>
      <c r="L150" s="254">
        <v>281995.3078204405</v>
      </c>
      <c r="M150" s="186">
        <f t="shared" si="17"/>
        <v>21.50329815161242</v>
      </c>
      <c r="N150" s="187">
        <v>274976.91671843064</v>
      </c>
      <c r="O150" s="188">
        <v>332227.42250193277</v>
      </c>
      <c r="P150" s="263">
        <v>342305.30156898953</v>
      </c>
      <c r="Q150" s="264">
        <f t="shared" si="14"/>
        <v>14.335532101076463</v>
      </c>
      <c r="R150" s="252">
        <v>13</v>
      </c>
    </row>
    <row r="151" spans="1:18" ht="15">
      <c r="A151">
        <v>436</v>
      </c>
      <c r="B151" t="s">
        <v>170</v>
      </c>
      <c r="C151" s="218">
        <v>2018</v>
      </c>
      <c r="D151" s="178">
        <v>6429615.4180347631</v>
      </c>
      <c r="E151" s="182">
        <v>6078264.2699214704</v>
      </c>
      <c r="F151" s="255">
        <v>6256665</v>
      </c>
      <c r="G151" s="172">
        <f t="shared" si="15"/>
        <v>178400.73007852957</v>
      </c>
      <c r="H151" s="173">
        <f t="shared" si="16"/>
        <v>2.9350604408786993E-2</v>
      </c>
      <c r="I151" s="267">
        <f t="shared" si="13"/>
        <v>88.40472253643685</v>
      </c>
      <c r="J151" s="184">
        <v>244748.79053621643</v>
      </c>
      <c r="K151" s="185">
        <v>455565.5356009496</v>
      </c>
      <c r="L151" s="254">
        <v>348525.13529645506</v>
      </c>
      <c r="M151" s="186">
        <f t="shared" si="17"/>
        <v>-53.042814818877375</v>
      </c>
      <c r="N151" s="187">
        <v>6453.6596851415507</v>
      </c>
      <c r="O151" s="188">
        <v>146891.1461688792</v>
      </c>
      <c r="P151" s="263">
        <v>75530.87929921945</v>
      </c>
      <c r="Q151" s="264">
        <f t="shared" si="14"/>
        <v>-35.36187654591663</v>
      </c>
      <c r="R151" s="252">
        <v>17</v>
      </c>
    </row>
    <row r="152" spans="1:18" ht="15">
      <c r="A152">
        <v>440</v>
      </c>
      <c r="B152" t="s">
        <v>171</v>
      </c>
      <c r="C152" s="218">
        <v>5622</v>
      </c>
      <c r="D152" s="178">
        <v>18292512.181361973</v>
      </c>
      <c r="E152" s="182">
        <v>18438832.731491599</v>
      </c>
      <c r="F152" s="255">
        <v>18099536</v>
      </c>
      <c r="G152" s="172">
        <f t="shared" si="15"/>
        <v>-339296.73149159923</v>
      </c>
      <c r="H152" s="173">
        <f t="shared" si="16"/>
        <v>-1.8401204481459169E-2</v>
      </c>
      <c r="I152" s="267">
        <f t="shared" si="13"/>
        <v>-60.351606455282678</v>
      </c>
      <c r="J152" s="184">
        <v>-1442256.3873326301</v>
      </c>
      <c r="K152" s="185">
        <v>-1530067.8993051006</v>
      </c>
      <c r="L152" s="254">
        <v>-1326489.8967506385</v>
      </c>
      <c r="M152" s="186">
        <f t="shared" si="17"/>
        <v>36.21095740918927</v>
      </c>
      <c r="N152" s="187">
        <v>-1459792.5278839981</v>
      </c>
      <c r="O152" s="188">
        <v>-1517994.600561454</v>
      </c>
      <c r="P152" s="263">
        <v>-1382275.9321918038</v>
      </c>
      <c r="Q152" s="264">
        <f t="shared" si="14"/>
        <v>24.140638272794405</v>
      </c>
      <c r="R152" s="252">
        <v>15</v>
      </c>
    </row>
    <row r="153" spans="1:18" ht="15">
      <c r="A153">
        <v>441</v>
      </c>
      <c r="B153" t="s">
        <v>172</v>
      </c>
      <c r="C153" s="218">
        <v>4473</v>
      </c>
      <c r="D153" s="178">
        <v>22622681.417131651</v>
      </c>
      <c r="E153" s="182">
        <v>22611220.771237541</v>
      </c>
      <c r="F153" s="255">
        <v>22591449</v>
      </c>
      <c r="G153" s="172">
        <f t="shared" si="15"/>
        <v>-19771.77123754099</v>
      </c>
      <c r="H153" s="173">
        <f t="shared" si="16"/>
        <v>-8.7442298837272624E-4</v>
      </c>
      <c r="I153" s="267">
        <f t="shared" si="13"/>
        <v>-4.4202484322693918</v>
      </c>
      <c r="J153" s="184">
        <v>-697332.71486114571</v>
      </c>
      <c r="K153" s="185">
        <v>-690435.04730660189</v>
      </c>
      <c r="L153" s="254">
        <v>-678572.22119244223</v>
      </c>
      <c r="M153" s="186">
        <f t="shared" si="17"/>
        <v>2.6520961578715982</v>
      </c>
      <c r="N153" s="187">
        <v>-206117.57267791688</v>
      </c>
      <c r="O153" s="188">
        <v>-201895.13582576218</v>
      </c>
      <c r="P153" s="263">
        <v>-193986.58508298401</v>
      </c>
      <c r="Q153" s="264">
        <f t="shared" si="14"/>
        <v>1.7680641052488644</v>
      </c>
      <c r="R153" s="252">
        <v>9</v>
      </c>
    </row>
    <row r="154" spans="1:18" ht="15">
      <c r="A154">
        <v>444</v>
      </c>
      <c r="B154" t="s">
        <v>173</v>
      </c>
      <c r="C154" s="218">
        <v>45988</v>
      </c>
      <c r="D154" s="178">
        <v>174334015.231796</v>
      </c>
      <c r="E154" s="182">
        <v>173535018.90447208</v>
      </c>
      <c r="F154" s="255">
        <v>173383794</v>
      </c>
      <c r="G154" s="172">
        <f t="shared" si="15"/>
        <v>-151224.90447208285</v>
      </c>
      <c r="H154" s="173">
        <f t="shared" si="16"/>
        <v>-8.7143739302169003E-4</v>
      </c>
      <c r="I154" s="267">
        <f t="shared" si="13"/>
        <v>-3.2883557552422991</v>
      </c>
      <c r="J154" s="184">
        <v>1171327.8780792272</v>
      </c>
      <c r="K154" s="185">
        <v>1650730.0126952659</v>
      </c>
      <c r="L154" s="254">
        <v>1741465.0762853224</v>
      </c>
      <c r="M154" s="186">
        <f t="shared" si="17"/>
        <v>1.9730160822400733</v>
      </c>
      <c r="N154" s="187">
        <v>3578678.4287187983</v>
      </c>
      <c r="O154" s="188">
        <v>3898203.1974049169</v>
      </c>
      <c r="P154" s="263">
        <v>3958693.2397983586</v>
      </c>
      <c r="Q154" s="264">
        <f t="shared" si="14"/>
        <v>1.3153440548282547</v>
      </c>
      <c r="R154" s="252">
        <v>1</v>
      </c>
    </row>
    <row r="155" spans="1:18" ht="15">
      <c r="A155">
        <v>445</v>
      </c>
      <c r="B155" t="s">
        <v>174</v>
      </c>
      <c r="C155" s="218">
        <v>15086</v>
      </c>
      <c r="D155" s="178">
        <v>64349762.345123112</v>
      </c>
      <c r="E155" s="182">
        <v>64079077.939661786</v>
      </c>
      <c r="F155" s="255">
        <v>64023126</v>
      </c>
      <c r="G155" s="172">
        <f t="shared" si="15"/>
        <v>-55951.93966178596</v>
      </c>
      <c r="H155" s="173">
        <f t="shared" si="16"/>
        <v>-8.7317017442840688E-4</v>
      </c>
      <c r="I155" s="267">
        <f t="shared" si="13"/>
        <v>-3.7088651505890202</v>
      </c>
      <c r="J155" s="184">
        <v>-3595387.0761203538</v>
      </c>
      <c r="K155" s="185">
        <v>-3432961.3184490236</v>
      </c>
      <c r="L155" s="254">
        <v>-3399389.9714153982</v>
      </c>
      <c r="M155" s="186">
        <f t="shared" si="17"/>
        <v>2.2253312364858457</v>
      </c>
      <c r="N155" s="187">
        <v>-352873.74417103775</v>
      </c>
      <c r="O155" s="188">
        <v>-244856.97015997235</v>
      </c>
      <c r="P155" s="263">
        <v>-222476.07213752993</v>
      </c>
      <c r="Q155" s="264">
        <f t="shared" si="14"/>
        <v>1.4835541576589166</v>
      </c>
      <c r="R155" s="252">
        <v>2</v>
      </c>
    </row>
    <row r="156" spans="1:18" ht="15">
      <c r="A156">
        <v>475</v>
      </c>
      <c r="B156" t="s">
        <v>175</v>
      </c>
      <c r="C156" s="218">
        <v>5487</v>
      </c>
      <c r="D156" s="178">
        <v>24904037.554185681</v>
      </c>
      <c r="E156" s="182">
        <v>25368691.472073883</v>
      </c>
      <c r="F156" s="255">
        <v>25146518</v>
      </c>
      <c r="G156" s="172">
        <f t="shared" si="15"/>
        <v>-222173.47207388282</v>
      </c>
      <c r="H156" s="173">
        <f t="shared" si="16"/>
        <v>-8.7577820999736496E-3</v>
      </c>
      <c r="I156" s="267">
        <f t="shared" si="13"/>
        <v>-40.49088246289098</v>
      </c>
      <c r="J156" s="184">
        <v>-1075341.3521216339</v>
      </c>
      <c r="K156" s="185">
        <v>-1354139.4044835449</v>
      </c>
      <c r="L156" s="254">
        <v>-1220835.1691205476</v>
      </c>
      <c r="M156" s="186">
        <f t="shared" si="17"/>
        <v>24.294557201202348</v>
      </c>
      <c r="N156" s="187">
        <v>-845857.59370972891</v>
      </c>
      <c r="O156" s="188">
        <v>-1031622.2167749341</v>
      </c>
      <c r="P156" s="263">
        <v>-942752.72653293004</v>
      </c>
      <c r="Q156" s="264">
        <f t="shared" si="14"/>
        <v>16.196371467469298</v>
      </c>
      <c r="R156" s="252">
        <v>15</v>
      </c>
    </row>
    <row r="157" spans="1:18" ht="15">
      <c r="A157">
        <v>480</v>
      </c>
      <c r="B157" t="s">
        <v>176</v>
      </c>
      <c r="C157" s="218">
        <v>1990</v>
      </c>
      <c r="D157" s="178">
        <v>7587062.6376414206</v>
      </c>
      <c r="E157" s="182">
        <v>7586944.0315285064</v>
      </c>
      <c r="F157" s="255">
        <v>7580324</v>
      </c>
      <c r="G157" s="172">
        <f t="shared" si="15"/>
        <v>-6620.031528506428</v>
      </c>
      <c r="H157" s="173">
        <f t="shared" si="16"/>
        <v>-8.7255573535221153E-4</v>
      </c>
      <c r="I157" s="267">
        <f t="shared" si="13"/>
        <v>-3.3266490092997127</v>
      </c>
      <c r="J157" s="184">
        <v>257660.50735958465</v>
      </c>
      <c r="K157" s="185">
        <v>257735.35952264559</v>
      </c>
      <c r="L157" s="254">
        <v>261707.27360177401</v>
      </c>
      <c r="M157" s="186">
        <f t="shared" si="17"/>
        <v>1.9959367231801082</v>
      </c>
      <c r="N157" s="187">
        <v>72308.580864122079</v>
      </c>
      <c r="O157" s="188">
        <v>72293.308281447811</v>
      </c>
      <c r="P157" s="263">
        <v>74941.251000869946</v>
      </c>
      <c r="Q157" s="264">
        <f t="shared" si="14"/>
        <v>1.3306244821216759</v>
      </c>
      <c r="R157" s="252">
        <v>2</v>
      </c>
    </row>
    <row r="158" spans="1:18" ht="15">
      <c r="A158">
        <v>481</v>
      </c>
      <c r="B158" t="s">
        <v>177</v>
      </c>
      <c r="C158" s="218">
        <v>9612</v>
      </c>
      <c r="D158" s="178">
        <v>29158461.871864155</v>
      </c>
      <c r="E158" s="182">
        <v>29624670.35204576</v>
      </c>
      <c r="F158" s="255">
        <v>29536038</v>
      </c>
      <c r="G158" s="172">
        <f t="shared" si="15"/>
        <v>-88632.352045759559</v>
      </c>
      <c r="H158" s="173">
        <f t="shared" si="16"/>
        <v>-2.9918426430570887E-3</v>
      </c>
      <c r="I158" s="267">
        <f t="shared" si="13"/>
        <v>-9.2210104084227584</v>
      </c>
      <c r="J158" s="184">
        <v>407115.68446518679</v>
      </c>
      <c r="K158" s="185">
        <v>127379.05916760612</v>
      </c>
      <c r="L158" s="254">
        <v>180558.41929749332</v>
      </c>
      <c r="M158" s="186">
        <f t="shared" si="17"/>
        <v>5.53260092903529</v>
      </c>
      <c r="N158" s="187">
        <v>182330.87402769257</v>
      </c>
      <c r="O158" s="188">
        <v>-3956.3526588329705</v>
      </c>
      <c r="P158" s="263">
        <v>31496.55409443851</v>
      </c>
      <c r="Q158" s="264">
        <f t="shared" si="14"/>
        <v>3.6884006193582484</v>
      </c>
      <c r="R158" s="252">
        <v>2</v>
      </c>
    </row>
    <row r="159" spans="1:18" ht="15">
      <c r="A159">
        <v>483</v>
      </c>
      <c r="B159" t="s">
        <v>178</v>
      </c>
      <c r="C159" s="218">
        <v>1076</v>
      </c>
      <c r="D159" s="178">
        <v>4208644.4995360486</v>
      </c>
      <c r="E159" s="182">
        <v>4227278.194899369</v>
      </c>
      <c r="F159" s="255">
        <v>4283503</v>
      </c>
      <c r="G159" s="172">
        <f t="shared" si="15"/>
        <v>56224.805100630969</v>
      </c>
      <c r="H159" s="173">
        <f t="shared" si="16"/>
        <v>1.3300474326121185E-2</v>
      </c>
      <c r="I159" s="267">
        <f t="shared" si="13"/>
        <v>52.253536338876366</v>
      </c>
      <c r="J159" s="184">
        <v>-35920.452803307897</v>
      </c>
      <c r="K159" s="185">
        <v>-47099.423704399829</v>
      </c>
      <c r="L159" s="254">
        <v>-80834.448165230875</v>
      </c>
      <c r="M159" s="186">
        <f t="shared" si="17"/>
        <v>-31.35225321638573</v>
      </c>
      <c r="N159" s="187">
        <v>-169596.44241376835</v>
      </c>
      <c r="O159" s="188">
        <v>-177071.11153059875</v>
      </c>
      <c r="P159" s="263">
        <v>-199561.12783781782</v>
      </c>
      <c r="Q159" s="264">
        <f t="shared" si="14"/>
        <v>-20.901502144255648</v>
      </c>
      <c r="R159" s="252">
        <v>17</v>
      </c>
    </row>
    <row r="160" spans="1:18" ht="15">
      <c r="A160">
        <v>484</v>
      </c>
      <c r="B160" t="s">
        <v>179</v>
      </c>
      <c r="C160" s="218">
        <v>3055</v>
      </c>
      <c r="D160" s="178">
        <v>15223949.234433219</v>
      </c>
      <c r="E160" s="182">
        <v>15463034.428530421</v>
      </c>
      <c r="F160" s="255">
        <v>15449518</v>
      </c>
      <c r="G160" s="172">
        <f t="shared" si="15"/>
        <v>-13516.428530421108</v>
      </c>
      <c r="H160" s="173">
        <f t="shared" si="16"/>
        <v>-8.741122961921572E-4</v>
      </c>
      <c r="I160" s="267">
        <f t="shared" si="13"/>
        <v>-4.4243628577483172</v>
      </c>
      <c r="J160" s="184">
        <v>-218105.52122042701</v>
      </c>
      <c r="K160" s="185">
        <v>-361551.71027159796</v>
      </c>
      <c r="L160" s="254">
        <v>-353441.73405280849</v>
      </c>
      <c r="M160" s="186">
        <f t="shared" si="17"/>
        <v>2.6546567000947516</v>
      </c>
      <c r="N160" s="187">
        <v>227664.40924612511</v>
      </c>
      <c r="O160" s="188">
        <v>131946.5515152592</v>
      </c>
      <c r="P160" s="263">
        <v>137353.20232779079</v>
      </c>
      <c r="Q160" s="264">
        <f t="shared" si="14"/>
        <v>1.7697711333982287</v>
      </c>
      <c r="R160" s="252">
        <v>4</v>
      </c>
    </row>
    <row r="161" spans="1:18" ht="15">
      <c r="A161">
        <v>489</v>
      </c>
      <c r="B161" t="s">
        <v>180</v>
      </c>
      <c r="C161" s="218">
        <v>1835</v>
      </c>
      <c r="D161" s="178">
        <v>9200051.9580057338</v>
      </c>
      <c r="E161" s="182">
        <v>9118039.8401106056</v>
      </c>
      <c r="F161" s="255">
        <v>9110015</v>
      </c>
      <c r="G161" s="172">
        <f t="shared" si="15"/>
        <v>-8024.8401106055826</v>
      </c>
      <c r="H161" s="173">
        <f t="shared" si="16"/>
        <v>-8.8010583977753685E-4</v>
      </c>
      <c r="I161" s="267">
        <f t="shared" si="13"/>
        <v>-4.3732098695398269</v>
      </c>
      <c r="J161" s="184">
        <v>687365.11781107401</v>
      </c>
      <c r="K161" s="185">
        <v>736582.23630525544</v>
      </c>
      <c r="L161" s="254">
        <v>741397.29173486971</v>
      </c>
      <c r="M161" s="186">
        <f t="shared" si="17"/>
        <v>2.6240084085091366</v>
      </c>
      <c r="N161" s="187">
        <v>400664.69899798319</v>
      </c>
      <c r="O161" s="188">
        <v>433302.10596456198</v>
      </c>
      <c r="P161" s="263">
        <v>436512.14291764138</v>
      </c>
      <c r="Q161" s="264">
        <f t="shared" si="14"/>
        <v>1.7493389390078462</v>
      </c>
      <c r="R161" s="252">
        <v>8</v>
      </c>
    </row>
    <row r="162" spans="1:18" ht="15">
      <c r="A162">
        <v>491</v>
      </c>
      <c r="B162" t="s">
        <v>181</v>
      </c>
      <c r="C162" s="218">
        <v>52122</v>
      </c>
      <c r="D162" s="178">
        <v>238151435.33634514</v>
      </c>
      <c r="E162" s="182">
        <v>239414552.04537356</v>
      </c>
      <c r="F162" s="255">
        <v>239710909</v>
      </c>
      <c r="G162" s="172">
        <f t="shared" si="15"/>
        <v>296356.954626441</v>
      </c>
      <c r="H162" s="173">
        <f t="shared" si="16"/>
        <v>1.2378401901413068E-3</v>
      </c>
      <c r="I162" s="267">
        <f t="shared" si="13"/>
        <v>5.6858323668784969</v>
      </c>
      <c r="J162" s="184">
        <v>-8898038.5160374753</v>
      </c>
      <c r="K162" s="185">
        <v>-9655753.1401467435</v>
      </c>
      <c r="L162" s="254">
        <v>-9833567.5417955555</v>
      </c>
      <c r="M162" s="186">
        <f t="shared" si="17"/>
        <v>-3.4115038112277349</v>
      </c>
      <c r="N162" s="187">
        <v>-3441371.5069824778</v>
      </c>
      <c r="O162" s="188">
        <v>-3949260.4597366396</v>
      </c>
      <c r="P162" s="263">
        <v>-4067803.3941691201</v>
      </c>
      <c r="Q162" s="264">
        <f t="shared" si="14"/>
        <v>-2.2743358741506556</v>
      </c>
      <c r="R162" s="252">
        <v>10</v>
      </c>
    </row>
    <row r="163" spans="1:18" ht="15">
      <c r="A163">
        <v>494</v>
      </c>
      <c r="B163" t="s">
        <v>182</v>
      </c>
      <c r="C163" s="218">
        <v>8909</v>
      </c>
      <c r="D163" s="178">
        <v>34331419.682517014</v>
      </c>
      <c r="E163" s="182">
        <v>34365687.775311865</v>
      </c>
      <c r="F163" s="255">
        <v>35195120</v>
      </c>
      <c r="G163" s="172">
        <f t="shared" si="15"/>
        <v>829432.22468813509</v>
      </c>
      <c r="H163" s="173">
        <f t="shared" si="16"/>
        <v>2.413547577197029E-2</v>
      </c>
      <c r="I163" s="267">
        <f t="shared" si="13"/>
        <v>93.10048542913178</v>
      </c>
      <c r="J163" s="184">
        <v>-1034998.5650999871</v>
      </c>
      <c r="K163" s="185">
        <v>-1055554.989250958</v>
      </c>
      <c r="L163" s="254">
        <v>-1553214.1069209697</v>
      </c>
      <c r="M163" s="186">
        <f t="shared" si="17"/>
        <v>-55.86026688405115</v>
      </c>
      <c r="N163" s="187">
        <v>-1604283.4289201191</v>
      </c>
      <c r="O163" s="188">
        <v>-1618066.0147231924</v>
      </c>
      <c r="P163" s="263">
        <v>-1949838.7598365212</v>
      </c>
      <c r="Q163" s="264">
        <f t="shared" si="14"/>
        <v>-37.240177922699381</v>
      </c>
      <c r="R163" s="252">
        <v>17</v>
      </c>
    </row>
    <row r="164" spans="1:18" ht="15">
      <c r="A164">
        <v>495</v>
      </c>
      <c r="B164" t="s">
        <v>183</v>
      </c>
      <c r="C164" s="218">
        <v>1488</v>
      </c>
      <c r="D164" s="178">
        <v>7450166.0494546108</v>
      </c>
      <c r="E164" s="182">
        <v>7571464.3833918208</v>
      </c>
      <c r="F164" s="255">
        <v>7564863</v>
      </c>
      <c r="G164" s="172">
        <f t="shared" si="15"/>
        <v>-6601.3833918208256</v>
      </c>
      <c r="H164" s="173">
        <f t="shared" si="16"/>
        <v>-8.7187670146096315E-4</v>
      </c>
      <c r="I164" s="267">
        <f t="shared" si="13"/>
        <v>-4.4364135697720606</v>
      </c>
      <c r="J164" s="184">
        <v>283408.27406115044</v>
      </c>
      <c r="K164" s="185">
        <v>210648.54425222619</v>
      </c>
      <c r="L164" s="254">
        <v>214609.38296891158</v>
      </c>
      <c r="M164" s="186">
        <f t="shared" si="17"/>
        <v>2.6618539762670657</v>
      </c>
      <c r="N164" s="187">
        <v>224918.62696863536</v>
      </c>
      <c r="O164" s="188">
        <v>176071.63856659361</v>
      </c>
      <c r="P164" s="263">
        <v>178712.19771105226</v>
      </c>
      <c r="Q164" s="264">
        <f t="shared" si="14"/>
        <v>1.774569317512531</v>
      </c>
      <c r="R164" s="252">
        <v>13</v>
      </c>
    </row>
    <row r="165" spans="1:18" ht="15">
      <c r="A165">
        <v>498</v>
      </c>
      <c r="B165" t="s">
        <v>184</v>
      </c>
      <c r="C165" s="218">
        <v>2321</v>
      </c>
      <c r="D165" s="178">
        <v>11893588.969733909</v>
      </c>
      <c r="E165" s="182">
        <v>11529025.943334637</v>
      </c>
      <c r="F165" s="255">
        <v>11587009</v>
      </c>
      <c r="G165" s="172">
        <f t="shared" si="15"/>
        <v>57983.05666536279</v>
      </c>
      <c r="H165" s="173">
        <f t="shared" si="16"/>
        <v>5.0293109713127997E-3</v>
      </c>
      <c r="I165" s="267">
        <f t="shared" si="13"/>
        <v>24.981928765774576</v>
      </c>
      <c r="J165" s="184">
        <v>-306629.42781047744</v>
      </c>
      <c r="K165" s="185">
        <v>-87896.313108590111</v>
      </c>
      <c r="L165" s="254">
        <v>-122686.07046232563</v>
      </c>
      <c r="M165" s="186">
        <f t="shared" si="17"/>
        <v>-14.989124236852874</v>
      </c>
      <c r="N165" s="187">
        <v>371675.13995040877</v>
      </c>
      <c r="O165" s="188">
        <v>517580.28337047831</v>
      </c>
      <c r="P165" s="263">
        <v>494387.11180132453</v>
      </c>
      <c r="Q165" s="264">
        <f t="shared" si="14"/>
        <v>-9.992749491233857</v>
      </c>
      <c r="R165" s="252">
        <v>19</v>
      </c>
    </row>
    <row r="166" spans="1:18" ht="15">
      <c r="A166">
        <v>499</v>
      </c>
      <c r="B166" t="s">
        <v>185</v>
      </c>
      <c r="C166" s="218">
        <v>19536</v>
      </c>
      <c r="D166" s="178">
        <v>65521482.877500996</v>
      </c>
      <c r="E166" s="182">
        <v>66417746.241504297</v>
      </c>
      <c r="F166" s="255">
        <v>66359715</v>
      </c>
      <c r="G166" s="172">
        <f t="shared" si="15"/>
        <v>-58031.24150429666</v>
      </c>
      <c r="H166" s="173">
        <f t="shared" si="16"/>
        <v>-8.7373096481303174E-4</v>
      </c>
      <c r="I166" s="267">
        <f t="shared" si="13"/>
        <v>-2.9704771449783305</v>
      </c>
      <c r="J166" s="184">
        <v>2760043.699478507</v>
      </c>
      <c r="K166" s="185">
        <v>2222277.170830538</v>
      </c>
      <c r="L166" s="254">
        <v>2257095.6570163397</v>
      </c>
      <c r="M166" s="186">
        <f t="shared" si="17"/>
        <v>1.7822730439087675</v>
      </c>
      <c r="N166" s="187">
        <v>1103093.5689282147</v>
      </c>
      <c r="O166" s="188">
        <v>744732.92198355473</v>
      </c>
      <c r="P166" s="263">
        <v>767945.24610744999</v>
      </c>
      <c r="Q166" s="264">
        <f t="shared" si="14"/>
        <v>1.188182029273918</v>
      </c>
      <c r="R166" s="252">
        <v>15</v>
      </c>
    </row>
    <row r="167" spans="1:18" ht="15">
      <c r="A167">
        <v>500</v>
      </c>
      <c r="B167" t="s">
        <v>186</v>
      </c>
      <c r="C167" s="218">
        <v>10426</v>
      </c>
      <c r="D167" s="178">
        <v>28809212.429937236</v>
      </c>
      <c r="E167" s="182">
        <v>28697955.325552177</v>
      </c>
      <c r="F167" s="255">
        <v>28672707</v>
      </c>
      <c r="G167" s="172">
        <f t="shared" si="15"/>
        <v>-25248.325552176684</v>
      </c>
      <c r="H167" s="173">
        <f t="shared" si="16"/>
        <v>-8.7979527690239311E-4</v>
      </c>
      <c r="I167" s="267">
        <f t="shared" si="13"/>
        <v>-2.4216694371932364</v>
      </c>
      <c r="J167" s="184">
        <v>2302703.4720751704</v>
      </c>
      <c r="K167" s="185">
        <v>2369423.256970257</v>
      </c>
      <c r="L167" s="254">
        <v>2384572.1870733406</v>
      </c>
      <c r="M167" s="186">
        <f t="shared" si="17"/>
        <v>1.4529954060122392</v>
      </c>
      <c r="N167" s="187">
        <v>1216849.8994772814</v>
      </c>
      <c r="O167" s="188">
        <v>1261938.9618958228</v>
      </c>
      <c r="P167" s="263">
        <v>1272038.2486312264</v>
      </c>
      <c r="Q167" s="264">
        <f t="shared" si="14"/>
        <v>0.96866360400955154</v>
      </c>
      <c r="R167" s="252">
        <v>13</v>
      </c>
    </row>
    <row r="168" spans="1:18" ht="15">
      <c r="A168">
        <v>503</v>
      </c>
      <c r="B168" t="s">
        <v>187</v>
      </c>
      <c r="C168" s="218">
        <v>7594</v>
      </c>
      <c r="D168" s="178">
        <v>31953671.298530269</v>
      </c>
      <c r="E168" s="182">
        <v>32254643.717537895</v>
      </c>
      <c r="F168" s="255">
        <v>32226543</v>
      </c>
      <c r="G168" s="172">
        <f t="shared" si="15"/>
        <v>-28100.717537894845</v>
      </c>
      <c r="H168" s="173">
        <f t="shared" si="16"/>
        <v>-8.7121463141803595E-4</v>
      </c>
      <c r="I168" s="267">
        <f t="shared" si="13"/>
        <v>-3.7003841898729055</v>
      </c>
      <c r="J168" s="184">
        <v>-709676.63181609509</v>
      </c>
      <c r="K168" s="185">
        <v>-890241.66087238502</v>
      </c>
      <c r="L168" s="254">
        <v>-873381.28137660876</v>
      </c>
      <c r="M168" s="186">
        <f t="shared" si="17"/>
        <v>2.2202237945452015</v>
      </c>
      <c r="N168" s="187">
        <v>-894876.0892662257</v>
      </c>
      <c r="O168" s="188">
        <v>-1015578.2897699471</v>
      </c>
      <c r="P168" s="263">
        <v>-1004338.0367727539</v>
      </c>
      <c r="Q168" s="264">
        <f t="shared" si="14"/>
        <v>1.4801491963646478</v>
      </c>
      <c r="R168" s="252">
        <v>2</v>
      </c>
    </row>
    <row r="169" spans="1:18" ht="15">
      <c r="A169">
        <v>504</v>
      </c>
      <c r="B169" t="s">
        <v>188</v>
      </c>
      <c r="C169" s="218">
        <v>1816</v>
      </c>
      <c r="D169" s="178">
        <v>7902639.3385737343</v>
      </c>
      <c r="E169" s="182">
        <v>7946257.9354066746</v>
      </c>
      <c r="F169" s="255">
        <v>7921481</v>
      </c>
      <c r="G169" s="172">
        <f t="shared" si="15"/>
        <v>-24776.935406674631</v>
      </c>
      <c r="H169" s="173">
        <f t="shared" si="16"/>
        <v>-3.1180633208839569E-3</v>
      </c>
      <c r="I169" s="267">
        <f t="shared" si="13"/>
        <v>-13.643686897948585</v>
      </c>
      <c r="J169" s="184">
        <v>-141250.1993991879</v>
      </c>
      <c r="K169" s="185">
        <v>-167405.78089371035</v>
      </c>
      <c r="L169" s="254">
        <v>-152539.77561146973</v>
      </c>
      <c r="M169" s="186">
        <f t="shared" si="17"/>
        <v>8.1861262567404349</v>
      </c>
      <c r="N169" s="187">
        <v>32976.786553983286</v>
      </c>
      <c r="O169" s="188">
        <v>15264.500735649279</v>
      </c>
      <c r="P169" s="263">
        <v>25175.170923812559</v>
      </c>
      <c r="Q169" s="264">
        <f t="shared" si="14"/>
        <v>5.457417504495198</v>
      </c>
      <c r="R169" s="252">
        <v>1</v>
      </c>
    </row>
    <row r="170" spans="1:18" ht="15">
      <c r="A170">
        <v>505</v>
      </c>
      <c r="B170" t="s">
        <v>189</v>
      </c>
      <c r="C170" s="218">
        <v>20837</v>
      </c>
      <c r="D170" s="178">
        <v>73839086.137679949</v>
      </c>
      <c r="E170" s="182">
        <v>71756003.250124544</v>
      </c>
      <c r="F170" s="255">
        <v>71693165</v>
      </c>
      <c r="G170" s="172">
        <f t="shared" si="15"/>
        <v>-62838.250124543905</v>
      </c>
      <c r="H170" s="173">
        <f t="shared" si="16"/>
        <v>-8.7572115611713418E-4</v>
      </c>
      <c r="I170" s="267">
        <f t="shared" si="13"/>
        <v>-3.015705241855541</v>
      </c>
      <c r="J170" s="184">
        <v>-2355276.1845408077</v>
      </c>
      <c r="K170" s="185">
        <v>-1105426.5179128796</v>
      </c>
      <c r="L170" s="254">
        <v>-1067723.4109920911</v>
      </c>
      <c r="M170" s="186">
        <f t="shared" si="17"/>
        <v>1.8094306723995071</v>
      </c>
      <c r="N170" s="187">
        <v>-1345832.9120401235</v>
      </c>
      <c r="O170" s="188">
        <v>-512598.63643742196</v>
      </c>
      <c r="P170" s="263">
        <v>-487463.23182353366</v>
      </c>
      <c r="Q170" s="264">
        <f t="shared" si="14"/>
        <v>1.2062871149344099</v>
      </c>
      <c r="R170" s="252">
        <v>1</v>
      </c>
    </row>
    <row r="171" spans="1:18" ht="15">
      <c r="A171">
        <v>507</v>
      </c>
      <c r="B171" t="s">
        <v>190</v>
      </c>
      <c r="C171" s="218">
        <v>5635</v>
      </c>
      <c r="D171" s="178">
        <v>29248646.908792414</v>
      </c>
      <c r="E171" s="182">
        <v>29327995.91764994</v>
      </c>
      <c r="F171" s="255">
        <v>29302413</v>
      </c>
      <c r="G171" s="172">
        <f t="shared" si="15"/>
        <v>-25582.917649939656</v>
      </c>
      <c r="H171" s="173">
        <f t="shared" si="16"/>
        <v>-8.7230364194587021E-4</v>
      </c>
      <c r="I171" s="267">
        <f t="shared" si="13"/>
        <v>-4.5400031321986969</v>
      </c>
      <c r="J171" s="184">
        <v>158252.58510120588</v>
      </c>
      <c r="K171" s="185">
        <v>110657.67352489813</v>
      </c>
      <c r="L171" s="254">
        <v>126007.61324428333</v>
      </c>
      <c r="M171" s="186">
        <f t="shared" si="17"/>
        <v>2.724035442659309</v>
      </c>
      <c r="N171" s="187">
        <v>488550.39193206059</v>
      </c>
      <c r="O171" s="188">
        <v>456564.3531577597</v>
      </c>
      <c r="P171" s="263">
        <v>466797.64630402316</v>
      </c>
      <c r="Q171" s="264">
        <f t="shared" si="14"/>
        <v>1.8160236284407203</v>
      </c>
      <c r="R171" s="252">
        <v>10</v>
      </c>
    </row>
    <row r="172" spans="1:18" ht="15">
      <c r="A172">
        <v>508</v>
      </c>
      <c r="B172" t="s">
        <v>191</v>
      </c>
      <c r="C172" s="218">
        <v>9563</v>
      </c>
      <c r="D172" s="178">
        <v>47980552.860586725</v>
      </c>
      <c r="E172" s="182">
        <v>47653692.987951837</v>
      </c>
      <c r="F172" s="255">
        <v>47684246</v>
      </c>
      <c r="G172" s="172">
        <f t="shared" si="15"/>
        <v>30553.01204816252</v>
      </c>
      <c r="H172" s="173">
        <f t="shared" si="16"/>
        <v>6.4114678490683104E-4</v>
      </c>
      <c r="I172" s="267">
        <f t="shared" si="13"/>
        <v>3.1949191726615624</v>
      </c>
      <c r="J172" s="184">
        <v>-380014.52889886691</v>
      </c>
      <c r="K172" s="185">
        <v>-183863.45943241139</v>
      </c>
      <c r="L172" s="254">
        <v>-202194.99052737484</v>
      </c>
      <c r="M172" s="186">
        <f t="shared" si="17"/>
        <v>-1.9169226283554803</v>
      </c>
      <c r="N172" s="187">
        <v>-287271.51896962296</v>
      </c>
      <c r="O172" s="188">
        <v>-157125.15104383734</v>
      </c>
      <c r="P172" s="263">
        <v>-169346.17177379702</v>
      </c>
      <c r="Q172" s="264">
        <f t="shared" si="14"/>
        <v>-1.2779484189019847</v>
      </c>
      <c r="R172" s="252">
        <v>6</v>
      </c>
    </row>
    <row r="173" spans="1:18" ht="15">
      <c r="A173">
        <v>529</v>
      </c>
      <c r="B173" t="s">
        <v>192</v>
      </c>
      <c r="C173" s="218">
        <v>19579</v>
      </c>
      <c r="D173" s="178">
        <v>69282611.432868317</v>
      </c>
      <c r="E173" s="182">
        <v>69499654.546699688</v>
      </c>
      <c r="F173" s="255">
        <v>69438969</v>
      </c>
      <c r="G173" s="172">
        <f t="shared" si="15"/>
        <v>-60685.546699687839</v>
      </c>
      <c r="H173" s="173">
        <f t="shared" si="16"/>
        <v>-8.7317767398269175E-4</v>
      </c>
      <c r="I173" s="267">
        <f t="shared" si="13"/>
        <v>-3.0995222789564245</v>
      </c>
      <c r="J173" s="184">
        <v>3343010.2268073051</v>
      </c>
      <c r="K173" s="185">
        <v>3212757.8693427257</v>
      </c>
      <c r="L173" s="254">
        <v>3249168.9988771346</v>
      </c>
      <c r="M173" s="186">
        <f t="shared" si="17"/>
        <v>1.8597032297057519</v>
      </c>
      <c r="N173" s="187">
        <v>674989.07294340711</v>
      </c>
      <c r="O173" s="188">
        <v>588622.21940839221</v>
      </c>
      <c r="P173" s="263">
        <v>612896.30576468771</v>
      </c>
      <c r="Q173" s="264">
        <f t="shared" si="14"/>
        <v>1.2398021531383372</v>
      </c>
      <c r="R173" s="252">
        <v>2</v>
      </c>
    </row>
    <row r="174" spans="1:18" ht="15">
      <c r="A174">
        <v>531</v>
      </c>
      <c r="B174" t="s">
        <v>193</v>
      </c>
      <c r="C174" s="218">
        <v>5169</v>
      </c>
      <c r="D174" s="178">
        <v>22458359.845228009</v>
      </c>
      <c r="E174" s="182">
        <v>22667667.766239949</v>
      </c>
      <c r="F174" s="255">
        <v>22647827</v>
      </c>
      <c r="G174" s="172">
        <f t="shared" si="15"/>
        <v>-19840.766239948571</v>
      </c>
      <c r="H174" s="173">
        <f t="shared" si="16"/>
        <v>-8.7528926418704541E-4</v>
      </c>
      <c r="I174" s="267">
        <f t="shared" si="13"/>
        <v>-3.8384148268424396</v>
      </c>
      <c r="J174" s="184">
        <v>-787538.65673347574</v>
      </c>
      <c r="K174" s="185">
        <v>-913097.22406325117</v>
      </c>
      <c r="L174" s="254">
        <v>-901192.83959212282</v>
      </c>
      <c r="M174" s="186">
        <f t="shared" si="17"/>
        <v>2.3030343337450851</v>
      </c>
      <c r="N174" s="187">
        <v>-830255.32399992773</v>
      </c>
      <c r="O174" s="188">
        <v>-914423.71742528037</v>
      </c>
      <c r="P174" s="263">
        <v>-906487.4611111877</v>
      </c>
      <c r="Q174" s="264">
        <f t="shared" si="14"/>
        <v>1.5353562224980972</v>
      </c>
      <c r="R174" s="252">
        <v>4</v>
      </c>
    </row>
    <row r="175" spans="1:18" ht="15">
      <c r="A175">
        <v>535</v>
      </c>
      <c r="B175" t="s">
        <v>194</v>
      </c>
      <c r="C175" s="218">
        <v>10396</v>
      </c>
      <c r="D175" s="178">
        <v>45918296.110611171</v>
      </c>
      <c r="E175" s="182">
        <v>45835724.107512102</v>
      </c>
      <c r="F175" s="255">
        <v>45795606</v>
      </c>
      <c r="G175" s="172">
        <f t="shared" si="15"/>
        <v>-40118.107512101531</v>
      </c>
      <c r="H175" s="173">
        <f t="shared" si="16"/>
        <v>-8.752585083634907E-4</v>
      </c>
      <c r="I175" s="267">
        <f t="shared" si="13"/>
        <v>-3.8589945663814476</v>
      </c>
      <c r="J175" s="184">
        <v>574701.71898707887</v>
      </c>
      <c r="K175" s="185">
        <v>624279.06159576366</v>
      </c>
      <c r="L175" s="254">
        <v>648349.79844050645</v>
      </c>
      <c r="M175" s="186">
        <f t="shared" si="17"/>
        <v>2.3153844598636772</v>
      </c>
      <c r="N175" s="187">
        <v>-377368.61599576473</v>
      </c>
      <c r="O175" s="188">
        <v>-344920.30567690555</v>
      </c>
      <c r="P175" s="263">
        <v>-328873.14778039505</v>
      </c>
      <c r="Q175" s="264">
        <f t="shared" si="14"/>
        <v>1.5435896399105906</v>
      </c>
      <c r="R175" s="252">
        <v>17</v>
      </c>
    </row>
    <row r="176" spans="1:18" ht="15">
      <c r="A176">
        <v>536</v>
      </c>
      <c r="B176" t="s">
        <v>195</v>
      </c>
      <c r="C176" s="218">
        <v>34884</v>
      </c>
      <c r="D176" s="178">
        <v>118012314.6723851</v>
      </c>
      <c r="E176" s="182">
        <v>118015971.3806815</v>
      </c>
      <c r="F176" s="255">
        <v>117912818</v>
      </c>
      <c r="G176" s="172">
        <f t="shared" si="15"/>
        <v>-103153.38068149984</v>
      </c>
      <c r="H176" s="173">
        <f t="shared" si="16"/>
        <v>-8.7406288720668376E-4</v>
      </c>
      <c r="I176" s="267">
        <f t="shared" si="13"/>
        <v>-2.9570399232169429</v>
      </c>
      <c r="J176" s="184">
        <v>-1932683.3145860049</v>
      </c>
      <c r="K176" s="185">
        <v>-1934960.3373907513</v>
      </c>
      <c r="L176" s="254">
        <v>-1873068.0773626922</v>
      </c>
      <c r="M176" s="186">
        <f t="shared" si="17"/>
        <v>1.7742305936262794</v>
      </c>
      <c r="N176" s="187">
        <v>-1560017.5818199383</v>
      </c>
      <c r="O176" s="188">
        <v>-1560069.0633900831</v>
      </c>
      <c r="P176" s="263">
        <v>-1518807.5567046653</v>
      </c>
      <c r="Q176" s="264">
        <f t="shared" si="14"/>
        <v>1.1828203957521455</v>
      </c>
      <c r="R176" s="252">
        <v>6</v>
      </c>
    </row>
    <row r="177" spans="1:18" ht="15">
      <c r="A177">
        <v>538</v>
      </c>
      <c r="B177" t="s">
        <v>196</v>
      </c>
      <c r="C177" s="218">
        <v>4689</v>
      </c>
      <c r="D177" s="178">
        <v>16240875.327292409</v>
      </c>
      <c r="E177" s="182">
        <v>16440537.567985285</v>
      </c>
      <c r="F177" s="255">
        <v>16426180</v>
      </c>
      <c r="G177" s="172">
        <f t="shared" si="15"/>
        <v>-14357.567985285074</v>
      </c>
      <c r="H177" s="173">
        <f t="shared" si="16"/>
        <v>-8.7330283002689732E-4</v>
      </c>
      <c r="I177" s="267">
        <f t="shared" si="13"/>
        <v>-3.0619680070985442</v>
      </c>
      <c r="J177" s="184">
        <v>-16138.004788234994</v>
      </c>
      <c r="K177" s="185">
        <v>-135931.14869348251</v>
      </c>
      <c r="L177" s="254">
        <v>-127316.54536926148</v>
      </c>
      <c r="M177" s="186">
        <f t="shared" si="17"/>
        <v>1.8371941403755652</v>
      </c>
      <c r="N177" s="187">
        <v>-270075.92281577736</v>
      </c>
      <c r="O177" s="188">
        <v>-350012.2398509839</v>
      </c>
      <c r="P177" s="263">
        <v>-344269.17096816306</v>
      </c>
      <c r="Q177" s="264">
        <f t="shared" si="14"/>
        <v>1.2247960935851645</v>
      </c>
      <c r="R177" s="252">
        <v>2</v>
      </c>
    </row>
    <row r="178" spans="1:18" ht="15">
      <c r="A178">
        <v>541</v>
      </c>
      <c r="B178" t="s">
        <v>197</v>
      </c>
      <c r="C178" s="218">
        <v>9423</v>
      </c>
      <c r="D178" s="178">
        <v>46353912.052174799</v>
      </c>
      <c r="E178" s="182">
        <v>47078722.041526571</v>
      </c>
      <c r="F178" s="255">
        <v>47037631</v>
      </c>
      <c r="G178" s="172">
        <f t="shared" si="15"/>
        <v>-41091.041526570916</v>
      </c>
      <c r="H178" s="173">
        <f t="shared" si="16"/>
        <v>-8.7281556815254843E-4</v>
      </c>
      <c r="I178" s="267">
        <f t="shared" si="13"/>
        <v>-4.3607175556161435</v>
      </c>
      <c r="J178" s="184">
        <v>4276856.7454230506</v>
      </c>
      <c r="K178" s="185">
        <v>3841997.4519767878</v>
      </c>
      <c r="L178" s="254">
        <v>3866652.0284846225</v>
      </c>
      <c r="M178" s="186">
        <f t="shared" si="17"/>
        <v>2.6164253961407957</v>
      </c>
      <c r="N178" s="187">
        <v>3060051.0401437129</v>
      </c>
      <c r="O178" s="188">
        <v>2769673.0648157932</v>
      </c>
      <c r="P178" s="263">
        <v>2786109.4491543616</v>
      </c>
      <c r="Q178" s="264">
        <f t="shared" si="14"/>
        <v>1.7442835974284654</v>
      </c>
      <c r="R178" s="252">
        <v>12</v>
      </c>
    </row>
    <row r="179" spans="1:18" ht="15">
      <c r="A179">
        <v>543</v>
      </c>
      <c r="B179" t="s">
        <v>198</v>
      </c>
      <c r="C179" s="218">
        <v>44127</v>
      </c>
      <c r="D179" s="178">
        <v>139445358.5755378</v>
      </c>
      <c r="E179" s="182">
        <v>138314908.80912301</v>
      </c>
      <c r="F179" s="255">
        <v>138193845</v>
      </c>
      <c r="G179" s="172">
        <f t="shared" si="15"/>
        <v>-121063.80912300944</v>
      </c>
      <c r="H179" s="173">
        <f t="shared" si="16"/>
        <v>-8.7527664346060926E-4</v>
      </c>
      <c r="I179" s="267">
        <f t="shared" si="13"/>
        <v>-2.7435313781360491</v>
      </c>
      <c r="J179" s="184">
        <v>2109894.9603322246</v>
      </c>
      <c r="K179" s="185">
        <v>2788073.4295458943</v>
      </c>
      <c r="L179" s="254">
        <v>2860711.8872551038</v>
      </c>
      <c r="M179" s="186">
        <f t="shared" si="17"/>
        <v>1.6461227300566439</v>
      </c>
      <c r="N179" s="187">
        <v>1757903.6391449464</v>
      </c>
      <c r="O179" s="188">
        <v>2211637.4493371844</v>
      </c>
      <c r="P179" s="263">
        <v>2260063.0878100507</v>
      </c>
      <c r="Q179" s="264">
        <f t="shared" si="14"/>
        <v>1.0974151533724537</v>
      </c>
      <c r="R179" s="252">
        <v>1</v>
      </c>
    </row>
    <row r="180" spans="1:18" ht="15">
      <c r="A180">
        <v>545</v>
      </c>
      <c r="B180" t="s">
        <v>199</v>
      </c>
      <c r="C180" s="218">
        <v>9562</v>
      </c>
      <c r="D180" s="178">
        <v>41266694.665264115</v>
      </c>
      <c r="E180" s="182">
        <v>41085664.631091841</v>
      </c>
      <c r="F180" s="255">
        <v>40352940</v>
      </c>
      <c r="G180" s="172">
        <f t="shared" si="15"/>
        <v>-732724.63109184057</v>
      </c>
      <c r="H180" s="173">
        <f t="shared" si="16"/>
        <v>-1.783407029364073E-2</v>
      </c>
      <c r="I180" s="267">
        <f t="shared" si="13"/>
        <v>-76.628804757565419</v>
      </c>
      <c r="J180" s="184">
        <v>550891.42780669406</v>
      </c>
      <c r="K180" s="185">
        <v>659514.84139458719</v>
      </c>
      <c r="L180" s="254">
        <v>1099149.4054686362</v>
      </c>
      <c r="M180" s="186">
        <f t="shared" si="17"/>
        <v>45.977260413516944</v>
      </c>
      <c r="N180" s="187">
        <v>746691.99874247506</v>
      </c>
      <c r="O180" s="188">
        <v>819012.31446494872</v>
      </c>
      <c r="P180" s="263">
        <v>1112102.0238476603</v>
      </c>
      <c r="Q180" s="264">
        <f t="shared" si="14"/>
        <v>30.651506942345907</v>
      </c>
      <c r="R180" s="252">
        <v>15</v>
      </c>
    </row>
    <row r="181" spans="1:18" ht="15">
      <c r="A181">
        <v>560</v>
      </c>
      <c r="B181" t="s">
        <v>200</v>
      </c>
      <c r="C181" s="218">
        <v>15808</v>
      </c>
      <c r="D181" s="178">
        <v>59724090.243411802</v>
      </c>
      <c r="E181" s="182">
        <v>58925826.904719397</v>
      </c>
      <c r="F181" s="255">
        <v>58874059</v>
      </c>
      <c r="G181" s="172">
        <f t="shared" si="15"/>
        <v>-51767.904719397426</v>
      </c>
      <c r="H181" s="173">
        <f t="shared" si="16"/>
        <v>-8.7852657211079897E-4</v>
      </c>
      <c r="I181" s="267">
        <f t="shared" si="13"/>
        <v>-3.2747915434841488</v>
      </c>
      <c r="J181" s="184">
        <v>428274.31573304441</v>
      </c>
      <c r="K181" s="185">
        <v>907262.27348114166</v>
      </c>
      <c r="L181" s="254">
        <v>938323.15703580657</v>
      </c>
      <c r="M181" s="186">
        <f t="shared" si="17"/>
        <v>1.9648838281038024</v>
      </c>
      <c r="N181" s="187">
        <v>234720.7804247103</v>
      </c>
      <c r="O181" s="188">
        <v>553516.80270204437</v>
      </c>
      <c r="P181" s="263">
        <v>574224.05840517965</v>
      </c>
      <c r="Q181" s="264">
        <f t="shared" si="14"/>
        <v>1.3099225520708044</v>
      </c>
      <c r="R181" s="252">
        <v>7</v>
      </c>
    </row>
    <row r="182" spans="1:18" ht="15">
      <c r="A182">
        <v>561</v>
      </c>
      <c r="B182" t="s">
        <v>201</v>
      </c>
      <c r="C182" s="218">
        <v>1337</v>
      </c>
      <c r="D182" s="178">
        <v>5126477.0376761425</v>
      </c>
      <c r="E182" s="182">
        <v>5105024.7438816791</v>
      </c>
      <c r="F182" s="255">
        <v>5100573</v>
      </c>
      <c r="G182" s="172">
        <f t="shared" si="15"/>
        <v>-4451.74388167914</v>
      </c>
      <c r="H182" s="173">
        <f t="shared" si="16"/>
        <v>-8.7203179318856593E-4</v>
      </c>
      <c r="I182" s="267">
        <f t="shared" si="13"/>
        <v>-3.3296513699918773</v>
      </c>
      <c r="J182" s="184">
        <v>364167.75483977265</v>
      </c>
      <c r="K182" s="185">
        <v>377039.24821740109</v>
      </c>
      <c r="L182" s="254">
        <v>379710.31877004961</v>
      </c>
      <c r="M182" s="186">
        <f t="shared" si="17"/>
        <v>1.9978089399016536</v>
      </c>
      <c r="N182" s="187">
        <v>318837.16988358827</v>
      </c>
      <c r="O182" s="188">
        <v>327416.09634848998</v>
      </c>
      <c r="P182" s="263">
        <v>329196.81005025771</v>
      </c>
      <c r="Q182" s="264">
        <f t="shared" si="14"/>
        <v>1.3318726266026406</v>
      </c>
      <c r="R182" s="252">
        <v>2</v>
      </c>
    </row>
    <row r="183" spans="1:18" ht="15">
      <c r="A183">
        <v>562</v>
      </c>
      <c r="B183" t="s">
        <v>202</v>
      </c>
      <c r="C183" s="218">
        <v>8978</v>
      </c>
      <c r="D183" s="178">
        <v>40049114.261238605</v>
      </c>
      <c r="E183" s="182">
        <v>39925868.30711899</v>
      </c>
      <c r="F183" s="255">
        <v>39891077</v>
      </c>
      <c r="G183" s="172">
        <f t="shared" si="15"/>
        <v>-34791.307118989527</v>
      </c>
      <c r="H183" s="173">
        <f t="shared" si="16"/>
        <v>-8.7139763251651203E-4</v>
      </c>
      <c r="I183" s="267">
        <f t="shared" si="13"/>
        <v>-3.8751734371786064</v>
      </c>
      <c r="J183" s="184">
        <v>-396180.76684205449</v>
      </c>
      <c r="K183" s="185">
        <v>-322219.32098562777</v>
      </c>
      <c r="L183" s="254">
        <v>-301344.2472770341</v>
      </c>
      <c r="M183" s="186">
        <f t="shared" si="17"/>
        <v>2.3251363008012556</v>
      </c>
      <c r="N183" s="187">
        <v>-355069.96669169812</v>
      </c>
      <c r="O183" s="188">
        <v>-306007.47248063976</v>
      </c>
      <c r="P183" s="263">
        <v>-292090.75667489751</v>
      </c>
      <c r="Q183" s="264">
        <f t="shared" si="14"/>
        <v>1.5500908672022999</v>
      </c>
      <c r="R183" s="252">
        <v>6</v>
      </c>
    </row>
    <row r="184" spans="1:18" ht="15">
      <c r="A184">
        <v>563</v>
      </c>
      <c r="B184" t="s">
        <v>203</v>
      </c>
      <c r="C184" s="218">
        <v>7102</v>
      </c>
      <c r="D184" s="178">
        <v>35612848.212158121</v>
      </c>
      <c r="E184" s="182">
        <v>35602292.402137689</v>
      </c>
      <c r="F184" s="255">
        <v>35571088</v>
      </c>
      <c r="G184" s="172">
        <f t="shared" si="15"/>
        <v>-31204.402137689292</v>
      </c>
      <c r="H184" s="173">
        <f t="shared" si="16"/>
        <v>-8.7647171101307142E-4</v>
      </c>
      <c r="I184" s="267">
        <f t="shared" si="13"/>
        <v>-4.3937485409306243</v>
      </c>
      <c r="J184" s="184">
        <v>334342.85284304817</v>
      </c>
      <c r="K184" s="185">
        <v>340694.95196249883</v>
      </c>
      <c r="L184" s="254">
        <v>359417.74274852534</v>
      </c>
      <c r="M184" s="186">
        <f t="shared" si="17"/>
        <v>2.6362701754472702</v>
      </c>
      <c r="N184" s="187">
        <v>-410221.65134159976</v>
      </c>
      <c r="O184" s="188">
        <v>-406315.80368411547</v>
      </c>
      <c r="P184" s="263">
        <v>-393833.94316008739</v>
      </c>
      <c r="Q184" s="264">
        <f t="shared" si="14"/>
        <v>1.7575134502996443</v>
      </c>
      <c r="R184" s="252">
        <v>17</v>
      </c>
    </row>
    <row r="185" spans="1:18" ht="15">
      <c r="A185">
        <v>564</v>
      </c>
      <c r="B185" t="s">
        <v>204</v>
      </c>
      <c r="C185" s="218">
        <v>209551</v>
      </c>
      <c r="D185" s="178">
        <v>729228164.48559988</v>
      </c>
      <c r="E185" s="182">
        <v>730977704.37667048</v>
      </c>
      <c r="F185" s="255">
        <v>731475057</v>
      </c>
      <c r="G185" s="172">
        <f t="shared" si="15"/>
        <v>497352.62332952023</v>
      </c>
      <c r="H185" s="173">
        <f t="shared" si="16"/>
        <v>6.8039369785379391E-4</v>
      </c>
      <c r="I185" s="267">
        <f t="shared" si="13"/>
        <v>2.3734204242858312</v>
      </c>
      <c r="J185" s="184">
        <v>-21811721.516549539</v>
      </c>
      <c r="K185" s="185">
        <v>-22861884.811554708</v>
      </c>
      <c r="L185" s="254">
        <v>-23160296.368695986</v>
      </c>
      <c r="M185" s="186">
        <f t="shared" si="17"/>
        <v>-1.4240521741307746</v>
      </c>
      <c r="N185" s="187">
        <v>-12134518.520710235</v>
      </c>
      <c r="O185" s="188">
        <v>-12826864.087426247</v>
      </c>
      <c r="P185" s="263">
        <v>-13025805.125520186</v>
      </c>
      <c r="Q185" s="264">
        <f t="shared" si="14"/>
        <v>-0.94936811608600968</v>
      </c>
      <c r="R185" s="252">
        <v>17</v>
      </c>
    </row>
    <row r="186" spans="1:18" ht="15">
      <c r="A186">
        <v>576</v>
      </c>
      <c r="B186" t="s">
        <v>205</v>
      </c>
      <c r="C186" s="218">
        <v>2813</v>
      </c>
      <c r="D186" s="178">
        <v>14086329.870138131</v>
      </c>
      <c r="E186" s="182">
        <v>14452602.139057344</v>
      </c>
      <c r="F186" s="255">
        <v>14439991</v>
      </c>
      <c r="G186" s="172">
        <f t="shared" si="15"/>
        <v>-12611.139057343826</v>
      </c>
      <c r="H186" s="173">
        <f t="shared" si="16"/>
        <v>-8.7258605308610361E-4</v>
      </c>
      <c r="I186" s="267">
        <f t="shared" si="13"/>
        <v>-4.4831635468694726</v>
      </c>
      <c r="J186" s="184">
        <v>843287.56158048229</v>
      </c>
      <c r="K186" s="185">
        <v>623538.62111708906</v>
      </c>
      <c r="L186" s="254">
        <v>631105.49353377777</v>
      </c>
      <c r="M186" s="186">
        <f t="shared" si="17"/>
        <v>2.6899653098786747</v>
      </c>
      <c r="N186" s="187">
        <v>740806.26782373502</v>
      </c>
      <c r="O186" s="188">
        <v>594052.16368542321</v>
      </c>
      <c r="P186" s="263">
        <v>599096.74529655254</v>
      </c>
      <c r="Q186" s="264">
        <f t="shared" si="14"/>
        <v>1.7933102065870383</v>
      </c>
      <c r="R186" s="252">
        <v>7</v>
      </c>
    </row>
    <row r="187" spans="1:18" ht="15">
      <c r="A187">
        <v>577</v>
      </c>
      <c r="B187" t="s">
        <v>206</v>
      </c>
      <c r="C187" s="218">
        <v>11041</v>
      </c>
      <c r="D187" s="178">
        <v>38371502.183675602</v>
      </c>
      <c r="E187" s="182">
        <v>38051537.42072095</v>
      </c>
      <c r="F187" s="255">
        <v>37369777</v>
      </c>
      <c r="G187" s="172">
        <f t="shared" si="15"/>
        <v>-681760.42072094977</v>
      </c>
      <c r="H187" s="173">
        <f t="shared" si="16"/>
        <v>-1.7916764129212226E-2</v>
      </c>
      <c r="I187" s="267">
        <f t="shared" si="13"/>
        <v>-61.748068175070173</v>
      </c>
      <c r="J187" s="184">
        <v>-448966.36443179456</v>
      </c>
      <c r="K187" s="185">
        <v>-257011.13104155159</v>
      </c>
      <c r="L187" s="254">
        <v>152044.8658024623</v>
      </c>
      <c r="M187" s="186">
        <f t="shared" si="17"/>
        <v>37.048817756001625</v>
      </c>
      <c r="N187" s="187">
        <v>-708298.4577028089</v>
      </c>
      <c r="O187" s="188">
        <v>-579910.87007691828</v>
      </c>
      <c r="P187" s="263">
        <v>-307206.87218089239</v>
      </c>
      <c r="Q187" s="264">
        <f t="shared" si="14"/>
        <v>24.69921183733592</v>
      </c>
      <c r="R187" s="252">
        <v>2</v>
      </c>
    </row>
    <row r="188" spans="1:18" ht="15">
      <c r="A188">
        <v>578</v>
      </c>
      <c r="B188" t="s">
        <v>207</v>
      </c>
      <c r="C188" s="218">
        <v>3183</v>
      </c>
      <c r="D188" s="178">
        <v>17278659.913557231</v>
      </c>
      <c r="E188" s="182">
        <v>17392135.641463257</v>
      </c>
      <c r="F188" s="255">
        <v>17376888</v>
      </c>
      <c r="G188" s="172">
        <f t="shared" si="15"/>
        <v>-15247.641463257372</v>
      </c>
      <c r="H188" s="173">
        <f t="shared" si="16"/>
        <v>-8.7669747853775007E-4</v>
      </c>
      <c r="I188" s="267">
        <f t="shared" si="13"/>
        <v>-4.7903366205646787</v>
      </c>
      <c r="J188" s="184">
        <v>-382168.76131516322</v>
      </c>
      <c r="K188" s="185">
        <v>-450238.48415696155</v>
      </c>
      <c r="L188" s="254">
        <v>-441089.73889290687</v>
      </c>
      <c r="M188" s="186">
        <f t="shared" si="17"/>
        <v>2.8742523606832182</v>
      </c>
      <c r="N188" s="187">
        <v>-314350.6664897523</v>
      </c>
      <c r="O188" s="188">
        <v>-360008.13917390472</v>
      </c>
      <c r="P188" s="263">
        <v>-353908.97566453047</v>
      </c>
      <c r="Q188" s="264">
        <f t="shared" si="14"/>
        <v>1.9161682404568807</v>
      </c>
      <c r="R188" s="252">
        <v>18</v>
      </c>
    </row>
    <row r="189" spans="1:18" ht="15">
      <c r="A189">
        <v>580</v>
      </c>
      <c r="B189" t="s">
        <v>208</v>
      </c>
      <c r="C189" s="218">
        <v>4567</v>
      </c>
      <c r="D189" s="178">
        <v>25711560.646301679</v>
      </c>
      <c r="E189" s="182">
        <v>25309310.35513743</v>
      </c>
      <c r="F189" s="255">
        <v>25154517</v>
      </c>
      <c r="G189" s="172">
        <f t="shared" si="15"/>
        <v>-154793.35513743013</v>
      </c>
      <c r="H189" s="173">
        <f t="shared" si="16"/>
        <v>-6.1160637317013771E-3</v>
      </c>
      <c r="I189" s="267">
        <f t="shared" si="13"/>
        <v>-33.893881133661075</v>
      </c>
      <c r="J189" s="184">
        <v>-403420.47707424039</v>
      </c>
      <c r="K189" s="185">
        <v>-162044.26137359804</v>
      </c>
      <c r="L189" s="254">
        <v>-69168.421515403068</v>
      </c>
      <c r="M189" s="186">
        <f t="shared" si="17"/>
        <v>20.336290750644839</v>
      </c>
      <c r="N189" s="187">
        <v>-25458.949048369486</v>
      </c>
      <c r="O189" s="188">
        <v>134998.39549167003</v>
      </c>
      <c r="P189" s="263">
        <v>196915.62206380701</v>
      </c>
      <c r="Q189" s="264">
        <f t="shared" si="14"/>
        <v>13.55752716709809</v>
      </c>
      <c r="R189" s="252">
        <v>9</v>
      </c>
    </row>
    <row r="190" spans="1:18" ht="15">
      <c r="A190">
        <v>581</v>
      </c>
      <c r="B190" t="s">
        <v>209</v>
      </c>
      <c r="C190" s="218">
        <v>6286</v>
      </c>
      <c r="D190" s="178">
        <v>28818519.573117182</v>
      </c>
      <c r="E190" s="182">
        <v>30301032.174686428</v>
      </c>
      <c r="F190" s="255">
        <v>29071290</v>
      </c>
      <c r="G190" s="172">
        <f t="shared" si="15"/>
        <v>-1229742.1746864282</v>
      </c>
      <c r="H190" s="173">
        <f t="shared" si="16"/>
        <v>-4.0584167813060783E-2</v>
      </c>
      <c r="I190" s="267">
        <f t="shared" si="13"/>
        <v>-195.63190815883362</v>
      </c>
      <c r="J190" s="184">
        <v>941744.12842739152</v>
      </c>
      <c r="K190" s="185">
        <v>52258.024058542782</v>
      </c>
      <c r="L190" s="254">
        <v>790103.50519285083</v>
      </c>
      <c r="M190" s="186">
        <f t="shared" si="17"/>
        <v>117.37917294532421</v>
      </c>
      <c r="N190" s="187">
        <v>547065.93433072336</v>
      </c>
      <c r="O190" s="188">
        <v>-46303.929738722989</v>
      </c>
      <c r="P190" s="263">
        <v>445593.05768416007</v>
      </c>
      <c r="Q190" s="264">
        <f t="shared" si="14"/>
        <v>78.252781963551229</v>
      </c>
      <c r="R190" s="252">
        <v>6</v>
      </c>
    </row>
    <row r="191" spans="1:18" ht="15">
      <c r="A191">
        <v>583</v>
      </c>
      <c r="B191" t="s">
        <v>210</v>
      </c>
      <c r="C191" s="218">
        <v>924</v>
      </c>
      <c r="D191" s="178">
        <v>6855883.3468460916</v>
      </c>
      <c r="E191" s="182">
        <v>5755467.5055017471</v>
      </c>
      <c r="F191" s="255">
        <v>6750301</v>
      </c>
      <c r="G191" s="172">
        <f t="shared" si="15"/>
        <v>994833.49449825287</v>
      </c>
      <c r="H191" s="173">
        <f t="shared" si="16"/>
        <v>0.17285016265790312</v>
      </c>
      <c r="I191" s="267">
        <f t="shared" si="13"/>
        <v>1076.6596260803603</v>
      </c>
      <c r="J191" s="184">
        <v>-830585.9021620343</v>
      </c>
      <c r="K191" s="185">
        <v>-170333.94844514047</v>
      </c>
      <c r="L191" s="254">
        <v>-767234.31895424612</v>
      </c>
      <c r="M191" s="186">
        <f t="shared" si="17"/>
        <v>-645.99607197955152</v>
      </c>
      <c r="N191" s="187">
        <v>133280.38066358719</v>
      </c>
      <c r="O191" s="188">
        <v>573405.07868375315</v>
      </c>
      <c r="P191" s="263">
        <v>175471.4983443516</v>
      </c>
      <c r="Q191" s="264">
        <f t="shared" si="14"/>
        <v>-430.66404798636529</v>
      </c>
      <c r="R191" s="252">
        <v>19</v>
      </c>
    </row>
    <row r="192" spans="1:18" ht="15">
      <c r="A192">
        <v>584</v>
      </c>
      <c r="B192" t="s">
        <v>211</v>
      </c>
      <c r="C192" s="218">
        <v>2676</v>
      </c>
      <c r="D192" s="178">
        <v>12202142.197261309</v>
      </c>
      <c r="E192" s="182">
        <v>12171336.877200011</v>
      </c>
      <c r="F192" s="255">
        <v>12160635</v>
      </c>
      <c r="G192" s="172">
        <f t="shared" si="15"/>
        <v>-10701.877200011164</v>
      </c>
      <c r="H192" s="173">
        <f t="shared" si="16"/>
        <v>-8.7926883529602104E-4</v>
      </c>
      <c r="I192" s="267">
        <f t="shared" si="13"/>
        <v>-3.9992067264615709</v>
      </c>
      <c r="J192" s="184">
        <v>-358138.30411396106</v>
      </c>
      <c r="K192" s="185">
        <v>-339645.4811201251</v>
      </c>
      <c r="L192" s="254">
        <v>-333224.47355662909</v>
      </c>
      <c r="M192" s="186">
        <f t="shared" si="17"/>
        <v>2.399479657509719</v>
      </c>
      <c r="N192" s="187">
        <v>-400787.21454349521</v>
      </c>
      <c r="O192" s="188">
        <v>-388628.8404861294</v>
      </c>
      <c r="P192" s="263">
        <v>-384348.16877712862</v>
      </c>
      <c r="Q192" s="264">
        <f t="shared" si="14"/>
        <v>1.5996531050077627</v>
      </c>
      <c r="R192" s="252">
        <v>16</v>
      </c>
    </row>
    <row r="193" spans="1:18" ht="15">
      <c r="A193">
        <v>588</v>
      </c>
      <c r="B193" t="s">
        <v>212</v>
      </c>
      <c r="C193" s="218">
        <v>1644</v>
      </c>
      <c r="D193" s="178">
        <v>9450230.7867076974</v>
      </c>
      <c r="E193" s="182">
        <v>9477781.0827951394</v>
      </c>
      <c r="F193" s="255">
        <v>9469527</v>
      </c>
      <c r="G193" s="172">
        <f t="shared" si="15"/>
        <v>-8254.0827951394022</v>
      </c>
      <c r="H193" s="173">
        <f t="shared" si="16"/>
        <v>-8.7088768172994657E-4</v>
      </c>
      <c r="I193" s="267">
        <f t="shared" si="13"/>
        <v>-5.0207316272137481</v>
      </c>
      <c r="J193" s="184">
        <v>-440037.15890558279</v>
      </c>
      <c r="K193" s="185">
        <v>-456563.62000203179</v>
      </c>
      <c r="L193" s="254">
        <v>-451611.41258085769</v>
      </c>
      <c r="M193" s="186">
        <f t="shared" si="17"/>
        <v>3.0122916187190381</v>
      </c>
      <c r="N193" s="187">
        <v>-238098.87565480359</v>
      </c>
      <c r="O193" s="188">
        <v>-249182.18623029048</v>
      </c>
      <c r="P193" s="263">
        <v>-245880.71461617234</v>
      </c>
      <c r="Q193" s="264">
        <f t="shared" si="14"/>
        <v>2.0081944124806212</v>
      </c>
      <c r="R193" s="252">
        <v>10</v>
      </c>
    </row>
    <row r="194" spans="1:18" ht="15">
      <c r="A194">
        <v>592</v>
      </c>
      <c r="B194" t="s">
        <v>213</v>
      </c>
      <c r="C194" s="218">
        <v>3678</v>
      </c>
      <c r="D194" s="178">
        <v>13091789.838050192</v>
      </c>
      <c r="E194" s="182">
        <v>13915177.254678326</v>
      </c>
      <c r="F194" s="255">
        <v>13850450</v>
      </c>
      <c r="G194" s="172">
        <f t="shared" si="15"/>
        <v>-64727.254678325728</v>
      </c>
      <c r="H194" s="173">
        <f t="shared" si="16"/>
        <v>-4.6515580429680996E-3</v>
      </c>
      <c r="I194" s="267">
        <f t="shared" si="13"/>
        <v>-17.598492299707921</v>
      </c>
      <c r="J194" s="184">
        <v>700227.67995579506</v>
      </c>
      <c r="K194" s="185">
        <v>206222.23841878714</v>
      </c>
      <c r="L194" s="254">
        <v>245058.35564861374</v>
      </c>
      <c r="M194" s="186">
        <f t="shared" si="17"/>
        <v>10.559031329479772</v>
      </c>
      <c r="N194" s="187">
        <v>404739.96026244573</v>
      </c>
      <c r="O194" s="188">
        <v>74925.772461041925</v>
      </c>
      <c r="P194" s="263">
        <v>100816.51728093039</v>
      </c>
      <c r="Q194" s="264">
        <f t="shared" si="14"/>
        <v>7.0393542196542871</v>
      </c>
      <c r="R194" s="252">
        <v>13</v>
      </c>
    </row>
    <row r="195" spans="1:18" ht="15">
      <c r="A195">
        <v>593</v>
      </c>
      <c r="B195" t="s">
        <v>214</v>
      </c>
      <c r="C195" s="218">
        <v>17253</v>
      </c>
      <c r="D195" s="178">
        <v>88239514.953244939</v>
      </c>
      <c r="E195" s="182">
        <v>86295285.109545007</v>
      </c>
      <c r="F195" s="255">
        <v>86220078</v>
      </c>
      <c r="G195" s="172">
        <f t="shared" si="15"/>
        <v>-75207.109545007348</v>
      </c>
      <c r="H195" s="173">
        <f t="shared" si="16"/>
        <v>-8.7150890630395279E-4</v>
      </c>
      <c r="I195" s="267">
        <f t="shared" si="13"/>
        <v>-4.3590743375069465</v>
      </c>
      <c r="J195" s="184">
        <v>-1045970.4923668059</v>
      </c>
      <c r="K195" s="185">
        <v>120610.86835344811</v>
      </c>
      <c r="L195" s="254">
        <v>165735.03372375845</v>
      </c>
      <c r="M195" s="186">
        <f t="shared" si="17"/>
        <v>2.615438785736413</v>
      </c>
      <c r="N195" s="187">
        <v>-1306405.8758758213</v>
      </c>
      <c r="O195" s="188">
        <v>-529452.78986929858</v>
      </c>
      <c r="P195" s="263">
        <v>-499370.01295573113</v>
      </c>
      <c r="Q195" s="264">
        <f t="shared" si="14"/>
        <v>1.7436258571591865</v>
      </c>
      <c r="R195" s="252">
        <v>10</v>
      </c>
    </row>
    <row r="196" spans="1:18" ht="15">
      <c r="A196">
        <v>595</v>
      </c>
      <c r="B196" t="s">
        <v>215</v>
      </c>
      <c r="C196" s="218">
        <v>4269</v>
      </c>
      <c r="D196" s="178">
        <v>24647660.941215619</v>
      </c>
      <c r="E196" s="182">
        <v>24055413.392242011</v>
      </c>
      <c r="F196" s="255">
        <v>24040973</v>
      </c>
      <c r="G196" s="172">
        <f t="shared" si="15"/>
        <v>-14440.392242010683</v>
      </c>
      <c r="H196" s="173">
        <f t="shared" si="16"/>
        <v>-6.0029698956110152E-4</v>
      </c>
      <c r="I196" s="267">
        <f t="shared" si="13"/>
        <v>-3.3826170630149175</v>
      </c>
      <c r="J196" s="184">
        <v>550834.59223135433</v>
      </c>
      <c r="K196" s="185">
        <v>906199.56659895729</v>
      </c>
      <c r="L196" s="254">
        <v>914864.01242104999</v>
      </c>
      <c r="M196" s="186">
        <f t="shared" si="17"/>
        <v>2.029619541366293</v>
      </c>
      <c r="N196" s="187">
        <v>87729.402139128491</v>
      </c>
      <c r="O196" s="188">
        <v>324348.80971682258</v>
      </c>
      <c r="P196" s="263">
        <v>330125.10693155747</v>
      </c>
      <c r="Q196" s="264">
        <f t="shared" si="14"/>
        <v>1.3530796942456997</v>
      </c>
      <c r="R196" s="252">
        <v>11</v>
      </c>
    </row>
    <row r="197" spans="1:18" ht="15">
      <c r="A197">
        <v>598</v>
      </c>
      <c r="B197" t="s">
        <v>216</v>
      </c>
      <c r="C197" s="218">
        <v>19097</v>
      </c>
      <c r="D197" s="178">
        <v>85511229.925133362</v>
      </c>
      <c r="E197" s="182">
        <v>87733571.064445645</v>
      </c>
      <c r="F197" s="255">
        <v>87643880</v>
      </c>
      <c r="G197" s="172">
        <f t="shared" si="15"/>
        <v>-89691.064445644617</v>
      </c>
      <c r="H197" s="173">
        <f t="shared" si="16"/>
        <v>-1.0223117941906305E-3</v>
      </c>
      <c r="I197" s="267">
        <f t="shared" si="13"/>
        <v>-4.6966049351020906</v>
      </c>
      <c r="J197" s="184">
        <v>-3544871.6600922244</v>
      </c>
      <c r="K197" s="185">
        <v>-4878271.5783088738</v>
      </c>
      <c r="L197" s="254">
        <v>-4824456.9681539834</v>
      </c>
      <c r="M197" s="186">
        <f t="shared" si="17"/>
        <v>2.8179614680258918</v>
      </c>
      <c r="N197" s="187">
        <v>-1489738.2939557391</v>
      </c>
      <c r="O197" s="188">
        <v>-2378755.7746868031</v>
      </c>
      <c r="P197" s="263">
        <v>-2342879.3679168504</v>
      </c>
      <c r="Q197" s="264">
        <f t="shared" si="14"/>
        <v>1.8786409786852771</v>
      </c>
      <c r="R197" s="252">
        <v>15</v>
      </c>
    </row>
    <row r="198" spans="1:18" ht="15">
      <c r="A198">
        <v>599</v>
      </c>
      <c r="B198" t="s">
        <v>357</v>
      </c>
      <c r="C198" s="218">
        <v>11172</v>
      </c>
      <c r="D198" s="178">
        <v>39434219.484849527</v>
      </c>
      <c r="E198" s="182">
        <v>39625291.298712663</v>
      </c>
      <c r="F198" s="255">
        <v>39030984</v>
      </c>
      <c r="G198" s="172">
        <f t="shared" si="15"/>
        <v>-594307.29871266335</v>
      </c>
      <c r="H198" s="173">
        <f t="shared" si="16"/>
        <v>-1.4998181192726551E-2</v>
      </c>
      <c r="I198" s="267">
        <f t="shared" si="13"/>
        <v>-53.196142025838107</v>
      </c>
      <c r="J198" s="184">
        <v>-2554467.4506620141</v>
      </c>
      <c r="K198" s="185">
        <v>-2669102.4961620341</v>
      </c>
      <c r="L198" s="254">
        <v>-2312518.0982698658</v>
      </c>
      <c r="M198" s="186">
        <f t="shared" si="17"/>
        <v>31.917686886158993</v>
      </c>
      <c r="N198" s="187">
        <v>-2285252.8109904737</v>
      </c>
      <c r="O198" s="188">
        <v>-2361818.2875690232</v>
      </c>
      <c r="P198" s="263">
        <v>-2124095.3556408966</v>
      </c>
      <c r="Q198" s="264">
        <f t="shared" si="14"/>
        <v>21.278457924107286</v>
      </c>
      <c r="R198" s="252">
        <v>15</v>
      </c>
    </row>
    <row r="199" spans="1:18" ht="15">
      <c r="A199">
        <v>601</v>
      </c>
      <c r="B199" t="s">
        <v>218</v>
      </c>
      <c r="C199" s="218">
        <v>3873</v>
      </c>
      <c r="D199" s="178">
        <v>19333031.043739155</v>
      </c>
      <c r="E199" s="182">
        <v>19542306.685547005</v>
      </c>
      <c r="F199" s="255">
        <v>19379636</v>
      </c>
      <c r="G199" s="172">
        <f t="shared" si="15"/>
        <v>-162670.68554700539</v>
      </c>
      <c r="H199" s="173">
        <f t="shared" si="16"/>
        <v>-8.3240268492619906E-3</v>
      </c>
      <c r="I199" s="267">
        <f t="shared" si="13"/>
        <v>-42.00120979783253</v>
      </c>
      <c r="J199" s="184">
        <v>1241476.9640137814</v>
      </c>
      <c r="K199" s="185">
        <v>1115929.3232317239</v>
      </c>
      <c r="L199" s="254">
        <v>1213531.6001117597</v>
      </c>
      <c r="M199" s="186">
        <f t="shared" si="17"/>
        <v>25.200691164481249</v>
      </c>
      <c r="N199" s="187">
        <v>769734.45538456447</v>
      </c>
      <c r="O199" s="188">
        <v>685722.49448634952</v>
      </c>
      <c r="P199" s="263">
        <v>750790.6790730455</v>
      </c>
      <c r="Q199" s="264">
        <f t="shared" si="14"/>
        <v>16.800460776322225</v>
      </c>
      <c r="R199" s="252">
        <v>13</v>
      </c>
    </row>
    <row r="200" spans="1:18" ht="15">
      <c r="A200">
        <v>604</v>
      </c>
      <c r="B200" t="s">
        <v>219</v>
      </c>
      <c r="C200" s="218">
        <v>20206</v>
      </c>
      <c r="D200" s="178">
        <v>59817743.640762202</v>
      </c>
      <c r="E200" s="182">
        <v>61374180.660897195</v>
      </c>
      <c r="F200" s="255">
        <v>61320471</v>
      </c>
      <c r="G200" s="172">
        <f t="shared" si="15"/>
        <v>-53709.660897195339</v>
      </c>
      <c r="H200" s="173">
        <f t="shared" si="16"/>
        <v>-8.7511817377979126E-4</v>
      </c>
      <c r="I200" s="267">
        <f t="shared" si="13"/>
        <v>-2.6581045678113107</v>
      </c>
      <c r="J200" s="184">
        <v>4126406.0276300306</v>
      </c>
      <c r="K200" s="185">
        <v>3192452.2415939486</v>
      </c>
      <c r="L200" s="254">
        <v>3224678.1876852023</v>
      </c>
      <c r="M200" s="186">
        <f t="shared" si="17"/>
        <v>1.5948701420990683</v>
      </c>
      <c r="N200" s="187">
        <v>2326307.6639125608</v>
      </c>
      <c r="O200" s="188">
        <v>1705289.8764493372</v>
      </c>
      <c r="P200" s="263">
        <v>1726773.8405102009</v>
      </c>
      <c r="Q200" s="264">
        <f t="shared" si="14"/>
        <v>1.0632467614007579</v>
      </c>
      <c r="R200" s="252">
        <v>6</v>
      </c>
    </row>
    <row r="201" spans="1:18" ht="15">
      <c r="A201">
        <v>607</v>
      </c>
      <c r="B201" t="s">
        <v>220</v>
      </c>
      <c r="C201" s="218">
        <v>4161</v>
      </c>
      <c r="D201" s="178">
        <v>19490069.206855033</v>
      </c>
      <c r="E201" s="182">
        <v>19874306.474904735</v>
      </c>
      <c r="F201" s="255">
        <v>19856969</v>
      </c>
      <c r="G201" s="172">
        <f t="shared" si="15"/>
        <v>-17337.474904734641</v>
      </c>
      <c r="H201" s="173">
        <f t="shared" si="16"/>
        <v>-8.723562216687487E-4</v>
      </c>
      <c r="I201" s="267">
        <f t="shared" si="13"/>
        <v>-4.1666606356007305</v>
      </c>
      <c r="J201" s="184">
        <v>225680.48616045047</v>
      </c>
      <c r="K201" s="185">
        <v>-4848.6341931094321</v>
      </c>
      <c r="L201" s="254">
        <v>5553.6146347195299</v>
      </c>
      <c r="M201" s="186">
        <f t="shared" si="17"/>
        <v>2.4999396365847062</v>
      </c>
      <c r="N201" s="187">
        <v>347163.63301868807</v>
      </c>
      <c r="O201" s="188">
        <v>193243.59962476368</v>
      </c>
      <c r="P201" s="263">
        <v>200178.43217665635</v>
      </c>
      <c r="Q201" s="264">
        <f t="shared" si="14"/>
        <v>1.6666264243914137</v>
      </c>
      <c r="R201" s="252">
        <v>12</v>
      </c>
    </row>
    <row r="202" spans="1:18" ht="15">
      <c r="A202">
        <v>608</v>
      </c>
      <c r="B202" t="s">
        <v>221</v>
      </c>
      <c r="C202" s="218">
        <v>2013</v>
      </c>
      <c r="D202" s="178">
        <v>9139735.4027833026</v>
      </c>
      <c r="E202" s="182">
        <v>9418606.4167303611</v>
      </c>
      <c r="F202" s="255">
        <v>9421956</v>
      </c>
      <c r="G202" s="172">
        <f t="shared" si="15"/>
        <v>3349.5832696389407</v>
      </c>
      <c r="H202" s="173">
        <f t="shared" si="16"/>
        <v>3.5563470023431955E-4</v>
      </c>
      <c r="I202" s="267">
        <f t="shared" si="13"/>
        <v>1.6639757921703631</v>
      </c>
      <c r="J202" s="184">
        <v>212942.6898763139</v>
      </c>
      <c r="K202" s="185">
        <v>45634.48581337103</v>
      </c>
      <c r="L202" s="254">
        <v>43624.965495833691</v>
      </c>
      <c r="M202" s="186">
        <f t="shared" si="17"/>
        <v>-0.99827139470309934</v>
      </c>
      <c r="N202" s="187">
        <v>113798.98466249046</v>
      </c>
      <c r="O202" s="188">
        <v>2005.6644690266714</v>
      </c>
      <c r="P202" s="263">
        <v>665.98425733721444</v>
      </c>
      <c r="Q202" s="264">
        <f t="shared" si="14"/>
        <v>-0.66551426313435513</v>
      </c>
      <c r="R202" s="252">
        <v>4</v>
      </c>
    </row>
    <row r="203" spans="1:18" ht="15">
      <c r="A203">
        <v>609</v>
      </c>
      <c r="B203" t="s">
        <v>222</v>
      </c>
      <c r="C203" s="218">
        <v>83482</v>
      </c>
      <c r="D203" s="178">
        <v>346910810.29335147</v>
      </c>
      <c r="E203" s="182">
        <v>352186980.04384834</v>
      </c>
      <c r="F203" s="255">
        <v>351329481</v>
      </c>
      <c r="G203" s="172">
        <f t="shared" si="15"/>
        <v>-857499.04384833574</v>
      </c>
      <c r="H203" s="173">
        <f t="shared" si="16"/>
        <v>-2.4347834884230375E-3</v>
      </c>
      <c r="I203" s="267">
        <f t="shared" si="13"/>
        <v>-10.271663877821995</v>
      </c>
      <c r="J203" s="184">
        <v>-10473797.254036156</v>
      </c>
      <c r="K203" s="185">
        <v>-13639390.186613118</v>
      </c>
      <c r="L203" s="254">
        <v>-13124890.693792341</v>
      </c>
      <c r="M203" s="186">
        <f t="shared" si="17"/>
        <v>6.1629991234131545</v>
      </c>
      <c r="N203" s="187">
        <v>-1578497.5974366355</v>
      </c>
      <c r="O203" s="188">
        <v>-3690817.4121243195</v>
      </c>
      <c r="P203" s="263">
        <v>-3347817.7502436833</v>
      </c>
      <c r="Q203" s="264">
        <f t="shared" si="14"/>
        <v>4.1086660822768515</v>
      </c>
      <c r="R203" s="252">
        <v>4</v>
      </c>
    </row>
    <row r="204" spans="1:18" ht="15">
      <c r="A204">
        <v>611</v>
      </c>
      <c r="B204" t="s">
        <v>223</v>
      </c>
      <c r="C204" s="218">
        <v>5066</v>
      </c>
      <c r="D204" s="178">
        <v>15083621.505321169</v>
      </c>
      <c r="E204" s="182">
        <v>14683837.996177768</v>
      </c>
      <c r="F204" s="255">
        <v>14670967</v>
      </c>
      <c r="G204" s="172">
        <f t="shared" si="15"/>
        <v>-12870.996177768335</v>
      </c>
      <c r="H204" s="173">
        <f t="shared" si="16"/>
        <v>-8.7654169033454874E-4</v>
      </c>
      <c r="I204" s="267">
        <f t="shared" si="13"/>
        <v>-2.5406624906767341</v>
      </c>
      <c r="J204" s="184">
        <v>202651.87123917049</v>
      </c>
      <c r="K204" s="185">
        <v>442526.43102737516</v>
      </c>
      <c r="L204" s="254">
        <v>450249.09415179363</v>
      </c>
      <c r="M204" s="186">
        <f t="shared" si="17"/>
        <v>1.5244104075046325</v>
      </c>
      <c r="N204" s="184">
        <v>37990.649593068498</v>
      </c>
      <c r="O204" s="185">
        <v>197828.31730385174</v>
      </c>
      <c r="P204" s="254">
        <v>202976.75938680599</v>
      </c>
      <c r="Q204" s="264">
        <f t="shared" si="14"/>
        <v>1.0162736050047869</v>
      </c>
      <c r="R204" s="252">
        <v>1</v>
      </c>
    </row>
    <row r="205" spans="1:18" ht="15">
      <c r="A205">
        <v>614</v>
      </c>
      <c r="B205" t="s">
        <v>224</v>
      </c>
      <c r="C205" s="218">
        <v>3066</v>
      </c>
      <c r="D205" s="178">
        <v>20197653.602546912</v>
      </c>
      <c r="E205" s="182">
        <v>20042729.043501023</v>
      </c>
      <c r="F205" s="255">
        <v>20253930</v>
      </c>
      <c r="G205" s="172">
        <f t="shared" si="15"/>
        <v>211200.9564989768</v>
      </c>
      <c r="H205" s="173">
        <f t="shared" si="16"/>
        <v>1.0537534885622774E-2</v>
      </c>
      <c r="I205" s="267">
        <f t="shared" si="13"/>
        <v>68.884852087076581</v>
      </c>
      <c r="J205" s="184">
        <v>-495896.88494806981</v>
      </c>
      <c r="K205" s="185">
        <v>-402926.77536523377</v>
      </c>
      <c r="L205" s="254">
        <v>-529647.12186705426</v>
      </c>
      <c r="M205" s="186">
        <f t="shared" si="17"/>
        <v>-41.330837084742491</v>
      </c>
      <c r="N205" s="187">
        <v>-318676.4685570306</v>
      </c>
      <c r="O205" s="188">
        <v>-256968.04979261573</v>
      </c>
      <c r="P205" s="263">
        <v>-341448.28079382353</v>
      </c>
      <c r="Q205" s="264">
        <f t="shared" si="14"/>
        <v>-27.553891389826422</v>
      </c>
      <c r="R205" s="252">
        <v>19</v>
      </c>
    </row>
    <row r="206" spans="1:18" ht="15">
      <c r="A206">
        <v>615</v>
      </c>
      <c r="B206" t="s">
        <v>225</v>
      </c>
      <c r="C206" s="218">
        <v>7702</v>
      </c>
      <c r="D206" s="178">
        <v>37547704.062495828</v>
      </c>
      <c r="E206" s="182">
        <v>37867948.004335538</v>
      </c>
      <c r="F206" s="255">
        <v>37635493</v>
      </c>
      <c r="G206" s="172">
        <f t="shared" si="15"/>
        <v>-232455.00433553755</v>
      </c>
      <c r="H206" s="173">
        <f t="shared" si="16"/>
        <v>-6.1385688051785528E-3</v>
      </c>
      <c r="I206" s="267">
        <f t="shared" ref="I206:I269" si="18">G206/C206</f>
        <v>-30.181122349459564</v>
      </c>
      <c r="J206" s="184">
        <v>2081542.1113408031</v>
      </c>
      <c r="K206" s="185">
        <v>1889421.0268625203</v>
      </c>
      <c r="L206" s="254">
        <v>2028894.164462195</v>
      </c>
      <c r="M206" s="186">
        <f t="shared" si="17"/>
        <v>18.108690937376622</v>
      </c>
      <c r="N206" s="187">
        <v>519200.06404641783</v>
      </c>
      <c r="O206" s="188">
        <v>390672.6439730475</v>
      </c>
      <c r="P206" s="263">
        <v>483654.7357061751</v>
      </c>
      <c r="Q206" s="264">
        <f t="shared" si="14"/>
        <v>12.07246062491919</v>
      </c>
      <c r="R206" s="252">
        <v>17</v>
      </c>
    </row>
    <row r="207" spans="1:18" ht="15">
      <c r="A207">
        <v>616</v>
      </c>
      <c r="B207" t="s">
        <v>226</v>
      </c>
      <c r="C207" s="218">
        <v>1848</v>
      </c>
      <c r="D207" s="178">
        <v>6927551.1556033641</v>
      </c>
      <c r="E207" s="182">
        <v>6897067.9242132306</v>
      </c>
      <c r="F207" s="255">
        <v>6891009</v>
      </c>
      <c r="G207" s="172">
        <f t="shared" si="15"/>
        <v>-6058.9242132306099</v>
      </c>
      <c r="H207" s="173">
        <f t="shared" si="16"/>
        <v>-8.7847825768973698E-4</v>
      </c>
      <c r="I207" s="267">
        <f t="shared" si="18"/>
        <v>-3.2786386435230574</v>
      </c>
      <c r="J207" s="184">
        <v>-38503.108451899709</v>
      </c>
      <c r="K207" s="185">
        <v>-20215.840320985586</v>
      </c>
      <c r="L207" s="254">
        <v>-16580.564826977003</v>
      </c>
      <c r="M207" s="186">
        <f t="shared" si="17"/>
        <v>1.9671404188358135</v>
      </c>
      <c r="N207" s="187">
        <v>-53997.762741168663</v>
      </c>
      <c r="O207" s="188">
        <v>-41759.060550674534</v>
      </c>
      <c r="P207" s="263">
        <v>-39335.543554665368</v>
      </c>
      <c r="Q207" s="264">
        <f t="shared" ref="Q207:Q270" si="19">(P207-O207)/C207</f>
        <v>1.3114269458924059</v>
      </c>
      <c r="R207" s="252">
        <v>1</v>
      </c>
    </row>
    <row r="208" spans="1:18" ht="15">
      <c r="A208">
        <v>619</v>
      </c>
      <c r="B208" t="s">
        <v>227</v>
      </c>
      <c r="C208" s="218">
        <v>2721</v>
      </c>
      <c r="D208" s="178">
        <v>12905369.333423212</v>
      </c>
      <c r="E208" s="182">
        <v>13105229.99944002</v>
      </c>
      <c r="F208" s="255">
        <v>13162284</v>
      </c>
      <c r="G208" s="172">
        <f t="shared" ref="G208:G271" si="20">F208-E208</f>
        <v>57054.00055998005</v>
      </c>
      <c r="H208" s="173">
        <f t="shared" ref="H208:H271" si="21">G208/E208</f>
        <v>4.353529130157803E-3</v>
      </c>
      <c r="I208" s="267">
        <f t="shared" si="18"/>
        <v>20.968026666659334</v>
      </c>
      <c r="J208" s="184">
        <v>892726.6301944725</v>
      </c>
      <c r="K208" s="185">
        <v>772828.76527650864</v>
      </c>
      <c r="L208" s="254">
        <v>738596.321678682</v>
      </c>
      <c r="M208" s="186">
        <f t="shared" ref="M208:M271" si="22">(L208-K208)/C208</f>
        <v>-12.580831899238015</v>
      </c>
      <c r="N208" s="187">
        <v>516770.27323203173</v>
      </c>
      <c r="O208" s="188">
        <v>436510.86375619413</v>
      </c>
      <c r="P208" s="263">
        <v>413689.23469098029</v>
      </c>
      <c r="Q208" s="264">
        <f t="shared" si="19"/>
        <v>-8.387221266157237</v>
      </c>
      <c r="R208" s="252">
        <v>6</v>
      </c>
    </row>
    <row r="209" spans="1:18" ht="15">
      <c r="A209">
        <v>620</v>
      </c>
      <c r="B209" t="s">
        <v>228</v>
      </c>
      <c r="C209" s="218">
        <v>2446</v>
      </c>
      <c r="D209" s="178">
        <v>15718137.223628625</v>
      </c>
      <c r="E209" s="182">
        <v>15752732.582559263</v>
      </c>
      <c r="F209" s="255">
        <v>15842217</v>
      </c>
      <c r="G209" s="172">
        <f t="shared" si="20"/>
        <v>89484.417440736666</v>
      </c>
      <c r="H209" s="173">
        <f t="shared" si="21"/>
        <v>5.6805647510203977E-3</v>
      </c>
      <c r="I209" s="267">
        <f t="shared" si="18"/>
        <v>36.583980965141727</v>
      </c>
      <c r="J209" s="184">
        <v>499529.01254174334</v>
      </c>
      <c r="K209" s="185">
        <v>478785.18806095218</v>
      </c>
      <c r="L209" s="254">
        <v>425094.39130486135</v>
      </c>
      <c r="M209" s="186">
        <f t="shared" si="22"/>
        <v>-21.950448387608681</v>
      </c>
      <c r="N209" s="187">
        <v>527306.17092637927</v>
      </c>
      <c r="O209" s="188">
        <v>513240.34392487805</v>
      </c>
      <c r="P209" s="263">
        <v>477446.47942081996</v>
      </c>
      <c r="Q209" s="264">
        <f t="shared" si="19"/>
        <v>-14.633632258404779</v>
      </c>
      <c r="R209" s="252">
        <v>18</v>
      </c>
    </row>
    <row r="210" spans="1:18" ht="15">
      <c r="A210">
        <v>623</v>
      </c>
      <c r="B210" t="s">
        <v>229</v>
      </c>
      <c r="C210" s="218">
        <v>2117</v>
      </c>
      <c r="D210" s="178">
        <v>11548798.257846311</v>
      </c>
      <c r="E210" s="182">
        <v>11514812.926636742</v>
      </c>
      <c r="F210" s="255">
        <v>11402133</v>
      </c>
      <c r="G210" s="172">
        <f t="shared" si="20"/>
        <v>-112679.92663674243</v>
      </c>
      <c r="H210" s="173">
        <f t="shared" si="21"/>
        <v>-9.7856497847294242E-3</v>
      </c>
      <c r="I210" s="267">
        <f t="shared" si="18"/>
        <v>-53.226228926189151</v>
      </c>
      <c r="J210" s="184">
        <v>400572.55295975233</v>
      </c>
      <c r="K210" s="185">
        <v>420970.39649496751</v>
      </c>
      <c r="L210" s="254">
        <v>488578.59961381136</v>
      </c>
      <c r="M210" s="186">
        <f t="shared" si="22"/>
        <v>31.935854094871914</v>
      </c>
      <c r="N210" s="187">
        <v>71766.752767928032</v>
      </c>
      <c r="O210" s="188">
        <v>85247.90438122979</v>
      </c>
      <c r="P210" s="263">
        <v>130320.03979379506</v>
      </c>
      <c r="Q210" s="264">
        <f t="shared" si="19"/>
        <v>21.290569396582555</v>
      </c>
      <c r="R210" s="252">
        <v>10</v>
      </c>
    </row>
    <row r="211" spans="1:18" ht="15">
      <c r="A211">
        <v>624</v>
      </c>
      <c r="B211" t="s">
        <v>230</v>
      </c>
      <c r="C211" s="218">
        <v>5119</v>
      </c>
      <c r="D211" s="178">
        <v>17578828.144134935</v>
      </c>
      <c r="E211" s="182">
        <v>17744265.628791306</v>
      </c>
      <c r="F211" s="255">
        <v>17728772</v>
      </c>
      <c r="G211" s="172">
        <f t="shared" si="20"/>
        <v>-15493.628791306168</v>
      </c>
      <c r="H211" s="173">
        <f t="shared" si="21"/>
        <v>-8.7316258195361304E-4</v>
      </c>
      <c r="I211" s="267">
        <f t="shared" si="18"/>
        <v>-3.0266905237949144</v>
      </c>
      <c r="J211" s="184">
        <v>1320733.7573591806</v>
      </c>
      <c r="K211" s="185">
        <v>1221476.2785136136</v>
      </c>
      <c r="L211" s="254">
        <v>1230772.7042678252</v>
      </c>
      <c r="M211" s="186">
        <f t="shared" si="22"/>
        <v>1.816062854895802</v>
      </c>
      <c r="N211" s="187">
        <v>1302198.4133014437</v>
      </c>
      <c r="O211" s="188">
        <v>1235938.2019050498</v>
      </c>
      <c r="P211" s="263">
        <v>1242135.8190745302</v>
      </c>
      <c r="Q211" s="264">
        <f t="shared" si="19"/>
        <v>1.2107085699316869</v>
      </c>
      <c r="R211" s="252">
        <v>8</v>
      </c>
    </row>
    <row r="212" spans="1:18" ht="15">
      <c r="A212">
        <v>625</v>
      </c>
      <c r="B212" t="s">
        <v>231</v>
      </c>
      <c r="C212" s="218">
        <v>3048</v>
      </c>
      <c r="D212" s="178">
        <v>12900796.658158194</v>
      </c>
      <c r="E212" s="182">
        <v>12957898.755685324</v>
      </c>
      <c r="F212" s="255">
        <v>12695823</v>
      </c>
      <c r="G212" s="172">
        <f t="shared" si="20"/>
        <v>-262075.75568532385</v>
      </c>
      <c r="H212" s="173">
        <f t="shared" si="21"/>
        <v>-2.0225173897915907E-2</v>
      </c>
      <c r="I212" s="267">
        <f t="shared" si="18"/>
        <v>-85.98285947681228</v>
      </c>
      <c r="J212" s="184">
        <v>803389.54815674876</v>
      </c>
      <c r="K212" s="185">
        <v>769131.1244666907</v>
      </c>
      <c r="L212" s="254">
        <v>926376.7372162512</v>
      </c>
      <c r="M212" s="186">
        <f t="shared" si="22"/>
        <v>51.589767962454232</v>
      </c>
      <c r="N212" s="187">
        <v>542441.99206323118</v>
      </c>
      <c r="O212" s="188">
        <v>519552.9528541785</v>
      </c>
      <c r="P212" s="263">
        <v>624383.3613538905</v>
      </c>
      <c r="Q212" s="264">
        <f t="shared" si="19"/>
        <v>34.393178641637796</v>
      </c>
      <c r="R212" s="252">
        <v>17</v>
      </c>
    </row>
    <row r="213" spans="1:18" ht="15">
      <c r="A213">
        <v>626</v>
      </c>
      <c r="B213" t="s">
        <v>232</v>
      </c>
      <c r="C213" s="218">
        <v>4964</v>
      </c>
      <c r="D213" s="178">
        <v>28203990.013845269</v>
      </c>
      <c r="E213" s="182">
        <v>28405557.994355768</v>
      </c>
      <c r="F213" s="255">
        <v>28472400</v>
      </c>
      <c r="G213" s="172">
        <f t="shared" si="20"/>
        <v>66842.005644232035</v>
      </c>
      <c r="H213" s="173">
        <f t="shared" si="21"/>
        <v>2.3531312307793302E-3</v>
      </c>
      <c r="I213" s="267">
        <f t="shared" si="18"/>
        <v>13.465351660804197</v>
      </c>
      <c r="J213" s="184">
        <v>-129950.92760049464</v>
      </c>
      <c r="K213" s="185">
        <v>-250870.36633723322</v>
      </c>
      <c r="L213" s="254">
        <v>-290975.44823777484</v>
      </c>
      <c r="M213" s="186">
        <f t="shared" si="22"/>
        <v>-8.0791865230744584</v>
      </c>
      <c r="N213" s="187">
        <v>-232392.41520157669</v>
      </c>
      <c r="O213" s="188">
        <v>-313382.61148648936</v>
      </c>
      <c r="P213" s="263">
        <v>-340119.33275351027</v>
      </c>
      <c r="Q213" s="264">
        <f t="shared" si="19"/>
        <v>-5.3861243487149295</v>
      </c>
      <c r="R213" s="252">
        <v>17</v>
      </c>
    </row>
    <row r="214" spans="1:18" ht="15">
      <c r="A214">
        <v>630</v>
      </c>
      <c r="B214" t="s">
        <v>233</v>
      </c>
      <c r="C214" s="218">
        <v>1631</v>
      </c>
      <c r="D214" s="178">
        <v>7333070.8861593017</v>
      </c>
      <c r="E214" s="182">
        <v>7339009.9845728809</v>
      </c>
      <c r="F214" s="255">
        <v>7388844</v>
      </c>
      <c r="G214" s="172">
        <f t="shared" si="20"/>
        <v>49834.015427119099</v>
      </c>
      <c r="H214" s="173">
        <f t="shared" si="21"/>
        <v>6.7902912697862155E-3</v>
      </c>
      <c r="I214" s="267">
        <f t="shared" si="18"/>
        <v>30.554270648141692</v>
      </c>
      <c r="J214" s="184">
        <v>-319839.7151869231</v>
      </c>
      <c r="K214" s="185">
        <v>-323411.99364219996</v>
      </c>
      <c r="L214" s="254">
        <v>-353312.35339960601</v>
      </c>
      <c r="M214" s="186">
        <f t="shared" si="22"/>
        <v>-18.33253204010181</v>
      </c>
      <c r="N214" s="187">
        <v>-445625.82495327824</v>
      </c>
      <c r="O214" s="188">
        <v>-447851.50903409725</v>
      </c>
      <c r="P214" s="263">
        <v>-467785.08220569883</v>
      </c>
      <c r="Q214" s="264">
        <f t="shared" si="19"/>
        <v>-12.22168802673303</v>
      </c>
      <c r="R214" s="252">
        <v>17</v>
      </c>
    </row>
    <row r="215" spans="1:18" ht="15">
      <c r="A215">
        <v>631</v>
      </c>
      <c r="B215" t="s">
        <v>234</v>
      </c>
      <c r="C215" s="218">
        <v>1985</v>
      </c>
      <c r="D215" s="178">
        <v>6766480.2416518424</v>
      </c>
      <c r="E215" s="182">
        <v>6925400.5409534406</v>
      </c>
      <c r="F215" s="255">
        <v>6919345</v>
      </c>
      <c r="G215" s="172">
        <f t="shared" si="20"/>
        <v>-6055.5409534405917</v>
      </c>
      <c r="H215" s="173">
        <f t="shared" si="21"/>
        <v>-8.743957721479179E-4</v>
      </c>
      <c r="I215" s="267">
        <f t="shared" si="18"/>
        <v>-3.0506503543781318</v>
      </c>
      <c r="J215" s="184">
        <v>653785.11475840921</v>
      </c>
      <c r="K215" s="185">
        <v>558436.62030682515</v>
      </c>
      <c r="L215" s="254">
        <v>562070.08676746942</v>
      </c>
      <c r="M215" s="186">
        <f t="shared" si="22"/>
        <v>1.8304616930197821</v>
      </c>
      <c r="N215" s="187">
        <v>614060.86519247526</v>
      </c>
      <c r="O215" s="188">
        <v>550430.08767461393</v>
      </c>
      <c r="P215" s="263">
        <v>552852.39864837914</v>
      </c>
      <c r="Q215" s="264">
        <f t="shared" si="19"/>
        <v>1.2203077953477139</v>
      </c>
      <c r="R215" s="252">
        <v>2</v>
      </c>
    </row>
    <row r="216" spans="1:18" ht="15">
      <c r="A216">
        <v>635</v>
      </c>
      <c r="B216" t="s">
        <v>235</v>
      </c>
      <c r="C216" s="218">
        <v>6439</v>
      </c>
      <c r="D216" s="178">
        <v>27682624.061653588</v>
      </c>
      <c r="E216" s="182">
        <v>27662706.366418295</v>
      </c>
      <c r="F216" s="255">
        <v>27638593</v>
      </c>
      <c r="G216" s="172">
        <f t="shared" si="20"/>
        <v>-24113.366418294609</v>
      </c>
      <c r="H216" s="173">
        <f t="shared" si="21"/>
        <v>-8.7169223787761851E-4</v>
      </c>
      <c r="I216" s="267">
        <f t="shared" si="18"/>
        <v>-3.7448930607694688</v>
      </c>
      <c r="J216" s="184">
        <v>-66417.489924504407</v>
      </c>
      <c r="K216" s="185">
        <v>-54468.801734895053</v>
      </c>
      <c r="L216" s="254">
        <v>-40000.643998499349</v>
      </c>
      <c r="M216" s="186">
        <f t="shared" si="22"/>
        <v>2.246957250566191</v>
      </c>
      <c r="N216" s="187">
        <v>-106243.53919095029</v>
      </c>
      <c r="O216" s="188">
        <v>-98243.663372613184</v>
      </c>
      <c r="P216" s="263">
        <v>-88598.224881671558</v>
      </c>
      <c r="Q216" s="264">
        <f t="shared" si="19"/>
        <v>1.4979715003791934</v>
      </c>
      <c r="R216" s="252">
        <v>6</v>
      </c>
    </row>
    <row r="217" spans="1:18" ht="15">
      <c r="A217">
        <v>636</v>
      </c>
      <c r="B217" t="s">
        <v>236</v>
      </c>
      <c r="C217" s="218">
        <v>8222</v>
      </c>
      <c r="D217" s="178">
        <v>31517397.837236129</v>
      </c>
      <c r="E217" s="182">
        <v>30600532.291705616</v>
      </c>
      <c r="F217" s="255">
        <v>30573828</v>
      </c>
      <c r="G217" s="172">
        <f t="shared" si="20"/>
        <v>-26704.291705615819</v>
      </c>
      <c r="H217" s="173">
        <f t="shared" si="21"/>
        <v>-8.7267409112534006E-4</v>
      </c>
      <c r="I217" s="267">
        <f t="shared" si="18"/>
        <v>-3.2479070427652417</v>
      </c>
      <c r="J217" s="184">
        <v>-18540.028925501207</v>
      </c>
      <c r="K217" s="185">
        <v>531586.66022544005</v>
      </c>
      <c r="L217" s="254">
        <v>547609.04309370148</v>
      </c>
      <c r="M217" s="186">
        <f t="shared" si="22"/>
        <v>1.9487208548116548</v>
      </c>
      <c r="N217" s="187">
        <v>-149647.34882601048</v>
      </c>
      <c r="O217" s="188">
        <v>216973.69706009197</v>
      </c>
      <c r="P217" s="263">
        <v>227655.28563894515</v>
      </c>
      <c r="Q217" s="264">
        <f t="shared" si="19"/>
        <v>1.2991472365425898</v>
      </c>
      <c r="R217" s="252">
        <v>2</v>
      </c>
    </row>
    <row r="218" spans="1:18" ht="15">
      <c r="A218">
        <v>638</v>
      </c>
      <c r="B218" t="s">
        <v>237</v>
      </c>
      <c r="C218" s="218">
        <v>51149</v>
      </c>
      <c r="D218" s="178">
        <v>172027201.53915384</v>
      </c>
      <c r="E218" s="182">
        <v>173281292.00437433</v>
      </c>
      <c r="F218" s="255">
        <v>173129251</v>
      </c>
      <c r="G218" s="172">
        <f t="shared" si="20"/>
        <v>-152041.00437432528</v>
      </c>
      <c r="H218" s="173">
        <f t="shared" si="21"/>
        <v>-8.7742307675364717E-4</v>
      </c>
      <c r="I218" s="267">
        <f t="shared" si="18"/>
        <v>-2.9725117670790295</v>
      </c>
      <c r="J218" s="184">
        <v>14297040.322339902</v>
      </c>
      <c r="K218" s="185">
        <v>13544482.154778905</v>
      </c>
      <c r="L218" s="254">
        <v>13635707.035093911</v>
      </c>
      <c r="M218" s="186">
        <f t="shared" si="22"/>
        <v>1.7835124892960914</v>
      </c>
      <c r="N218" s="187">
        <v>6230351.0312569141</v>
      </c>
      <c r="O218" s="188">
        <v>5730481.2472266341</v>
      </c>
      <c r="P218" s="263">
        <v>5791297.8341033831</v>
      </c>
      <c r="Q218" s="264">
        <f t="shared" si="19"/>
        <v>1.1890083261989297</v>
      </c>
      <c r="R218" s="252">
        <v>1</v>
      </c>
    </row>
    <row r="219" spans="1:18" ht="15">
      <c r="A219">
        <v>678</v>
      </c>
      <c r="B219" t="s">
        <v>238</v>
      </c>
      <c r="C219" s="218">
        <v>24260</v>
      </c>
      <c r="D219" s="178">
        <v>102152231.47084628</v>
      </c>
      <c r="E219" s="182">
        <v>100590043.27101809</v>
      </c>
      <c r="F219" s="255">
        <v>100805580</v>
      </c>
      <c r="G219" s="172">
        <f t="shared" si="20"/>
        <v>215536.72898191214</v>
      </c>
      <c r="H219" s="173">
        <f t="shared" si="21"/>
        <v>2.1427242893334391E-3</v>
      </c>
      <c r="I219" s="267">
        <f t="shared" si="18"/>
        <v>8.8844488450911854</v>
      </c>
      <c r="J219" s="184">
        <v>1208155.904785329</v>
      </c>
      <c r="K219" s="185">
        <v>2145509.4276835839</v>
      </c>
      <c r="L219" s="254">
        <v>2016187.6418590839</v>
      </c>
      <c r="M219" s="186">
        <f t="shared" si="22"/>
        <v>-5.3306589375309157</v>
      </c>
      <c r="N219" s="187">
        <v>800083.71615171281</v>
      </c>
      <c r="O219" s="188">
        <v>1424268.6282925105</v>
      </c>
      <c r="P219" s="263">
        <v>1338054.1044095384</v>
      </c>
      <c r="Q219" s="264">
        <f t="shared" si="19"/>
        <v>-3.5537726250194592</v>
      </c>
      <c r="R219" s="252">
        <v>17</v>
      </c>
    </row>
    <row r="220" spans="1:18" ht="15">
      <c r="A220">
        <v>680</v>
      </c>
      <c r="B220" t="s">
        <v>239</v>
      </c>
      <c r="C220" s="218">
        <v>24810</v>
      </c>
      <c r="D220" s="178">
        <v>90685408.400236696</v>
      </c>
      <c r="E220" s="182">
        <v>93845943.173678726</v>
      </c>
      <c r="F220" s="255">
        <v>90256463</v>
      </c>
      <c r="G220" s="172">
        <f t="shared" si="20"/>
        <v>-3589480.173678726</v>
      </c>
      <c r="H220" s="173">
        <f t="shared" si="21"/>
        <v>-3.8248645090984378E-2</v>
      </c>
      <c r="I220" s="267">
        <f t="shared" si="18"/>
        <v>-144.67876556544644</v>
      </c>
      <c r="J220" s="184">
        <v>-133595.95753684593</v>
      </c>
      <c r="K220" s="185">
        <v>-2030005.2962019176</v>
      </c>
      <c r="L220" s="254">
        <v>123682.93708904352</v>
      </c>
      <c r="M220" s="186">
        <f t="shared" si="22"/>
        <v>86.807264542158848</v>
      </c>
      <c r="N220" s="187">
        <v>577349.12044288695</v>
      </c>
      <c r="O220" s="188">
        <v>-685360.46629526175</v>
      </c>
      <c r="P220" s="263">
        <v>750431.68923208234</v>
      </c>
      <c r="Q220" s="264">
        <f t="shared" si="19"/>
        <v>57.871509694774041</v>
      </c>
      <c r="R220" s="252">
        <v>2</v>
      </c>
    </row>
    <row r="221" spans="1:18" ht="15">
      <c r="A221">
        <v>681</v>
      </c>
      <c r="B221" t="s">
        <v>240</v>
      </c>
      <c r="C221" s="218">
        <v>3330</v>
      </c>
      <c r="D221" s="178">
        <v>15692960.976924904</v>
      </c>
      <c r="E221" s="182">
        <v>15852727.293993816</v>
      </c>
      <c r="F221" s="255">
        <v>15854952</v>
      </c>
      <c r="G221" s="172">
        <f t="shared" si="20"/>
        <v>2224.7060061842203</v>
      </c>
      <c r="H221" s="173">
        <f t="shared" si="21"/>
        <v>1.4033585293724842E-4</v>
      </c>
      <c r="I221" s="267">
        <f t="shared" si="18"/>
        <v>0.66807988173700306</v>
      </c>
      <c r="J221" s="184">
        <v>468405.33619894285</v>
      </c>
      <c r="K221" s="185">
        <v>372556.66111358406</v>
      </c>
      <c r="L221" s="254">
        <v>371221.84530391701</v>
      </c>
      <c r="M221" s="186">
        <f t="shared" si="22"/>
        <v>-0.4008455884886043</v>
      </c>
      <c r="N221" s="187">
        <v>438658.12639755395</v>
      </c>
      <c r="O221" s="188">
        <v>374562.60995267588</v>
      </c>
      <c r="P221" s="263">
        <v>373672.73274623655</v>
      </c>
      <c r="Q221" s="264">
        <f t="shared" si="19"/>
        <v>-0.26723039232412221</v>
      </c>
      <c r="R221" s="252">
        <v>10</v>
      </c>
    </row>
    <row r="222" spans="1:18" ht="15">
      <c r="A222">
        <v>683</v>
      </c>
      <c r="B222" t="s">
        <v>241</v>
      </c>
      <c r="C222" s="218">
        <v>3670</v>
      </c>
      <c r="D222" s="178">
        <v>20134414.386992626</v>
      </c>
      <c r="E222" s="182">
        <v>19478297.880843148</v>
      </c>
      <c r="F222" s="255">
        <v>19461290</v>
      </c>
      <c r="G222" s="172">
        <f t="shared" si="20"/>
        <v>-17007.880843147635</v>
      </c>
      <c r="H222" s="173">
        <f t="shared" si="21"/>
        <v>-8.7317079486061455E-4</v>
      </c>
      <c r="I222" s="267">
        <f t="shared" si="18"/>
        <v>-4.6342999572609358</v>
      </c>
      <c r="J222" s="184">
        <v>-792339.39152986871</v>
      </c>
      <c r="K222" s="185">
        <v>-398656.05593182635</v>
      </c>
      <c r="L222" s="254">
        <v>-388451.5013686202</v>
      </c>
      <c r="M222" s="186">
        <f t="shared" si="22"/>
        <v>2.7805325785302872</v>
      </c>
      <c r="N222" s="187">
        <v>-229452.72984282419</v>
      </c>
      <c r="O222" s="188">
        <v>32765.491546780006</v>
      </c>
      <c r="P222" s="263">
        <v>39568.52792225578</v>
      </c>
      <c r="Q222" s="264">
        <f t="shared" si="19"/>
        <v>1.853688385688222</v>
      </c>
      <c r="R222" s="252">
        <v>19</v>
      </c>
    </row>
    <row r="223" spans="1:18" ht="15">
      <c r="A223">
        <v>684</v>
      </c>
      <c r="B223" t="s">
        <v>242</v>
      </c>
      <c r="C223" s="218">
        <v>38959</v>
      </c>
      <c r="D223" s="178">
        <v>149755029.73463148</v>
      </c>
      <c r="E223" s="182">
        <v>151338671.1418165</v>
      </c>
      <c r="F223" s="255">
        <v>151206263</v>
      </c>
      <c r="G223" s="172">
        <f t="shared" si="20"/>
        <v>-132408.14181649685</v>
      </c>
      <c r="H223" s="173">
        <f t="shared" si="21"/>
        <v>-8.7491280858690624E-4</v>
      </c>
      <c r="I223" s="267">
        <f t="shared" si="18"/>
        <v>-3.3986535028234002</v>
      </c>
      <c r="J223" s="184">
        <v>5095554.0548638199</v>
      </c>
      <c r="K223" s="185">
        <v>4145416.5769342268</v>
      </c>
      <c r="L223" s="254">
        <v>4224861.5882231388</v>
      </c>
      <c r="M223" s="186">
        <f t="shared" si="22"/>
        <v>2.0391953409715864</v>
      </c>
      <c r="N223" s="187">
        <v>5165541.5313064419</v>
      </c>
      <c r="O223" s="188">
        <v>4531279.6037305556</v>
      </c>
      <c r="P223" s="263">
        <v>4584242.9445898756</v>
      </c>
      <c r="Q223" s="264">
        <f t="shared" si="19"/>
        <v>1.3594635606488876</v>
      </c>
      <c r="R223" s="252">
        <v>4</v>
      </c>
    </row>
    <row r="224" spans="1:18" ht="15">
      <c r="A224">
        <v>686</v>
      </c>
      <c r="B224" t="s">
        <v>243</v>
      </c>
      <c r="C224" s="218">
        <v>3033</v>
      </c>
      <c r="D224" s="178">
        <v>17653867.695071399</v>
      </c>
      <c r="E224" s="182">
        <v>16705042.30598022</v>
      </c>
      <c r="F224" s="255">
        <v>16722474</v>
      </c>
      <c r="G224" s="172">
        <f t="shared" si="20"/>
        <v>17431.694019779563</v>
      </c>
      <c r="H224" s="173">
        <f t="shared" si="21"/>
        <v>1.043498944838901E-3</v>
      </c>
      <c r="I224" s="267">
        <f t="shared" si="18"/>
        <v>5.7473438904647418</v>
      </c>
      <c r="J224" s="184">
        <v>-996286.42114891601</v>
      </c>
      <c r="K224" s="185">
        <v>-426983.92624498799</v>
      </c>
      <c r="L224" s="254">
        <v>-437443.22531851195</v>
      </c>
      <c r="M224" s="186">
        <f t="shared" si="22"/>
        <v>-3.4484995296814898</v>
      </c>
      <c r="N224" s="187">
        <v>-799286.02030608081</v>
      </c>
      <c r="O224" s="188">
        <v>-419879.33018916391</v>
      </c>
      <c r="P224" s="263">
        <v>-426852.19623817643</v>
      </c>
      <c r="Q224" s="264">
        <f t="shared" si="19"/>
        <v>-2.2989996864531879</v>
      </c>
      <c r="R224" s="252">
        <v>11</v>
      </c>
    </row>
    <row r="225" spans="1:18" ht="15">
      <c r="A225">
        <v>687</v>
      </c>
      <c r="B225" t="s">
        <v>244</v>
      </c>
      <c r="C225" s="218">
        <v>1513</v>
      </c>
      <c r="D225" s="178">
        <v>10233301.689597916</v>
      </c>
      <c r="E225" s="182">
        <v>10060732.380567329</v>
      </c>
      <c r="F225" s="255">
        <v>10051916</v>
      </c>
      <c r="G225" s="172">
        <f t="shared" si="20"/>
        <v>-8816.3805673290044</v>
      </c>
      <c r="H225" s="173">
        <f t="shared" si="21"/>
        <v>-8.763159811663577E-4</v>
      </c>
      <c r="I225" s="267">
        <f t="shared" si="18"/>
        <v>-5.8270856360403203</v>
      </c>
      <c r="J225" s="184">
        <v>-292896.36728557182</v>
      </c>
      <c r="K225" s="185">
        <v>-189341.23612283001</v>
      </c>
      <c r="L225" s="254">
        <v>-184051.24712608245</v>
      </c>
      <c r="M225" s="186">
        <f t="shared" si="22"/>
        <v>3.4963575655965373</v>
      </c>
      <c r="N225" s="187">
        <v>-352603.88427035289</v>
      </c>
      <c r="O225" s="188">
        <v>-283806.47726833256</v>
      </c>
      <c r="P225" s="263">
        <v>-280279.81793716457</v>
      </c>
      <c r="Q225" s="264">
        <f t="shared" si="19"/>
        <v>2.3309050437329741</v>
      </c>
      <c r="R225" s="252">
        <v>11</v>
      </c>
    </row>
    <row r="226" spans="1:18" ht="15">
      <c r="A226">
        <v>689</v>
      </c>
      <c r="B226" t="s">
        <v>245</v>
      </c>
      <c r="C226" s="218">
        <v>3092</v>
      </c>
      <c r="D226" s="178">
        <v>16759673.047192574</v>
      </c>
      <c r="E226" s="182">
        <v>16191867.866972402</v>
      </c>
      <c r="F226" s="255">
        <v>16177747</v>
      </c>
      <c r="G226" s="172">
        <f t="shared" si="20"/>
        <v>-14120.866972401738</v>
      </c>
      <c r="H226" s="173">
        <f t="shared" si="21"/>
        <v>-8.7209623302355265E-4</v>
      </c>
      <c r="I226" s="267">
        <f t="shared" si="18"/>
        <v>-4.5669039367405366</v>
      </c>
      <c r="J226" s="184">
        <v>1129509.06268098</v>
      </c>
      <c r="K226" s="185">
        <v>1470208.3454219922</v>
      </c>
      <c r="L226" s="254">
        <v>1478680.7573115446</v>
      </c>
      <c r="M226" s="186">
        <f t="shared" si="22"/>
        <v>2.7401073381475975</v>
      </c>
      <c r="N226" s="187">
        <v>789964.38609171181</v>
      </c>
      <c r="O226" s="188">
        <v>1016811.4433125353</v>
      </c>
      <c r="P226" s="263">
        <v>1022459.7179055756</v>
      </c>
      <c r="Q226" s="264">
        <f t="shared" si="19"/>
        <v>1.8267382254334887</v>
      </c>
      <c r="R226" s="252">
        <v>9</v>
      </c>
    </row>
    <row r="227" spans="1:18" ht="15">
      <c r="A227">
        <v>691</v>
      </c>
      <c r="B227" t="s">
        <v>246</v>
      </c>
      <c r="C227" s="218">
        <v>2690</v>
      </c>
      <c r="D227" s="178">
        <v>12483117.751859296</v>
      </c>
      <c r="E227" s="182">
        <v>12501655.151850088</v>
      </c>
      <c r="F227" s="255">
        <v>12490744</v>
      </c>
      <c r="G227" s="172">
        <f t="shared" si="20"/>
        <v>-10911.151850087568</v>
      </c>
      <c r="H227" s="173">
        <f t="shared" si="21"/>
        <v>-8.7277658178508107E-4</v>
      </c>
      <c r="I227" s="267">
        <f t="shared" si="18"/>
        <v>-4.056190278842962</v>
      </c>
      <c r="J227" s="184">
        <v>542600.85748709925</v>
      </c>
      <c r="K227" s="185">
        <v>531485.44803853391</v>
      </c>
      <c r="L227" s="254">
        <v>538032.02669340617</v>
      </c>
      <c r="M227" s="186">
        <f t="shared" si="22"/>
        <v>2.4336723624060421</v>
      </c>
      <c r="N227" s="187">
        <v>58297.798095752107</v>
      </c>
      <c r="O227" s="188">
        <v>50763.298600205839</v>
      </c>
      <c r="P227" s="263">
        <v>55127.68437012424</v>
      </c>
      <c r="Q227" s="264">
        <f t="shared" si="19"/>
        <v>1.6224482416053534</v>
      </c>
      <c r="R227" s="252">
        <v>17</v>
      </c>
    </row>
    <row r="228" spans="1:18" ht="15">
      <c r="A228">
        <v>694</v>
      </c>
      <c r="B228" t="s">
        <v>247</v>
      </c>
      <c r="C228" s="218">
        <v>28521</v>
      </c>
      <c r="D228" s="178">
        <v>108631868.77563421</v>
      </c>
      <c r="E228" s="182">
        <v>107760309.60778086</v>
      </c>
      <c r="F228" s="255">
        <v>107666191</v>
      </c>
      <c r="G228" s="172">
        <f t="shared" si="20"/>
        <v>-94118.607780858874</v>
      </c>
      <c r="H228" s="173">
        <f t="shared" si="21"/>
        <v>-8.7340699115867257E-4</v>
      </c>
      <c r="I228" s="267">
        <f t="shared" si="18"/>
        <v>-3.2999757294926151</v>
      </c>
      <c r="J228" s="184">
        <v>-397138.85914855823</v>
      </c>
      <c r="K228" s="185">
        <v>125865.16744013167</v>
      </c>
      <c r="L228" s="254">
        <v>182336.14887084407</v>
      </c>
      <c r="M228" s="186">
        <f t="shared" si="22"/>
        <v>1.9799790130329373</v>
      </c>
      <c r="N228" s="187">
        <v>1318536.44774536</v>
      </c>
      <c r="O228" s="188">
        <v>1665994.9779133808</v>
      </c>
      <c r="P228" s="263">
        <v>1703642.2988672403</v>
      </c>
      <c r="Q228" s="264">
        <f t="shared" si="19"/>
        <v>1.3199860086904205</v>
      </c>
      <c r="R228" s="252">
        <v>5</v>
      </c>
    </row>
    <row r="229" spans="1:18" ht="15">
      <c r="A229">
        <v>697</v>
      </c>
      <c r="B229" t="s">
        <v>248</v>
      </c>
      <c r="C229" s="218">
        <v>1210</v>
      </c>
      <c r="D229" s="178">
        <v>7824205.1039639385</v>
      </c>
      <c r="E229" s="182">
        <v>7868007.0053934511</v>
      </c>
      <c r="F229" s="255">
        <v>7927012</v>
      </c>
      <c r="G229" s="172">
        <f t="shared" si="20"/>
        <v>59004.99460654892</v>
      </c>
      <c r="H229" s="173">
        <f t="shared" si="21"/>
        <v>7.4993571518303815E-3</v>
      </c>
      <c r="I229" s="267">
        <f t="shared" si="18"/>
        <v>48.764458352519767</v>
      </c>
      <c r="J229" s="184">
        <v>-69085.151303993844</v>
      </c>
      <c r="K229" s="185">
        <v>-95358.953015399791</v>
      </c>
      <c r="L229" s="254">
        <v>-130762.00988030998</v>
      </c>
      <c r="M229" s="186">
        <f t="shared" si="22"/>
        <v>-29.25872468174396</v>
      </c>
      <c r="N229" s="187">
        <v>-34279.641955663748</v>
      </c>
      <c r="O229" s="188">
        <v>-51925.189120900082</v>
      </c>
      <c r="P229" s="263">
        <v>-75527.227030838651</v>
      </c>
      <c r="Q229" s="264">
        <f t="shared" si="19"/>
        <v>-19.505816454494685</v>
      </c>
      <c r="R229" s="252">
        <v>18</v>
      </c>
    </row>
    <row r="230" spans="1:18" ht="15">
      <c r="A230">
        <v>698</v>
      </c>
      <c r="B230" t="s">
        <v>249</v>
      </c>
      <c r="C230" s="218">
        <v>64180</v>
      </c>
      <c r="D230" s="178">
        <v>258707045.43857855</v>
      </c>
      <c r="E230" s="182">
        <v>252998989.4780775</v>
      </c>
      <c r="F230" s="255">
        <v>252778136</v>
      </c>
      <c r="G230" s="172">
        <f t="shared" si="20"/>
        <v>-220853.47807750106</v>
      </c>
      <c r="H230" s="173">
        <f t="shared" si="21"/>
        <v>-8.7294213519630731E-4</v>
      </c>
      <c r="I230" s="267">
        <f t="shared" si="18"/>
        <v>-3.4411573399423663</v>
      </c>
      <c r="J230" s="184">
        <v>-21866938.844747391</v>
      </c>
      <c r="K230" s="185">
        <v>-18442232.224565633</v>
      </c>
      <c r="L230" s="254">
        <v>-18309719.873889558</v>
      </c>
      <c r="M230" s="186">
        <f t="shared" si="22"/>
        <v>2.0646985147409569</v>
      </c>
      <c r="N230" s="187">
        <v>-14239564.998743877</v>
      </c>
      <c r="O230" s="188">
        <v>-11954183.995412966</v>
      </c>
      <c r="P230" s="263">
        <v>-11865842.428295489</v>
      </c>
      <c r="Q230" s="264">
        <f t="shared" si="19"/>
        <v>1.3764656764954322</v>
      </c>
      <c r="R230" s="252">
        <v>19</v>
      </c>
    </row>
    <row r="231" spans="1:18" ht="15">
      <c r="A231">
        <v>700</v>
      </c>
      <c r="B231" t="s">
        <v>250</v>
      </c>
      <c r="C231" s="218">
        <v>4913</v>
      </c>
      <c r="D231" s="178">
        <v>23388291.999215499</v>
      </c>
      <c r="E231" s="182">
        <v>23044480.173908323</v>
      </c>
      <c r="F231" s="255">
        <v>23024392</v>
      </c>
      <c r="G231" s="172">
        <f t="shared" si="20"/>
        <v>-20088.17390832305</v>
      </c>
      <c r="H231" s="173">
        <f t="shared" si="21"/>
        <v>-8.7171304176639685E-4</v>
      </c>
      <c r="I231" s="267">
        <f t="shared" si="18"/>
        <v>-4.0887795457608487</v>
      </c>
      <c r="J231" s="184">
        <v>24491.904781800073</v>
      </c>
      <c r="K231" s="185">
        <v>230784.65618846891</v>
      </c>
      <c r="L231" s="254">
        <v>242837.30904163822</v>
      </c>
      <c r="M231" s="186">
        <f t="shared" si="22"/>
        <v>2.4532165384020566</v>
      </c>
      <c r="N231" s="187">
        <v>363257.22067607666</v>
      </c>
      <c r="O231" s="188">
        <v>500685.7787524258</v>
      </c>
      <c r="P231" s="263">
        <v>508720.88065454521</v>
      </c>
      <c r="Q231" s="264">
        <f t="shared" si="19"/>
        <v>1.6354776922693686</v>
      </c>
      <c r="R231" s="252">
        <v>9</v>
      </c>
    </row>
    <row r="232" spans="1:18" ht="15">
      <c r="A232">
        <v>702</v>
      </c>
      <c r="B232" t="s">
        <v>251</v>
      </c>
      <c r="C232" s="218">
        <v>4155</v>
      </c>
      <c r="D232" s="178">
        <v>21805571.632735141</v>
      </c>
      <c r="E232" s="182">
        <v>20961838.670669135</v>
      </c>
      <c r="F232" s="255">
        <v>21032282</v>
      </c>
      <c r="G232" s="172">
        <f t="shared" si="20"/>
        <v>70443.329330865294</v>
      </c>
      <c r="H232" s="173">
        <f t="shared" si="21"/>
        <v>3.3605510679477354E-3</v>
      </c>
      <c r="I232" s="267">
        <f t="shared" si="18"/>
        <v>16.953869875057833</v>
      </c>
      <c r="J232" s="184">
        <v>131508.66390615053</v>
      </c>
      <c r="K232" s="185">
        <v>637766.89725443523</v>
      </c>
      <c r="L232" s="254">
        <v>595501.04167854588</v>
      </c>
      <c r="M232" s="186">
        <f t="shared" si="22"/>
        <v>-10.172287743896353</v>
      </c>
      <c r="N232" s="187">
        <v>-89933.549841044558</v>
      </c>
      <c r="O232" s="188">
        <v>247245.8280607574</v>
      </c>
      <c r="P232" s="263">
        <v>219068.59101016991</v>
      </c>
      <c r="Q232" s="264">
        <f t="shared" si="19"/>
        <v>-6.7815251625962665</v>
      </c>
      <c r="R232" s="252">
        <v>6</v>
      </c>
    </row>
    <row r="233" spans="1:18" ht="15">
      <c r="A233">
        <v>704</v>
      </c>
      <c r="B233" t="s">
        <v>252</v>
      </c>
      <c r="C233" s="218">
        <v>6379</v>
      </c>
      <c r="D233" s="178">
        <v>19459253.189540323</v>
      </c>
      <c r="E233" s="182">
        <v>19332734.673876345</v>
      </c>
      <c r="F233" s="255">
        <v>19315804</v>
      </c>
      <c r="G233" s="172">
        <f t="shared" si="20"/>
        <v>-16930.673876345158</v>
      </c>
      <c r="H233" s="173">
        <f t="shared" si="21"/>
        <v>-8.7575162862101399E-4</v>
      </c>
      <c r="I233" s="267">
        <f t="shared" si="18"/>
        <v>-2.6541266462368958</v>
      </c>
      <c r="J233" s="184">
        <v>368904.36564034637</v>
      </c>
      <c r="K233" s="185">
        <v>444813.24471233913</v>
      </c>
      <c r="L233" s="254">
        <v>454971.36601067602</v>
      </c>
      <c r="M233" s="186">
        <f t="shared" si="22"/>
        <v>1.5924316191153614</v>
      </c>
      <c r="N233" s="187">
        <v>-62926.853982607601</v>
      </c>
      <c r="O233" s="188">
        <v>-12281.525754025564</v>
      </c>
      <c r="P233" s="263">
        <v>-5509.4448884603189</v>
      </c>
      <c r="Q233" s="264">
        <f t="shared" si="19"/>
        <v>1.0616210794113883</v>
      </c>
      <c r="R233" s="252">
        <v>2</v>
      </c>
    </row>
    <row r="234" spans="1:18" ht="15">
      <c r="A234">
        <v>707</v>
      </c>
      <c r="B234" t="s">
        <v>253</v>
      </c>
      <c r="C234" s="218">
        <v>2032</v>
      </c>
      <c r="D234" s="178">
        <v>11381700.778012965</v>
      </c>
      <c r="E234" s="182">
        <v>11465108.913561646</v>
      </c>
      <c r="F234" s="255">
        <v>11455107</v>
      </c>
      <c r="G234" s="172">
        <f t="shared" si="20"/>
        <v>-10001.913561645895</v>
      </c>
      <c r="H234" s="173">
        <f t="shared" si="21"/>
        <v>-8.7237841672964899E-4</v>
      </c>
      <c r="I234" s="267">
        <f t="shared" si="18"/>
        <v>-4.9222015559280985</v>
      </c>
      <c r="J234" s="184">
        <v>164674.92679496965</v>
      </c>
      <c r="K234" s="185">
        <v>114640.28682437965</v>
      </c>
      <c r="L234" s="254">
        <v>120641.47269543461</v>
      </c>
      <c r="M234" s="186">
        <f t="shared" si="22"/>
        <v>2.9533395034719274</v>
      </c>
      <c r="N234" s="187">
        <v>279537.68185277825</v>
      </c>
      <c r="O234" s="188">
        <v>246000.29508415933</v>
      </c>
      <c r="P234" s="263">
        <v>250001.08566486579</v>
      </c>
      <c r="Q234" s="264">
        <f t="shared" si="19"/>
        <v>1.9688930023161748</v>
      </c>
      <c r="R234" s="252">
        <v>12</v>
      </c>
    </row>
    <row r="235" spans="1:18" ht="15">
      <c r="A235">
        <v>710</v>
      </c>
      <c r="B235" t="s">
        <v>254</v>
      </c>
      <c r="C235" s="218">
        <v>27484</v>
      </c>
      <c r="D235" s="178">
        <v>117376995.72298642</v>
      </c>
      <c r="E235" s="182">
        <v>113388399.63715878</v>
      </c>
      <c r="F235" s="255">
        <v>113289650</v>
      </c>
      <c r="G235" s="172">
        <f t="shared" si="20"/>
        <v>-98749.63715878129</v>
      </c>
      <c r="H235" s="173">
        <f t="shared" si="21"/>
        <v>-8.7089717709023747E-4</v>
      </c>
      <c r="I235" s="267">
        <f t="shared" si="18"/>
        <v>-3.592986361475087</v>
      </c>
      <c r="J235" s="184">
        <v>-4328872.1656706752</v>
      </c>
      <c r="K235" s="185">
        <v>-1935684.5290115527</v>
      </c>
      <c r="L235" s="254">
        <v>-1876434.7318152732</v>
      </c>
      <c r="M235" s="186">
        <f t="shared" si="22"/>
        <v>2.1557923590554329</v>
      </c>
      <c r="N235" s="187">
        <v>-1221505.3455643367</v>
      </c>
      <c r="O235" s="188">
        <v>373423.25477128586</v>
      </c>
      <c r="P235" s="263">
        <v>412923.11956884601</v>
      </c>
      <c r="Q235" s="264">
        <f t="shared" si="19"/>
        <v>1.4371949060384277</v>
      </c>
      <c r="R235" s="252">
        <v>1</v>
      </c>
    </row>
    <row r="236" spans="1:18" ht="15">
      <c r="A236">
        <v>729</v>
      </c>
      <c r="B236" t="s">
        <v>255</v>
      </c>
      <c r="C236" s="218">
        <v>9117</v>
      </c>
      <c r="D236" s="178">
        <v>43246882.175291419</v>
      </c>
      <c r="E236" s="182">
        <v>43494410.314101383</v>
      </c>
      <c r="F236" s="255">
        <v>43456462</v>
      </c>
      <c r="G236" s="172">
        <f t="shared" si="20"/>
        <v>-37948.31410138309</v>
      </c>
      <c r="H236" s="173">
        <f t="shared" si="21"/>
        <v>-8.7248715012650294E-4</v>
      </c>
      <c r="I236" s="267">
        <f t="shared" si="18"/>
        <v>-4.162368553403871</v>
      </c>
      <c r="J236" s="184">
        <v>123482.79004351576</v>
      </c>
      <c r="K236" s="185">
        <v>-25004.206286530865</v>
      </c>
      <c r="L236" s="254">
        <v>-2235.4910099561166</v>
      </c>
      <c r="M236" s="186">
        <f t="shared" si="22"/>
        <v>2.4973911677717173</v>
      </c>
      <c r="N236" s="187">
        <v>283378.3403821871</v>
      </c>
      <c r="O236" s="188">
        <v>183858.92065700068</v>
      </c>
      <c r="P236" s="263">
        <v>199038.06417472914</v>
      </c>
      <c r="Q236" s="264">
        <f t="shared" si="19"/>
        <v>1.6649274451824567</v>
      </c>
      <c r="R236" s="252">
        <v>13</v>
      </c>
    </row>
    <row r="237" spans="1:18" ht="15">
      <c r="A237">
        <v>732</v>
      </c>
      <c r="B237" t="s">
        <v>256</v>
      </c>
      <c r="C237" s="218">
        <v>3416</v>
      </c>
      <c r="D237" s="178">
        <v>23019861.271481175</v>
      </c>
      <c r="E237" s="182">
        <v>23138846.126332399</v>
      </c>
      <c r="F237" s="255">
        <v>23118694</v>
      </c>
      <c r="G237" s="172">
        <f t="shared" si="20"/>
        <v>-20152.126332398504</v>
      </c>
      <c r="H237" s="173">
        <f t="shared" si="21"/>
        <v>-8.7092183518455756E-4</v>
      </c>
      <c r="I237" s="267">
        <f t="shared" si="18"/>
        <v>-5.8993344064398432</v>
      </c>
      <c r="J237" s="184">
        <v>-545544.63024855475</v>
      </c>
      <c r="K237" s="185">
        <v>-616935.59240299731</v>
      </c>
      <c r="L237" s="254">
        <v>-604844.44520688534</v>
      </c>
      <c r="M237" s="186">
        <f t="shared" si="22"/>
        <v>3.5395629965198969</v>
      </c>
      <c r="N237" s="187">
        <v>618966.55828274123</v>
      </c>
      <c r="O237" s="188">
        <v>571373.45362702187</v>
      </c>
      <c r="P237" s="263">
        <v>579434.21842443536</v>
      </c>
      <c r="Q237" s="264">
        <f t="shared" si="19"/>
        <v>2.359708664348211</v>
      </c>
      <c r="R237" s="252">
        <v>19</v>
      </c>
    </row>
    <row r="238" spans="1:18" ht="15">
      <c r="A238">
        <v>734</v>
      </c>
      <c r="B238" t="s">
        <v>257</v>
      </c>
      <c r="C238" s="218">
        <v>51400</v>
      </c>
      <c r="D238" s="178">
        <v>213100531.63529322</v>
      </c>
      <c r="E238" s="182">
        <v>214469812.87689772</v>
      </c>
      <c r="F238" s="255">
        <v>214282886</v>
      </c>
      <c r="G238" s="172">
        <f t="shared" si="20"/>
        <v>-186926.87689772248</v>
      </c>
      <c r="H238" s="173">
        <f t="shared" si="21"/>
        <v>-8.7157663071686252E-4</v>
      </c>
      <c r="I238" s="267">
        <f t="shared" si="18"/>
        <v>-3.6367096672708654</v>
      </c>
      <c r="J238" s="184">
        <v>-2487116.5794258942</v>
      </c>
      <c r="K238" s="185">
        <v>-3308608.4432117837</v>
      </c>
      <c r="L238" s="254">
        <v>-3196452.2279215986</v>
      </c>
      <c r="M238" s="186">
        <f t="shared" si="22"/>
        <v>2.182027534828503</v>
      </c>
      <c r="N238" s="187">
        <v>309393.39313882607</v>
      </c>
      <c r="O238" s="188">
        <v>-239626.30460658</v>
      </c>
      <c r="P238" s="263">
        <v>-164855.49441304526</v>
      </c>
      <c r="Q238" s="264">
        <f t="shared" si="19"/>
        <v>1.4546850232205202</v>
      </c>
      <c r="R238" s="252">
        <v>2</v>
      </c>
    </row>
    <row r="239" spans="1:18" ht="15">
      <c r="A239">
        <v>738</v>
      </c>
      <c r="B239" t="s">
        <v>258</v>
      </c>
      <c r="C239" s="218">
        <v>2959</v>
      </c>
      <c r="D239" s="178">
        <v>10512750.439075278</v>
      </c>
      <c r="E239" s="182">
        <v>10523583.586074075</v>
      </c>
      <c r="F239" s="255">
        <v>10514389</v>
      </c>
      <c r="G239" s="172">
        <f t="shared" si="20"/>
        <v>-9194.5860740747303</v>
      </c>
      <c r="H239" s="173">
        <f t="shared" si="21"/>
        <v>-8.7371245725096768E-4</v>
      </c>
      <c r="I239" s="267">
        <f t="shared" si="18"/>
        <v>-3.1073288523402267</v>
      </c>
      <c r="J239" s="184">
        <v>49480.871822607842</v>
      </c>
      <c r="K239" s="185">
        <v>42980.626732935554</v>
      </c>
      <c r="L239" s="254">
        <v>48497.464560992346</v>
      </c>
      <c r="M239" s="186">
        <f t="shared" si="22"/>
        <v>1.8644264373290951</v>
      </c>
      <c r="N239" s="187">
        <v>-5136.5945934219262</v>
      </c>
      <c r="O239" s="188">
        <v>-9463.7852297800055</v>
      </c>
      <c r="P239" s="263">
        <v>-5785.8933444046088</v>
      </c>
      <c r="Q239" s="264">
        <f t="shared" si="19"/>
        <v>1.2429509582208167</v>
      </c>
      <c r="R239" s="252">
        <v>2</v>
      </c>
    </row>
    <row r="240" spans="1:18" ht="15">
      <c r="A240">
        <v>739</v>
      </c>
      <c r="B240" t="s">
        <v>259</v>
      </c>
      <c r="C240" s="218">
        <v>3261</v>
      </c>
      <c r="D240" s="178">
        <v>16100228.865146942</v>
      </c>
      <c r="E240" s="182">
        <v>16032387.582548911</v>
      </c>
      <c r="F240" s="255">
        <v>16018405</v>
      </c>
      <c r="G240" s="172">
        <f t="shared" si="20"/>
        <v>-13982.582548910752</v>
      </c>
      <c r="H240" s="173">
        <f t="shared" si="21"/>
        <v>-8.7214599054046384E-4</v>
      </c>
      <c r="I240" s="267">
        <f t="shared" si="18"/>
        <v>-4.2878204688472099</v>
      </c>
      <c r="J240" s="184">
        <v>1438017.4488031343</v>
      </c>
      <c r="K240" s="185">
        <v>1478741.3775588991</v>
      </c>
      <c r="L240" s="254">
        <v>1487130.9457899807</v>
      </c>
      <c r="M240" s="186">
        <f t="shared" si="22"/>
        <v>2.5726980162777031</v>
      </c>
      <c r="N240" s="187">
        <v>1204309.2226618777</v>
      </c>
      <c r="O240" s="188">
        <v>1231119.9742539793</v>
      </c>
      <c r="P240" s="263">
        <v>1236713.0197413699</v>
      </c>
      <c r="Q240" s="264">
        <f t="shared" si="19"/>
        <v>1.7151320108526826</v>
      </c>
      <c r="R240" s="252">
        <v>9</v>
      </c>
    </row>
    <row r="241" spans="1:18" ht="15">
      <c r="A241">
        <v>740</v>
      </c>
      <c r="B241" t="s">
        <v>260</v>
      </c>
      <c r="C241" s="218">
        <v>32547</v>
      </c>
      <c r="D241" s="178">
        <v>156536489.09615523</v>
      </c>
      <c r="E241" s="182">
        <v>157229621.81852001</v>
      </c>
      <c r="F241" s="255">
        <v>156287133</v>
      </c>
      <c r="G241" s="172">
        <f t="shared" si="20"/>
        <v>-942488.81852000952</v>
      </c>
      <c r="H241" s="173">
        <f t="shared" si="21"/>
        <v>-5.9943464063525092E-3</v>
      </c>
      <c r="I241" s="267">
        <f t="shared" si="18"/>
        <v>-28.957778551633314</v>
      </c>
      <c r="J241" s="184">
        <v>-2170470.1955421437</v>
      </c>
      <c r="K241" s="185">
        <v>-2586297.905616194</v>
      </c>
      <c r="L241" s="254">
        <v>-2020804.7409270357</v>
      </c>
      <c r="M241" s="186">
        <f t="shared" si="22"/>
        <v>17.374663246663541</v>
      </c>
      <c r="N241" s="187">
        <v>129236.48823625229</v>
      </c>
      <c r="O241" s="188">
        <v>-148899.44689474697</v>
      </c>
      <c r="P241" s="263">
        <v>228095.99623139377</v>
      </c>
      <c r="Q241" s="264">
        <f t="shared" si="19"/>
        <v>11.58310883111011</v>
      </c>
      <c r="R241" s="252">
        <v>10</v>
      </c>
    </row>
    <row r="242" spans="1:18" ht="15">
      <c r="A242">
        <v>742</v>
      </c>
      <c r="B242" t="s">
        <v>261</v>
      </c>
      <c r="C242" s="218">
        <v>1009</v>
      </c>
      <c r="D242" s="178">
        <v>5897983.2357324203</v>
      </c>
      <c r="E242" s="182">
        <v>5924079.0668551186</v>
      </c>
      <c r="F242" s="255">
        <v>5719962</v>
      </c>
      <c r="G242" s="172">
        <f t="shared" si="20"/>
        <v>-204117.06685511861</v>
      </c>
      <c r="H242" s="173">
        <f t="shared" si="21"/>
        <v>-3.445549334362228E-2</v>
      </c>
      <c r="I242" s="267">
        <f t="shared" si="18"/>
        <v>-202.29639926176276</v>
      </c>
      <c r="J242" s="184">
        <v>-268220.85009494331</v>
      </c>
      <c r="K242" s="185">
        <v>-283877.66952237871</v>
      </c>
      <c r="L242" s="254">
        <v>-161407.18414677025</v>
      </c>
      <c r="M242" s="186">
        <f t="shared" si="22"/>
        <v>121.37808263192117</v>
      </c>
      <c r="N242" s="187">
        <v>52328.302802560662</v>
      </c>
      <c r="O242" s="188">
        <v>41878.421214976319</v>
      </c>
      <c r="P242" s="263">
        <v>123525.4114653835</v>
      </c>
      <c r="Q242" s="264">
        <f t="shared" si="19"/>
        <v>80.918721754615632</v>
      </c>
      <c r="R242" s="252">
        <v>19</v>
      </c>
    </row>
    <row r="243" spans="1:18" ht="15">
      <c r="A243">
        <v>743</v>
      </c>
      <c r="B243" t="s">
        <v>262</v>
      </c>
      <c r="C243" s="218">
        <v>64736</v>
      </c>
      <c r="D243" s="178">
        <v>237789138.30301598</v>
      </c>
      <c r="E243" s="182">
        <v>240822173.45511141</v>
      </c>
      <c r="F243" s="255">
        <v>240638585</v>
      </c>
      <c r="G243" s="172">
        <f t="shared" si="20"/>
        <v>-183588.45511141419</v>
      </c>
      <c r="H243" s="173">
        <f t="shared" si="21"/>
        <v>-7.6234032970238336E-4</v>
      </c>
      <c r="I243" s="267">
        <f t="shared" si="18"/>
        <v>-2.8359561157843269</v>
      </c>
      <c r="J243" s="184">
        <v>-3788102.496411154</v>
      </c>
      <c r="K243" s="185">
        <v>-5608038.1642504819</v>
      </c>
      <c r="L243" s="254">
        <v>-5497885.2655691179</v>
      </c>
      <c r="M243" s="186">
        <f t="shared" si="22"/>
        <v>1.7015709756760384</v>
      </c>
      <c r="N243" s="187">
        <v>-1551476.2534244265</v>
      </c>
      <c r="O243" s="188">
        <v>-2762742.1828595041</v>
      </c>
      <c r="P243" s="263">
        <v>-2689306.917071817</v>
      </c>
      <c r="Q243" s="264">
        <f t="shared" si="19"/>
        <v>1.134380650452409</v>
      </c>
      <c r="R243" s="252">
        <v>14</v>
      </c>
    </row>
    <row r="244" spans="1:18" ht="15">
      <c r="A244">
        <v>746</v>
      </c>
      <c r="B244" t="s">
        <v>263</v>
      </c>
      <c r="C244" s="218">
        <v>4781</v>
      </c>
      <c r="D244" s="178">
        <v>21393638.702176061</v>
      </c>
      <c r="E244" s="182">
        <v>21175403.849568598</v>
      </c>
      <c r="F244" s="255">
        <v>21308934</v>
      </c>
      <c r="G244" s="172">
        <f t="shared" si="20"/>
        <v>133530.15043140203</v>
      </c>
      <c r="H244" s="173">
        <f t="shared" si="21"/>
        <v>6.3059080894045105E-3</v>
      </c>
      <c r="I244" s="267">
        <f t="shared" si="18"/>
        <v>27.92933495741519</v>
      </c>
      <c r="J244" s="184">
        <v>-154755.67490200824</v>
      </c>
      <c r="K244" s="185">
        <v>-23797.71269851752</v>
      </c>
      <c r="L244" s="254">
        <v>-103915.72865544069</v>
      </c>
      <c r="M244" s="186">
        <f t="shared" si="22"/>
        <v>-16.757585433366067</v>
      </c>
      <c r="N244" s="187">
        <v>-640250.2986837558</v>
      </c>
      <c r="O244" s="188">
        <v>-553246.26753906161</v>
      </c>
      <c r="P244" s="263">
        <v>-606658.27817700489</v>
      </c>
      <c r="Q244" s="264">
        <f t="shared" si="19"/>
        <v>-11.171723622242896</v>
      </c>
      <c r="R244" s="252">
        <v>17</v>
      </c>
    </row>
    <row r="245" spans="1:18" ht="15">
      <c r="A245">
        <v>747</v>
      </c>
      <c r="B245" t="s">
        <v>264</v>
      </c>
      <c r="C245" s="218">
        <v>1352</v>
      </c>
      <c r="D245" s="178">
        <v>6480749.242080736</v>
      </c>
      <c r="E245" s="182">
        <v>7831707.4182290668</v>
      </c>
      <c r="F245" s="255">
        <v>6215855</v>
      </c>
      <c r="G245" s="172">
        <f t="shared" si="20"/>
        <v>-1615852.4182290668</v>
      </c>
      <c r="H245" s="173">
        <f t="shared" si="21"/>
        <v>-0.20632185702801051</v>
      </c>
      <c r="I245" s="267">
        <f t="shared" si="18"/>
        <v>-1195.1571140747535</v>
      </c>
      <c r="J245" s="184">
        <v>288613.01998115837</v>
      </c>
      <c r="K245" s="185">
        <v>-521952.36310029594</v>
      </c>
      <c r="L245" s="254">
        <v>447558.96251326235</v>
      </c>
      <c r="M245" s="186">
        <f t="shared" si="22"/>
        <v>717.09417574967324</v>
      </c>
      <c r="N245" s="187">
        <v>259380.59317902187</v>
      </c>
      <c r="O245" s="188">
        <v>-281164.58899418393</v>
      </c>
      <c r="P245" s="263">
        <v>365176.29474819027</v>
      </c>
      <c r="Q245" s="264">
        <f t="shared" si="19"/>
        <v>478.06278383311695</v>
      </c>
      <c r="R245" s="252">
        <v>4</v>
      </c>
    </row>
    <row r="246" spans="1:18" ht="15">
      <c r="A246">
        <v>748</v>
      </c>
      <c r="B246" t="s">
        <v>265</v>
      </c>
      <c r="C246" s="218">
        <v>5028</v>
      </c>
      <c r="D246" s="178">
        <v>20701449.099931505</v>
      </c>
      <c r="E246" s="182">
        <v>20793082.052129902</v>
      </c>
      <c r="F246" s="255">
        <v>22681745</v>
      </c>
      <c r="G246" s="172">
        <f t="shared" si="20"/>
        <v>1888662.9478700981</v>
      </c>
      <c r="H246" s="173">
        <f t="shared" si="21"/>
        <v>9.0831313180752646E-2</v>
      </c>
      <c r="I246" s="267">
        <f t="shared" si="18"/>
        <v>375.62906679993995</v>
      </c>
      <c r="J246" s="184">
        <v>522965.91531569761</v>
      </c>
      <c r="K246" s="185">
        <v>467991.09468485293</v>
      </c>
      <c r="L246" s="254">
        <v>-665206.94257305388</v>
      </c>
      <c r="M246" s="186">
        <f t="shared" si="22"/>
        <v>-225.37749348804829</v>
      </c>
      <c r="N246" s="187">
        <v>-42942.177892099084</v>
      </c>
      <c r="O246" s="188">
        <v>-79679.534708074047</v>
      </c>
      <c r="P246" s="263">
        <v>-835144.89288000506</v>
      </c>
      <c r="Q246" s="264">
        <f t="shared" si="19"/>
        <v>-150.25166232536415</v>
      </c>
      <c r="R246" s="252">
        <v>17</v>
      </c>
    </row>
    <row r="247" spans="1:18" ht="15">
      <c r="A247">
        <v>749</v>
      </c>
      <c r="B247" t="s">
        <v>266</v>
      </c>
      <c r="C247" s="218">
        <v>21293</v>
      </c>
      <c r="D247" s="178">
        <v>83707104.601346806</v>
      </c>
      <c r="E247" s="182">
        <v>83574345.058229297</v>
      </c>
      <c r="F247" s="255">
        <v>83501315</v>
      </c>
      <c r="G247" s="172">
        <f t="shared" si="20"/>
        <v>-73030.0582292974</v>
      </c>
      <c r="H247" s="173">
        <f t="shared" si="21"/>
        <v>-8.7383344946843065E-4</v>
      </c>
      <c r="I247" s="267">
        <f t="shared" si="18"/>
        <v>-3.4297683853518715</v>
      </c>
      <c r="J247" s="184">
        <v>-2520633.4862196804</v>
      </c>
      <c r="K247" s="185">
        <v>-2440974.3874780652</v>
      </c>
      <c r="L247" s="254">
        <v>-2397156.3534561843</v>
      </c>
      <c r="M247" s="186">
        <f t="shared" si="22"/>
        <v>2.0578609882064973</v>
      </c>
      <c r="N247" s="187">
        <v>-2733837.662116033</v>
      </c>
      <c r="O247" s="188">
        <v>-2680791.1933771428</v>
      </c>
      <c r="P247" s="263">
        <v>-2651579.1706958557</v>
      </c>
      <c r="Q247" s="264">
        <f t="shared" si="19"/>
        <v>1.3719073254725509</v>
      </c>
      <c r="R247" s="252">
        <v>11</v>
      </c>
    </row>
    <row r="248" spans="1:18" ht="15">
      <c r="A248">
        <v>751</v>
      </c>
      <c r="B248" t="s">
        <v>267</v>
      </c>
      <c r="C248" s="218">
        <v>2904</v>
      </c>
      <c r="D248" s="178">
        <v>13669160.20667761</v>
      </c>
      <c r="E248" s="182">
        <v>12215351.051699126</v>
      </c>
      <c r="F248" s="255">
        <v>13402196</v>
      </c>
      <c r="G248" s="172">
        <f t="shared" si="20"/>
        <v>1186844.9483008739</v>
      </c>
      <c r="H248" s="173">
        <f t="shared" si="21"/>
        <v>9.7160117894097411E-2</v>
      </c>
      <c r="I248" s="267">
        <f t="shared" si="18"/>
        <v>408.69316401545245</v>
      </c>
      <c r="J248" s="184">
        <v>-106188.18670083737</v>
      </c>
      <c r="K248" s="185">
        <v>766111.26646729512</v>
      </c>
      <c r="L248" s="254">
        <v>54004.000961878512</v>
      </c>
      <c r="M248" s="186">
        <f t="shared" si="22"/>
        <v>-245.21600051839414</v>
      </c>
      <c r="N248" s="187">
        <v>-356370.87934155046</v>
      </c>
      <c r="O248" s="188">
        <v>224915.41942471679</v>
      </c>
      <c r="P248" s="263">
        <v>-249822.7575788908</v>
      </c>
      <c r="Q248" s="264">
        <f t="shared" si="19"/>
        <v>-163.47733367892823</v>
      </c>
      <c r="R248" s="252">
        <v>19</v>
      </c>
    </row>
    <row r="249" spans="1:18" ht="15">
      <c r="A249">
        <v>753</v>
      </c>
      <c r="B249" t="s">
        <v>268</v>
      </c>
      <c r="C249" s="218">
        <v>22190</v>
      </c>
      <c r="D249" s="178">
        <v>66042996.065543376</v>
      </c>
      <c r="E249" s="182">
        <v>64653261.666417688</v>
      </c>
      <c r="F249" s="255">
        <v>64596241</v>
      </c>
      <c r="G249" s="172">
        <f t="shared" si="20"/>
        <v>-57020.666417688131</v>
      </c>
      <c r="H249" s="173">
        <f t="shared" si="21"/>
        <v>-8.81945704640388E-4</v>
      </c>
      <c r="I249" s="267">
        <f t="shared" si="18"/>
        <v>-2.5696559899814391</v>
      </c>
      <c r="J249" s="184">
        <v>4564096.1508423472</v>
      </c>
      <c r="K249" s="185">
        <v>5397820.4536089394</v>
      </c>
      <c r="L249" s="254">
        <v>5432032.9815578219</v>
      </c>
      <c r="M249" s="186">
        <f t="shared" si="22"/>
        <v>1.5417993667815426</v>
      </c>
      <c r="N249" s="187">
        <v>2661905.797450779</v>
      </c>
      <c r="O249" s="188">
        <v>3219777.6157195163</v>
      </c>
      <c r="P249" s="263">
        <v>3242585.9676854638</v>
      </c>
      <c r="Q249" s="264">
        <f t="shared" si="19"/>
        <v>1.0278662445221967</v>
      </c>
      <c r="R249" s="252">
        <v>1</v>
      </c>
    </row>
    <row r="250" spans="1:18" ht="15">
      <c r="A250">
        <v>755</v>
      </c>
      <c r="B250" t="s">
        <v>269</v>
      </c>
      <c r="C250" s="218">
        <v>6198</v>
      </c>
      <c r="D250" s="178">
        <v>19627865.322076991</v>
      </c>
      <c r="E250" s="182">
        <v>19727275.907212142</v>
      </c>
      <c r="F250" s="255">
        <v>19710040</v>
      </c>
      <c r="G250" s="172">
        <f t="shared" si="20"/>
        <v>-17235.907212141901</v>
      </c>
      <c r="H250" s="173">
        <f t="shared" si="21"/>
        <v>-8.7370944134464027E-4</v>
      </c>
      <c r="I250" s="267">
        <f t="shared" si="18"/>
        <v>-2.7808820929560989</v>
      </c>
      <c r="J250" s="184">
        <v>513673.27661455324</v>
      </c>
      <c r="K250" s="185">
        <v>454018.30975427822</v>
      </c>
      <c r="L250" s="254">
        <v>464360.05994844204</v>
      </c>
      <c r="M250" s="186">
        <f t="shared" si="22"/>
        <v>1.6685624708234621</v>
      </c>
      <c r="N250" s="187">
        <v>869640.71732149285</v>
      </c>
      <c r="O250" s="188">
        <v>830022.97629151726</v>
      </c>
      <c r="P250" s="263">
        <v>836917.47642097028</v>
      </c>
      <c r="Q250" s="264">
        <f t="shared" si="19"/>
        <v>1.1123749805506653</v>
      </c>
      <c r="R250" s="252">
        <v>1</v>
      </c>
    </row>
    <row r="251" spans="1:18" ht="15">
      <c r="A251">
        <v>758</v>
      </c>
      <c r="B251" t="s">
        <v>270</v>
      </c>
      <c r="C251" s="218">
        <v>8187</v>
      </c>
      <c r="D251" s="178">
        <v>45043893.461887486</v>
      </c>
      <c r="E251" s="182">
        <v>48446962.222077884</v>
      </c>
      <c r="F251" s="255">
        <v>44014835</v>
      </c>
      <c r="G251" s="172">
        <f t="shared" si="20"/>
        <v>-4432127.2220778838</v>
      </c>
      <c r="H251" s="173">
        <f t="shared" si="21"/>
        <v>-9.1484110020382411E-2</v>
      </c>
      <c r="I251" s="267">
        <f t="shared" si="18"/>
        <v>-541.36157592254597</v>
      </c>
      <c r="J251" s="184">
        <v>-4307915.1460966785</v>
      </c>
      <c r="K251" s="185">
        <v>-6349730.2731222827</v>
      </c>
      <c r="L251" s="254">
        <v>-3690454.1879474381</v>
      </c>
      <c r="M251" s="186">
        <f t="shared" si="22"/>
        <v>324.81691525282088</v>
      </c>
      <c r="N251" s="187">
        <v>-2288051.4440695071</v>
      </c>
      <c r="O251" s="188">
        <v>-3649723.2177957292</v>
      </c>
      <c r="P251" s="263">
        <v>-1876872.494345821</v>
      </c>
      <c r="Q251" s="264">
        <f t="shared" si="19"/>
        <v>216.5446101685487</v>
      </c>
      <c r="R251" s="252">
        <v>19</v>
      </c>
    </row>
    <row r="252" spans="1:18" ht="15">
      <c r="A252">
        <v>759</v>
      </c>
      <c r="B252" t="s">
        <v>271</v>
      </c>
      <c r="C252" s="218">
        <v>1997</v>
      </c>
      <c r="D252" s="178">
        <v>9524679.5168105923</v>
      </c>
      <c r="E252" s="182">
        <v>9582830.4313227031</v>
      </c>
      <c r="F252" s="255">
        <v>9576624</v>
      </c>
      <c r="G252" s="172">
        <f t="shared" si="20"/>
        <v>-6206.431322703138</v>
      </c>
      <c r="H252" s="173">
        <f t="shared" si="21"/>
        <v>-6.4766160344616197E-4</v>
      </c>
      <c r="I252" s="267">
        <f t="shared" si="18"/>
        <v>-3.107877477567921</v>
      </c>
      <c r="J252" s="184">
        <v>327847.10422797321</v>
      </c>
      <c r="K252" s="185">
        <v>292960.50971190888</v>
      </c>
      <c r="L252" s="254">
        <v>296684.54337241122</v>
      </c>
      <c r="M252" s="186">
        <f t="shared" si="22"/>
        <v>1.8648140513281661</v>
      </c>
      <c r="N252" s="187">
        <v>11432.504784708492</v>
      </c>
      <c r="O252" s="188">
        <v>-11895.093642204258</v>
      </c>
      <c r="P252" s="263">
        <v>-9412.404535199852</v>
      </c>
      <c r="Q252" s="264">
        <f t="shared" si="19"/>
        <v>1.2432093675535332</v>
      </c>
      <c r="R252" s="252">
        <v>14</v>
      </c>
    </row>
    <row r="253" spans="1:18" ht="15">
      <c r="A253">
        <v>761</v>
      </c>
      <c r="B253" t="s">
        <v>272</v>
      </c>
      <c r="C253" s="218">
        <v>8563</v>
      </c>
      <c r="D253" s="178">
        <v>36150289.858967736</v>
      </c>
      <c r="E253" s="182">
        <v>36642836.447568268</v>
      </c>
      <c r="F253" s="255">
        <v>36610913</v>
      </c>
      <c r="G253" s="172">
        <f t="shared" si="20"/>
        <v>-31923.447568267584</v>
      </c>
      <c r="H253" s="173">
        <f t="shared" si="21"/>
        <v>-8.7120568883760968E-4</v>
      </c>
      <c r="I253" s="267">
        <f t="shared" si="18"/>
        <v>-3.728068149978697</v>
      </c>
      <c r="J253" s="184">
        <v>2486994.9629147374</v>
      </c>
      <c r="K253" s="185">
        <v>2191494.4358958588</v>
      </c>
      <c r="L253" s="254">
        <v>2210648.4588482603</v>
      </c>
      <c r="M253" s="186">
        <f t="shared" si="22"/>
        <v>2.2368355660868322</v>
      </c>
      <c r="N253" s="187">
        <v>1717946.3211660339</v>
      </c>
      <c r="O253" s="188">
        <v>1520461.3624479037</v>
      </c>
      <c r="P253" s="263">
        <v>1533230.7110828501</v>
      </c>
      <c r="Q253" s="264">
        <f t="shared" si="19"/>
        <v>1.4912237107259596</v>
      </c>
      <c r="R253" s="252">
        <v>2</v>
      </c>
    </row>
    <row r="254" spans="1:18" ht="15">
      <c r="A254">
        <v>762</v>
      </c>
      <c r="B254" t="s">
        <v>273</v>
      </c>
      <c r="C254" s="218">
        <v>3777</v>
      </c>
      <c r="D254" s="178">
        <v>18511349.346322618</v>
      </c>
      <c r="E254" s="182">
        <v>18462265.227898199</v>
      </c>
      <c r="F254" s="255">
        <v>18446134</v>
      </c>
      <c r="G254" s="172">
        <f t="shared" si="20"/>
        <v>-16131.227898199111</v>
      </c>
      <c r="H254" s="173">
        <f t="shared" si="21"/>
        <v>-8.7374044837267993E-4</v>
      </c>
      <c r="I254" s="267">
        <f t="shared" si="18"/>
        <v>-4.2709102192743211</v>
      </c>
      <c r="J254" s="184">
        <v>1282522.1789039294</v>
      </c>
      <c r="K254" s="185">
        <v>1311991.8955366977</v>
      </c>
      <c r="L254" s="254">
        <v>1321670.5136391146</v>
      </c>
      <c r="M254" s="186">
        <f t="shared" si="22"/>
        <v>2.562514721317676</v>
      </c>
      <c r="N254" s="187">
        <v>765273.78337257635</v>
      </c>
      <c r="O254" s="188">
        <v>784580.20056692639</v>
      </c>
      <c r="P254" s="263">
        <v>791032.61263520934</v>
      </c>
      <c r="Q254" s="264">
        <f t="shared" si="19"/>
        <v>1.7083431475464528</v>
      </c>
      <c r="R254" s="252">
        <v>11</v>
      </c>
    </row>
    <row r="255" spans="1:18" ht="15">
      <c r="A255">
        <v>765</v>
      </c>
      <c r="B255" t="s">
        <v>274</v>
      </c>
      <c r="C255" s="218">
        <v>10348</v>
      </c>
      <c r="D255" s="178">
        <v>47398319.961965442</v>
      </c>
      <c r="E255" s="182">
        <v>46891774.283503838</v>
      </c>
      <c r="F255" s="255">
        <v>46850583</v>
      </c>
      <c r="G255" s="172">
        <f t="shared" si="20"/>
        <v>-41191.283503837883</v>
      </c>
      <c r="H255" s="173">
        <f t="shared" si="21"/>
        <v>-8.7843303294088957E-4</v>
      </c>
      <c r="I255" s="267">
        <f t="shared" si="18"/>
        <v>-3.980603353675868</v>
      </c>
      <c r="J255" s="184">
        <v>-2513047.9136817916</v>
      </c>
      <c r="K255" s="185">
        <v>-2209125.8066887502</v>
      </c>
      <c r="L255" s="254">
        <v>-2184411.0825233534</v>
      </c>
      <c r="M255" s="186">
        <f t="shared" si="22"/>
        <v>2.388357572999301</v>
      </c>
      <c r="N255" s="187">
        <v>-984452.81385013321</v>
      </c>
      <c r="O255" s="188">
        <v>-781744.42579622357</v>
      </c>
      <c r="P255" s="263">
        <v>-765267.9430192773</v>
      </c>
      <c r="Q255" s="264">
        <f t="shared" si="19"/>
        <v>1.5922383820009927</v>
      </c>
      <c r="R255" s="252">
        <v>18</v>
      </c>
    </row>
    <row r="256" spans="1:18" ht="15">
      <c r="A256">
        <v>768</v>
      </c>
      <c r="B256" t="s">
        <v>275</v>
      </c>
      <c r="C256" s="218">
        <v>2430</v>
      </c>
      <c r="D256" s="178">
        <v>13029862.612976966</v>
      </c>
      <c r="E256" s="182">
        <v>13154174.732654061</v>
      </c>
      <c r="F256" s="255">
        <v>13059132</v>
      </c>
      <c r="G256" s="172">
        <f t="shared" si="20"/>
        <v>-95042.732654061168</v>
      </c>
      <c r="H256" s="173">
        <f t="shared" si="21"/>
        <v>-7.2252904181154057E-3</v>
      </c>
      <c r="I256" s="267">
        <f t="shared" si="18"/>
        <v>-39.11223566010748</v>
      </c>
      <c r="J256" s="184">
        <v>162972.09716201093</v>
      </c>
      <c r="K256" s="185">
        <v>88400.032347386674</v>
      </c>
      <c r="L256" s="254">
        <v>145425.74719057904</v>
      </c>
      <c r="M256" s="186">
        <f t="shared" si="22"/>
        <v>23.467372363453652</v>
      </c>
      <c r="N256" s="187">
        <v>498210.80131743796</v>
      </c>
      <c r="O256" s="188">
        <v>448227.39085577335</v>
      </c>
      <c r="P256" s="263">
        <v>486244.53408457228</v>
      </c>
      <c r="Q256" s="264">
        <f t="shared" si="19"/>
        <v>15.644914908970753</v>
      </c>
      <c r="R256" s="252">
        <v>10</v>
      </c>
    </row>
    <row r="257" spans="1:18" ht="15">
      <c r="A257">
        <v>777</v>
      </c>
      <c r="B257" t="s">
        <v>276</v>
      </c>
      <c r="C257" s="218">
        <v>7508</v>
      </c>
      <c r="D257" s="178">
        <v>42952333.060565554</v>
      </c>
      <c r="E257" s="182">
        <v>41936431.443833731</v>
      </c>
      <c r="F257" s="255">
        <v>41899720</v>
      </c>
      <c r="G257" s="172">
        <f t="shared" si="20"/>
        <v>-36711.443833731115</v>
      </c>
      <c r="H257" s="173">
        <f t="shared" si="21"/>
        <v>-8.754069569057028E-4</v>
      </c>
      <c r="I257" s="267">
        <f t="shared" si="18"/>
        <v>-4.8896435580355773</v>
      </c>
      <c r="J257" s="184">
        <v>-703599.08243160334</v>
      </c>
      <c r="K257" s="185">
        <v>-94030.613513145479</v>
      </c>
      <c r="L257" s="254">
        <v>-72003.561203717982</v>
      </c>
      <c r="M257" s="186">
        <f t="shared" si="22"/>
        <v>2.9338109096200715</v>
      </c>
      <c r="N257" s="187">
        <v>35274.828092681608</v>
      </c>
      <c r="O257" s="188">
        <v>441167.91475357994</v>
      </c>
      <c r="P257" s="263">
        <v>455852.61629320763</v>
      </c>
      <c r="Q257" s="264">
        <f t="shared" si="19"/>
        <v>1.9558739397479601</v>
      </c>
      <c r="R257" s="252">
        <v>18</v>
      </c>
    </row>
    <row r="258" spans="1:18" ht="15">
      <c r="A258">
        <v>778</v>
      </c>
      <c r="B258" t="s">
        <v>277</v>
      </c>
      <c r="C258" s="218">
        <v>6891</v>
      </c>
      <c r="D258" s="178">
        <v>37009612.034957074</v>
      </c>
      <c r="E258" s="182">
        <v>36126810.069366731</v>
      </c>
      <c r="F258" s="255">
        <v>36095334</v>
      </c>
      <c r="G258" s="172">
        <f t="shared" si="20"/>
        <v>-31476.06936673075</v>
      </c>
      <c r="H258" s="173">
        <f t="shared" si="21"/>
        <v>-8.7126622323681108E-4</v>
      </c>
      <c r="I258" s="267">
        <f t="shared" si="18"/>
        <v>-4.5677070623611593</v>
      </c>
      <c r="J258" s="184">
        <v>-344016.12169223517</v>
      </c>
      <c r="K258" s="185">
        <v>185680.13594009617</v>
      </c>
      <c r="L258" s="254">
        <v>204565.76965551908</v>
      </c>
      <c r="M258" s="186">
        <f t="shared" si="22"/>
        <v>2.740623090324033</v>
      </c>
      <c r="N258" s="187">
        <v>-365307.188666542</v>
      </c>
      <c r="O258" s="188">
        <v>-12442.776521314725</v>
      </c>
      <c r="P258" s="263">
        <v>147.64595564326964</v>
      </c>
      <c r="Q258" s="264">
        <f t="shared" si="19"/>
        <v>1.8270820602173841</v>
      </c>
      <c r="R258" s="252">
        <v>11</v>
      </c>
    </row>
    <row r="259" spans="1:18" ht="15">
      <c r="A259">
        <v>781</v>
      </c>
      <c r="B259" t="s">
        <v>278</v>
      </c>
      <c r="C259" s="218">
        <v>3584</v>
      </c>
      <c r="D259" s="178">
        <v>19033162.093626663</v>
      </c>
      <c r="E259" s="182">
        <v>18309812.18193933</v>
      </c>
      <c r="F259" s="255">
        <v>18325839</v>
      </c>
      <c r="G259" s="172">
        <f t="shared" si="20"/>
        <v>16026.818060670048</v>
      </c>
      <c r="H259" s="173">
        <f t="shared" si="21"/>
        <v>8.7531307811441062E-4</v>
      </c>
      <c r="I259" s="267">
        <f t="shared" si="18"/>
        <v>4.4717684321065985</v>
      </c>
      <c r="J259" s="184">
        <v>1248489.7691305799</v>
      </c>
      <c r="K259" s="185">
        <v>1682514.3950750963</v>
      </c>
      <c r="L259" s="254">
        <v>1672898.4574167642</v>
      </c>
      <c r="M259" s="186">
        <f t="shared" si="22"/>
        <v>-2.6830183198471138</v>
      </c>
      <c r="N259" s="187">
        <v>1306112.8193550841</v>
      </c>
      <c r="O259" s="188">
        <v>1595203.1999696193</v>
      </c>
      <c r="P259" s="263">
        <v>1588792.5748640695</v>
      </c>
      <c r="Q259" s="264">
        <f t="shared" si="19"/>
        <v>-1.7886788798967115</v>
      </c>
      <c r="R259" s="252">
        <v>7</v>
      </c>
    </row>
    <row r="260" spans="1:18" ht="15">
      <c r="A260">
        <v>783</v>
      </c>
      <c r="B260" t="s">
        <v>279</v>
      </c>
      <c r="C260" s="218">
        <v>6588</v>
      </c>
      <c r="D260" s="178">
        <v>28384326.679429844</v>
      </c>
      <c r="E260" s="182">
        <v>28140724.718275845</v>
      </c>
      <c r="F260" s="255">
        <v>28116083</v>
      </c>
      <c r="G260" s="172">
        <f t="shared" si="20"/>
        <v>-24641.718275845051</v>
      </c>
      <c r="H260" s="173">
        <f t="shared" si="21"/>
        <v>-8.7566040045307066E-4</v>
      </c>
      <c r="I260" s="267">
        <f t="shared" si="18"/>
        <v>-3.7403943952405965</v>
      </c>
      <c r="J260" s="184">
        <v>321640.53871847037</v>
      </c>
      <c r="K260" s="185">
        <v>467821.28741757449</v>
      </c>
      <c r="L260" s="254">
        <v>482606.31541533151</v>
      </c>
      <c r="M260" s="186">
        <f t="shared" si="22"/>
        <v>2.2442361866662139</v>
      </c>
      <c r="N260" s="187">
        <v>197928.02868102744</v>
      </c>
      <c r="O260" s="188">
        <v>295036.03274253709</v>
      </c>
      <c r="P260" s="263">
        <v>304892.71807438449</v>
      </c>
      <c r="Q260" s="264">
        <f t="shared" si="19"/>
        <v>1.4961574577789014</v>
      </c>
      <c r="R260" s="252">
        <v>4</v>
      </c>
    </row>
    <row r="261" spans="1:18" ht="15">
      <c r="A261">
        <v>785</v>
      </c>
      <c r="B261" t="s">
        <v>280</v>
      </c>
      <c r="C261" s="218">
        <v>2673</v>
      </c>
      <c r="D261" s="178">
        <v>15815383.715703689</v>
      </c>
      <c r="E261" s="182">
        <v>15027183.949287917</v>
      </c>
      <c r="F261" s="255">
        <v>14946564</v>
      </c>
      <c r="G261" s="172">
        <f t="shared" si="20"/>
        <v>-80619.949287917465</v>
      </c>
      <c r="H261" s="173">
        <f t="shared" si="21"/>
        <v>-5.3649406009791834E-3</v>
      </c>
      <c r="I261" s="267">
        <f t="shared" si="18"/>
        <v>-30.1608489666732</v>
      </c>
      <c r="J261" s="184">
        <v>600980.02634213038</v>
      </c>
      <c r="K261" s="185">
        <v>1073918.388570714</v>
      </c>
      <c r="L261" s="254">
        <v>1122290.4797577236</v>
      </c>
      <c r="M261" s="186">
        <f t="shared" si="22"/>
        <v>18.09655487729502</v>
      </c>
      <c r="N261" s="184">
        <v>523216.70295990806</v>
      </c>
      <c r="O261" s="185">
        <v>838182.01587102632</v>
      </c>
      <c r="P261" s="254">
        <v>870430.07666236942</v>
      </c>
      <c r="Q261" s="264">
        <f t="shared" si="19"/>
        <v>12.064369918197944</v>
      </c>
      <c r="R261" s="252">
        <v>17</v>
      </c>
    </row>
    <row r="262" spans="1:18" ht="15">
      <c r="A262">
        <v>790</v>
      </c>
      <c r="B262" t="s">
        <v>281</v>
      </c>
      <c r="C262" s="218">
        <v>23998</v>
      </c>
      <c r="D262" s="178">
        <v>103147099.01710594</v>
      </c>
      <c r="E262" s="182">
        <v>105125760.7829769</v>
      </c>
      <c r="F262" s="255">
        <v>105021166</v>
      </c>
      <c r="G262" s="172">
        <f t="shared" si="20"/>
        <v>-104594.78297689557</v>
      </c>
      <c r="H262" s="173">
        <f t="shared" si="21"/>
        <v>-9.9494911806462466E-4</v>
      </c>
      <c r="I262" s="267">
        <f t="shared" si="18"/>
        <v>-4.3584791639676457</v>
      </c>
      <c r="J262" s="184">
        <v>3278098.8190262555</v>
      </c>
      <c r="K262" s="185">
        <v>2090932.0077703826</v>
      </c>
      <c r="L262" s="254">
        <v>2153689.1027409001</v>
      </c>
      <c r="M262" s="186">
        <f t="shared" si="22"/>
        <v>2.615096881845052</v>
      </c>
      <c r="N262" s="187">
        <v>1922700.5173990726</v>
      </c>
      <c r="O262" s="188">
        <v>1130721.503527761</v>
      </c>
      <c r="P262" s="263">
        <v>1172559.5668414736</v>
      </c>
      <c r="Q262" s="264">
        <f t="shared" si="19"/>
        <v>1.743397921231461</v>
      </c>
      <c r="R262" s="252">
        <v>6</v>
      </c>
    </row>
    <row r="263" spans="1:18" ht="15">
      <c r="A263">
        <v>791</v>
      </c>
      <c r="B263" t="s">
        <v>282</v>
      </c>
      <c r="C263" s="218">
        <v>5131</v>
      </c>
      <c r="D263" s="178">
        <v>25488088.519499514</v>
      </c>
      <c r="E263" s="182">
        <v>25521812.773781933</v>
      </c>
      <c r="F263" s="255">
        <v>25499394</v>
      </c>
      <c r="G263" s="172">
        <f t="shared" si="20"/>
        <v>-22418.77378193289</v>
      </c>
      <c r="H263" s="173">
        <f t="shared" si="21"/>
        <v>-8.7841619953278811E-4</v>
      </c>
      <c r="I263" s="267">
        <f t="shared" si="18"/>
        <v>-4.3692796300785206</v>
      </c>
      <c r="J263" s="184">
        <v>1147261.1355685191</v>
      </c>
      <c r="K263" s="185">
        <v>1127048.8279416724</v>
      </c>
      <c r="L263" s="254">
        <v>1140500.0559376774</v>
      </c>
      <c r="M263" s="186">
        <f t="shared" si="22"/>
        <v>2.6215607086347648</v>
      </c>
      <c r="N263" s="187">
        <v>316944.30279168376</v>
      </c>
      <c r="O263" s="188">
        <v>303076.37308129977</v>
      </c>
      <c r="P263" s="263">
        <v>312043.85841197806</v>
      </c>
      <c r="Q263" s="264">
        <f t="shared" si="19"/>
        <v>1.7477071390914616</v>
      </c>
      <c r="R263" s="252">
        <v>17</v>
      </c>
    </row>
    <row r="264" spans="1:18" ht="15">
      <c r="A264">
        <v>831</v>
      </c>
      <c r="B264" t="s">
        <v>283</v>
      </c>
      <c r="C264" s="218">
        <v>4595</v>
      </c>
      <c r="D264" s="178">
        <v>15926988.147525145</v>
      </c>
      <c r="E264" s="182">
        <v>15978235.72587508</v>
      </c>
      <c r="F264" s="255">
        <v>15964240</v>
      </c>
      <c r="G264" s="172">
        <f t="shared" si="20"/>
        <v>-13995.725875079632</v>
      </c>
      <c r="H264" s="173">
        <f t="shared" si="21"/>
        <v>-8.7592435830790877E-4</v>
      </c>
      <c r="I264" s="267">
        <f t="shared" si="18"/>
        <v>-3.0458598204743486</v>
      </c>
      <c r="J264" s="184">
        <v>299823.68040519831</v>
      </c>
      <c r="K264" s="185">
        <v>269086.83914983115</v>
      </c>
      <c r="L264" s="254">
        <v>277484.27787702432</v>
      </c>
      <c r="M264" s="186">
        <f t="shared" si="22"/>
        <v>1.8275165891606449</v>
      </c>
      <c r="N264" s="187">
        <v>410581.82918630476</v>
      </c>
      <c r="O264" s="188">
        <v>389883.76635428896</v>
      </c>
      <c r="P264" s="263">
        <v>395482.0588390918</v>
      </c>
      <c r="Q264" s="264">
        <f t="shared" si="19"/>
        <v>1.2183443927753719</v>
      </c>
      <c r="R264" s="252">
        <v>9</v>
      </c>
    </row>
    <row r="265" spans="1:18" ht="15">
      <c r="A265">
        <v>832</v>
      </c>
      <c r="B265" t="s">
        <v>284</v>
      </c>
      <c r="C265" s="218">
        <v>3913</v>
      </c>
      <c r="D265" s="178">
        <v>18753004.326919112</v>
      </c>
      <c r="E265" s="182">
        <v>18590305.760498054</v>
      </c>
      <c r="F265" s="255">
        <v>18602445</v>
      </c>
      <c r="G265" s="172">
        <f t="shared" si="20"/>
        <v>12139.239501945674</v>
      </c>
      <c r="H265" s="173">
        <f t="shared" si="21"/>
        <v>6.529876193720254E-4</v>
      </c>
      <c r="I265" s="267">
        <f t="shared" si="18"/>
        <v>3.1022845647701698</v>
      </c>
      <c r="J265" s="184">
        <v>1686247.4493301946</v>
      </c>
      <c r="K265" s="185">
        <v>1783870.006316233</v>
      </c>
      <c r="L265" s="254">
        <v>1776586.5202539766</v>
      </c>
      <c r="M265" s="186">
        <f t="shared" si="22"/>
        <v>-1.8613560087545071</v>
      </c>
      <c r="N265" s="187">
        <v>1114186.5040817787</v>
      </c>
      <c r="O265" s="188">
        <v>1179207.8295552644</v>
      </c>
      <c r="P265" s="263">
        <v>1174352.1721804312</v>
      </c>
      <c r="Q265" s="264">
        <f t="shared" si="19"/>
        <v>-1.2409040058352274</v>
      </c>
      <c r="R265" s="252">
        <v>17</v>
      </c>
    </row>
    <row r="266" spans="1:18" ht="15">
      <c r="A266">
        <v>833</v>
      </c>
      <c r="B266" t="s">
        <v>285</v>
      </c>
      <c r="C266" s="218">
        <v>1677</v>
      </c>
      <c r="D266" s="178">
        <v>6960867.3429721761</v>
      </c>
      <c r="E266" s="182">
        <v>7051514.6901085721</v>
      </c>
      <c r="F266" s="255">
        <v>7045367</v>
      </c>
      <c r="G266" s="172">
        <f t="shared" si="20"/>
        <v>-6147.6901085721329</v>
      </c>
      <c r="H266" s="173">
        <f t="shared" si="21"/>
        <v>-8.7182546995126194E-4</v>
      </c>
      <c r="I266" s="267">
        <f t="shared" si="18"/>
        <v>-3.6658855745808783</v>
      </c>
      <c r="J266" s="184">
        <v>511175.18887927657</v>
      </c>
      <c r="K266" s="185">
        <v>456783.21182847925</v>
      </c>
      <c r="L266" s="254">
        <v>460471.57373023202</v>
      </c>
      <c r="M266" s="186">
        <f t="shared" si="22"/>
        <v>2.199380978981972</v>
      </c>
      <c r="N266" s="187">
        <v>643403.33240608778</v>
      </c>
      <c r="O266" s="188">
        <v>607205.07288716594</v>
      </c>
      <c r="P266" s="263">
        <v>609663.98082167027</v>
      </c>
      <c r="Q266" s="264">
        <f t="shared" si="19"/>
        <v>1.4662539859894623</v>
      </c>
      <c r="R266" s="252">
        <v>2</v>
      </c>
    </row>
    <row r="267" spans="1:18" ht="15">
      <c r="A267">
        <v>834</v>
      </c>
      <c r="B267" t="s">
        <v>286</v>
      </c>
      <c r="C267" s="218">
        <v>5967</v>
      </c>
      <c r="D267" s="178">
        <v>22471596.744244255</v>
      </c>
      <c r="E267" s="182">
        <v>22571106.479305949</v>
      </c>
      <c r="F267" s="255">
        <v>22563534</v>
      </c>
      <c r="G267" s="172">
        <f t="shared" si="20"/>
        <v>-7572.4793059490621</v>
      </c>
      <c r="H267" s="173">
        <f t="shared" si="21"/>
        <v>-3.3549437697668032E-4</v>
      </c>
      <c r="I267" s="267">
        <f t="shared" si="18"/>
        <v>-1.2690597127449408</v>
      </c>
      <c r="J267" s="184">
        <v>1228827.6821820433</v>
      </c>
      <c r="K267" s="185">
        <v>1169138.6462501013</v>
      </c>
      <c r="L267" s="254">
        <v>1173682.0982292539</v>
      </c>
      <c r="M267" s="186">
        <f t="shared" si="22"/>
        <v>0.7614298607596155</v>
      </c>
      <c r="N267" s="187">
        <v>786595.51759243896</v>
      </c>
      <c r="O267" s="188">
        <v>746505.88845258253</v>
      </c>
      <c r="P267" s="263">
        <v>749534.85643869278</v>
      </c>
      <c r="Q267" s="264">
        <f t="shared" si="19"/>
        <v>0.50761990717450123</v>
      </c>
      <c r="R267" s="252">
        <v>5</v>
      </c>
    </row>
    <row r="268" spans="1:18" ht="15">
      <c r="A268">
        <v>837</v>
      </c>
      <c r="B268" t="s">
        <v>287</v>
      </c>
      <c r="C268" s="218">
        <v>244223</v>
      </c>
      <c r="D268" s="178">
        <v>910157910.95264077</v>
      </c>
      <c r="E268" s="182">
        <v>895689886.5574863</v>
      </c>
      <c r="F268" s="255">
        <v>913098400</v>
      </c>
      <c r="G268" s="172">
        <f t="shared" si="20"/>
        <v>17408513.442513704</v>
      </c>
      <c r="H268" s="173">
        <f t="shared" si="21"/>
        <v>1.9435871392298465E-2</v>
      </c>
      <c r="I268" s="267">
        <f t="shared" si="18"/>
        <v>71.281220206588671</v>
      </c>
      <c r="J268" s="184">
        <v>-52080224.427214928</v>
      </c>
      <c r="K268" s="185">
        <v>-43400084.183469661</v>
      </c>
      <c r="L268" s="254">
        <v>-53845192.491937794</v>
      </c>
      <c r="M268" s="186">
        <f t="shared" si="22"/>
        <v>-42.768733118781334</v>
      </c>
      <c r="N268" s="187">
        <v>-16714506.631136214</v>
      </c>
      <c r="O268" s="188">
        <v>-10915830.246701116</v>
      </c>
      <c r="P268" s="263">
        <v>-17879235.785679471</v>
      </c>
      <c r="Q268" s="264">
        <f t="shared" si="19"/>
        <v>-28.512488745852583</v>
      </c>
      <c r="R268" s="252">
        <v>6</v>
      </c>
    </row>
    <row r="269" spans="1:18" ht="15">
      <c r="A269">
        <v>844</v>
      </c>
      <c r="B269" t="s">
        <v>288</v>
      </c>
      <c r="C269" s="218">
        <v>1479</v>
      </c>
      <c r="D269" s="178">
        <v>8815143.5389853567</v>
      </c>
      <c r="E269" s="182">
        <v>8702217.8990299422</v>
      </c>
      <c r="F269" s="255">
        <v>8817192</v>
      </c>
      <c r="G269" s="172">
        <f t="shared" si="20"/>
        <v>114974.10097005777</v>
      </c>
      <c r="H269" s="173">
        <f t="shared" si="21"/>
        <v>1.3212045745587941E-2</v>
      </c>
      <c r="I269" s="267">
        <f t="shared" si="18"/>
        <v>77.737728850613777</v>
      </c>
      <c r="J269" s="184">
        <v>32456.154893632938</v>
      </c>
      <c r="K269" s="185">
        <v>100218.79811704234</v>
      </c>
      <c r="L269" s="254">
        <v>31234.193027492045</v>
      </c>
      <c r="M269" s="186">
        <f t="shared" si="22"/>
        <v>-46.642735016599254</v>
      </c>
      <c r="N269" s="187">
        <v>-119917.78270891006</v>
      </c>
      <c r="O269" s="188">
        <v>-74870.954856003911</v>
      </c>
      <c r="P269" s="263">
        <v>-120860.69158236854</v>
      </c>
      <c r="Q269" s="264">
        <f t="shared" si="19"/>
        <v>-31.095156677731325</v>
      </c>
      <c r="R269" s="252">
        <v>11</v>
      </c>
    </row>
    <row r="270" spans="1:18" ht="15">
      <c r="A270">
        <v>845</v>
      </c>
      <c r="B270" t="s">
        <v>289</v>
      </c>
      <c r="C270" s="218">
        <v>2882</v>
      </c>
      <c r="D270" s="178">
        <v>13694018.482592911</v>
      </c>
      <c r="E270" s="182">
        <v>13927305.636171598</v>
      </c>
      <c r="F270" s="255">
        <v>13915133</v>
      </c>
      <c r="G270" s="172">
        <f t="shared" si="20"/>
        <v>-12172.636171597987</v>
      </c>
      <c r="H270" s="173">
        <f t="shared" si="21"/>
        <v>-8.7401228131186884E-4</v>
      </c>
      <c r="I270" s="267">
        <f t="shared" ref="I270:I307" si="23">G270/C270</f>
        <v>-4.2236766730041593</v>
      </c>
      <c r="J270" s="184">
        <v>264983.62117338402</v>
      </c>
      <c r="K270" s="185">
        <v>125024.49144635706</v>
      </c>
      <c r="L270" s="254">
        <v>132327.87187121573</v>
      </c>
      <c r="M270" s="186">
        <f t="shared" si="22"/>
        <v>2.5341361640730975</v>
      </c>
      <c r="N270" s="187">
        <v>98475.382616933959</v>
      </c>
      <c r="O270" s="188">
        <v>4936.7221891423096</v>
      </c>
      <c r="P270" s="263">
        <v>9805.6424723850105</v>
      </c>
      <c r="Q270" s="264">
        <f t="shared" si="19"/>
        <v>1.6894241093833104</v>
      </c>
      <c r="R270" s="252">
        <v>19</v>
      </c>
    </row>
    <row r="271" spans="1:18" ht="15">
      <c r="A271">
        <v>846</v>
      </c>
      <c r="B271" t="s">
        <v>290</v>
      </c>
      <c r="C271" s="218">
        <v>4952</v>
      </c>
      <c r="D271" s="178">
        <v>22909073.425359204</v>
      </c>
      <c r="E271" s="182">
        <v>23108605.186470088</v>
      </c>
      <c r="F271" s="255">
        <v>23088418</v>
      </c>
      <c r="G271" s="172">
        <f t="shared" si="20"/>
        <v>-20187.186470087618</v>
      </c>
      <c r="H271" s="173">
        <f t="shared" si="21"/>
        <v>-8.7357875160319327E-4</v>
      </c>
      <c r="I271" s="267">
        <f t="shared" si="23"/>
        <v>-4.0765723889514573</v>
      </c>
      <c r="J271" s="184">
        <v>1862295.3953796236</v>
      </c>
      <c r="K271" s="185">
        <v>1742590.6336478188</v>
      </c>
      <c r="L271" s="254">
        <v>1754702.8488937281</v>
      </c>
      <c r="M271" s="186">
        <f t="shared" si="22"/>
        <v>2.4459239188023609</v>
      </c>
      <c r="N271" s="187">
        <v>798628.76218654879</v>
      </c>
      <c r="O271" s="188">
        <v>718573.00274181773</v>
      </c>
      <c r="P271" s="263">
        <v>726647.81290576479</v>
      </c>
      <c r="Q271" s="264">
        <f t="shared" ref="Q271:Q307" si="24">(P271-O271)/C271</f>
        <v>1.6306159458697607</v>
      </c>
      <c r="R271" s="252">
        <v>14</v>
      </c>
    </row>
    <row r="272" spans="1:18" ht="15">
      <c r="A272">
        <v>848</v>
      </c>
      <c r="B272" t="s">
        <v>291</v>
      </c>
      <c r="C272" s="218">
        <v>4241</v>
      </c>
      <c r="D272" s="178">
        <v>20070340.818810157</v>
      </c>
      <c r="E272" s="182">
        <v>20052289.171841692</v>
      </c>
      <c r="F272" s="255">
        <v>20034751</v>
      </c>
      <c r="G272" s="172">
        <f t="shared" ref="G272:G307" si="25">F272-E272</f>
        <v>-17538.171841692179</v>
      </c>
      <c r="H272" s="173">
        <f t="shared" ref="H272:H307" si="26">G272/E272</f>
        <v>-8.7462192926681173E-4</v>
      </c>
      <c r="I272" s="267">
        <f t="shared" si="23"/>
        <v>-4.1353859565414242</v>
      </c>
      <c r="J272" s="184">
        <v>568124.55437067663</v>
      </c>
      <c r="K272" s="185">
        <v>578975.62245602533</v>
      </c>
      <c r="L272" s="254">
        <v>589498.60468085529</v>
      </c>
      <c r="M272" s="186">
        <f t="shared" ref="M272:M307" si="27">(L272-K272)/C272</f>
        <v>2.4812502298585146</v>
      </c>
      <c r="N272" s="187">
        <v>576729.73097316187</v>
      </c>
      <c r="O272" s="188">
        <v>583608.97364114516</v>
      </c>
      <c r="P272" s="263">
        <v>590624.29512437142</v>
      </c>
      <c r="Q272" s="264">
        <f t="shared" si="24"/>
        <v>1.6541668199071586</v>
      </c>
      <c r="R272" s="252">
        <v>12</v>
      </c>
    </row>
    <row r="273" spans="1:18" ht="15">
      <c r="A273">
        <v>849</v>
      </c>
      <c r="B273" t="s">
        <v>292</v>
      </c>
      <c r="C273" s="218">
        <v>2938</v>
      </c>
      <c r="D273" s="178">
        <v>12087856.511317156</v>
      </c>
      <c r="E273" s="182">
        <v>11799847.666705376</v>
      </c>
      <c r="F273" s="255">
        <v>11866365</v>
      </c>
      <c r="G273" s="172">
        <f t="shared" si="25"/>
        <v>66517.333294624463</v>
      </c>
      <c r="H273" s="173">
        <f t="shared" si="26"/>
        <v>5.6371349167761509E-3</v>
      </c>
      <c r="I273" s="267">
        <f t="shared" si="23"/>
        <v>22.640344892656387</v>
      </c>
      <c r="J273" s="184">
        <v>571440.34936125285</v>
      </c>
      <c r="K273" s="185">
        <v>744254.94149334764</v>
      </c>
      <c r="L273" s="254">
        <v>704344.65399877948</v>
      </c>
      <c r="M273" s="186">
        <f t="shared" si="27"/>
        <v>-13.584168650295492</v>
      </c>
      <c r="N273" s="187">
        <v>101848.67149310854</v>
      </c>
      <c r="O273" s="188">
        <v>216894.33142906864</v>
      </c>
      <c r="P273" s="263">
        <v>190287.47309936062</v>
      </c>
      <c r="Q273" s="264">
        <f t="shared" si="24"/>
        <v>-9.0561124335289378</v>
      </c>
      <c r="R273" s="252">
        <v>16</v>
      </c>
    </row>
    <row r="274" spans="1:18" ht="15">
      <c r="A274">
        <v>850</v>
      </c>
      <c r="B274" t="s">
        <v>293</v>
      </c>
      <c r="C274" s="218">
        <v>2387</v>
      </c>
      <c r="D274" s="178">
        <v>8852325.6711239833</v>
      </c>
      <c r="E274" s="182">
        <v>9114637.1675614994</v>
      </c>
      <c r="F274" s="255">
        <v>9132621</v>
      </c>
      <c r="G274" s="172">
        <f t="shared" si="25"/>
        <v>17983.832438500598</v>
      </c>
      <c r="H274" s="173">
        <f t="shared" si="26"/>
        <v>1.9730716766767288E-3</v>
      </c>
      <c r="I274" s="267">
        <f t="shared" si="23"/>
        <v>7.5340730785507324</v>
      </c>
      <c r="J274" s="184">
        <v>452798.20734385669</v>
      </c>
      <c r="K274" s="185">
        <v>295416.57014998171</v>
      </c>
      <c r="L274" s="254">
        <v>284626.20327458519</v>
      </c>
      <c r="M274" s="186">
        <f t="shared" si="27"/>
        <v>-4.5204720885615908</v>
      </c>
      <c r="N274" s="187">
        <v>406017.78741767467</v>
      </c>
      <c r="O274" s="188">
        <v>301003.74234701641</v>
      </c>
      <c r="P274" s="263">
        <v>293810.16443008865</v>
      </c>
      <c r="Q274" s="264">
        <f t="shared" si="24"/>
        <v>-3.0136480590396952</v>
      </c>
      <c r="R274" s="252">
        <v>13</v>
      </c>
    </row>
    <row r="275" spans="1:18" ht="15">
      <c r="A275">
        <v>851</v>
      </c>
      <c r="B275" t="s">
        <v>294</v>
      </c>
      <c r="C275" s="218">
        <v>21333</v>
      </c>
      <c r="D275" s="178">
        <v>85589555.066783875</v>
      </c>
      <c r="E275" s="182">
        <v>90944728.305609524</v>
      </c>
      <c r="F275" s="255">
        <v>82083687</v>
      </c>
      <c r="G275" s="172">
        <f t="shared" si="25"/>
        <v>-8861041.3056095243</v>
      </c>
      <c r="H275" s="173">
        <f t="shared" si="26"/>
        <v>-9.7433259417005369E-2</v>
      </c>
      <c r="I275" s="267">
        <f t="shared" si="23"/>
        <v>-415.36780132234213</v>
      </c>
      <c r="J275" s="184">
        <v>-3093335.6213536244</v>
      </c>
      <c r="K275" s="185">
        <v>-6306390.2317408063</v>
      </c>
      <c r="L275" s="254">
        <v>-989765.16527233063</v>
      </c>
      <c r="M275" s="186">
        <f t="shared" si="27"/>
        <v>249.22069406405453</v>
      </c>
      <c r="N275" s="187">
        <v>-2353377.4286165251</v>
      </c>
      <c r="O275" s="188">
        <v>-4496285.5254600681</v>
      </c>
      <c r="P275" s="263">
        <v>-951868.8144810478</v>
      </c>
      <c r="Q275" s="264">
        <f t="shared" si="24"/>
        <v>166.14712937603807</v>
      </c>
      <c r="R275" s="252">
        <v>19</v>
      </c>
    </row>
    <row r="276" spans="1:18" ht="15">
      <c r="A276">
        <v>853</v>
      </c>
      <c r="B276" t="s">
        <v>295</v>
      </c>
      <c r="C276" s="218">
        <v>195137</v>
      </c>
      <c r="D276" s="178">
        <v>719806862.86853468</v>
      </c>
      <c r="E276" s="182">
        <v>723984858.06334007</v>
      </c>
      <c r="F276" s="255">
        <v>723353174</v>
      </c>
      <c r="G276" s="172">
        <f t="shared" si="25"/>
        <v>-631684.06334006786</v>
      </c>
      <c r="H276" s="173">
        <f t="shared" si="26"/>
        <v>-8.7251004811043031E-4</v>
      </c>
      <c r="I276" s="267">
        <f t="shared" si="23"/>
        <v>-3.2371311608770652</v>
      </c>
      <c r="J276" s="184">
        <v>-14897571.48047613</v>
      </c>
      <c r="K276" s="185">
        <v>-17404431.92731956</v>
      </c>
      <c r="L276" s="254">
        <v>-17025421.368802838</v>
      </c>
      <c r="M276" s="186">
        <f t="shared" si="27"/>
        <v>1.9422793141061008</v>
      </c>
      <c r="N276" s="187">
        <v>3279958.0116260764</v>
      </c>
      <c r="O276" s="188">
        <v>1609836.7251613548</v>
      </c>
      <c r="P276" s="263">
        <v>1862510.4308394468</v>
      </c>
      <c r="Q276" s="264">
        <f t="shared" si="24"/>
        <v>1.2948528760721549</v>
      </c>
      <c r="R276" s="252">
        <v>2</v>
      </c>
    </row>
    <row r="277" spans="1:18" ht="15">
      <c r="A277">
        <v>854</v>
      </c>
      <c r="B277" t="s">
        <v>296</v>
      </c>
      <c r="C277" s="218">
        <v>3296</v>
      </c>
      <c r="D277" s="178">
        <v>19503054.071734808</v>
      </c>
      <c r="E277" s="182">
        <v>19846880.33483557</v>
      </c>
      <c r="F277" s="255">
        <v>19829571</v>
      </c>
      <c r="G277" s="172">
        <f t="shared" si="25"/>
        <v>-17309.334835570306</v>
      </c>
      <c r="H277" s="173">
        <f t="shared" si="26"/>
        <v>-8.7214386057382913E-4</v>
      </c>
      <c r="I277" s="267">
        <f t="shared" si="23"/>
        <v>-5.2516185787531269</v>
      </c>
      <c r="J277" s="184">
        <v>711492.36806556024</v>
      </c>
      <c r="K277" s="185">
        <v>505200.91689970816</v>
      </c>
      <c r="L277" s="254">
        <v>515586.66422165488</v>
      </c>
      <c r="M277" s="186">
        <f t="shared" si="27"/>
        <v>3.1510155709789811</v>
      </c>
      <c r="N277" s="187">
        <v>324962.2577487462</v>
      </c>
      <c r="O277" s="188">
        <v>187358.52631481399</v>
      </c>
      <c r="P277" s="263">
        <v>194282.35786278188</v>
      </c>
      <c r="Q277" s="264">
        <f t="shared" si="24"/>
        <v>2.1006770473203535</v>
      </c>
      <c r="R277" s="252">
        <v>19</v>
      </c>
    </row>
    <row r="278" spans="1:18" ht="15">
      <c r="A278">
        <v>857</v>
      </c>
      <c r="B278" t="s">
        <v>297</v>
      </c>
      <c r="C278" s="218">
        <v>2420</v>
      </c>
      <c r="D278" s="178">
        <v>15406929.172398595</v>
      </c>
      <c r="E278" s="182">
        <v>15324953.963835295</v>
      </c>
      <c r="F278" s="255">
        <v>15311585</v>
      </c>
      <c r="G278" s="172">
        <f t="shared" si="25"/>
        <v>-13368.96383529529</v>
      </c>
      <c r="H278" s="173">
        <f t="shared" si="26"/>
        <v>-8.7236567671551484E-4</v>
      </c>
      <c r="I278" s="267">
        <f t="shared" si="23"/>
        <v>-5.5243652211964012</v>
      </c>
      <c r="J278" s="184">
        <v>-1167025.4108434487</v>
      </c>
      <c r="K278" s="185">
        <v>-1117835.2638052239</v>
      </c>
      <c r="L278" s="254">
        <v>-1109813.7035469699</v>
      </c>
      <c r="M278" s="186">
        <f t="shared" si="27"/>
        <v>3.3146943215925386</v>
      </c>
      <c r="N278" s="187">
        <v>-788546.30127169937</v>
      </c>
      <c r="O278" s="188">
        <v>-755841.60459273809</v>
      </c>
      <c r="P278" s="263">
        <v>-750493.89775389875</v>
      </c>
      <c r="Q278" s="264">
        <f t="shared" si="24"/>
        <v>2.2097962143964209</v>
      </c>
      <c r="R278" s="252">
        <v>11</v>
      </c>
    </row>
    <row r="279" spans="1:18" ht="15">
      <c r="A279">
        <v>858</v>
      </c>
      <c r="B279" t="s">
        <v>298</v>
      </c>
      <c r="C279" s="218">
        <v>39718</v>
      </c>
      <c r="D279" s="178">
        <v>132197054.90933673</v>
      </c>
      <c r="E279" s="182">
        <v>132782336.09009084</v>
      </c>
      <c r="F279" s="255">
        <v>129363433</v>
      </c>
      <c r="G279" s="172">
        <f t="shared" si="25"/>
        <v>-3418903.0900908411</v>
      </c>
      <c r="H279" s="173">
        <f t="shared" si="26"/>
        <v>-2.574817698470952E-2</v>
      </c>
      <c r="I279" s="267">
        <f t="shared" si="23"/>
        <v>-86.079437285131206</v>
      </c>
      <c r="J279" s="184">
        <v>2487034.7863207255</v>
      </c>
      <c r="K279" s="185">
        <v>2135648.7958844989</v>
      </c>
      <c r="L279" s="254">
        <v>4186990.4005118897</v>
      </c>
      <c r="M279" s="186">
        <f t="shared" si="27"/>
        <v>51.647656091127217</v>
      </c>
      <c r="N279" s="187">
        <v>827785.34779093298</v>
      </c>
      <c r="O279" s="188">
        <v>597367.29408655327</v>
      </c>
      <c r="P279" s="263">
        <v>1964928.3638382002</v>
      </c>
      <c r="Q279" s="264">
        <f t="shared" si="24"/>
        <v>34.431770727419476</v>
      </c>
      <c r="R279" s="252">
        <v>1</v>
      </c>
    </row>
    <row r="280" spans="1:18" ht="15">
      <c r="A280">
        <v>859</v>
      </c>
      <c r="B280" t="s">
        <v>299</v>
      </c>
      <c r="C280" s="218">
        <v>6593</v>
      </c>
      <c r="D280" s="178">
        <v>22926797.170474354</v>
      </c>
      <c r="E280" s="182">
        <v>22506357.847194593</v>
      </c>
      <c r="F280" s="255">
        <v>22390855</v>
      </c>
      <c r="G280" s="172">
        <f t="shared" si="25"/>
        <v>-115502.8471945934</v>
      </c>
      <c r="H280" s="173">
        <f t="shared" si="26"/>
        <v>-5.1320097182668218E-3</v>
      </c>
      <c r="I280" s="267">
        <f t="shared" si="23"/>
        <v>-17.519012163596756</v>
      </c>
      <c r="J280" s="184">
        <v>-1591538.826485574</v>
      </c>
      <c r="K280" s="185">
        <v>-1339268.1843567831</v>
      </c>
      <c r="L280" s="254">
        <v>-1269966.4205834512</v>
      </c>
      <c r="M280" s="186">
        <f t="shared" si="27"/>
        <v>10.511415709590761</v>
      </c>
      <c r="N280" s="187">
        <v>-1816796.2250790051</v>
      </c>
      <c r="O280" s="188">
        <v>-1648740.3347722925</v>
      </c>
      <c r="P280" s="263">
        <v>-1602539.1589233917</v>
      </c>
      <c r="Q280" s="264">
        <f t="shared" si="24"/>
        <v>7.0076104730624609</v>
      </c>
      <c r="R280" s="252">
        <v>17</v>
      </c>
    </row>
    <row r="281" spans="1:18" ht="15">
      <c r="A281">
        <v>886</v>
      </c>
      <c r="B281" t="s">
        <v>300</v>
      </c>
      <c r="C281" s="218">
        <v>12669</v>
      </c>
      <c r="D281" s="178">
        <v>48642664.341051333</v>
      </c>
      <c r="E281" s="182">
        <v>48029325.928094298</v>
      </c>
      <c r="F281" s="255">
        <v>47987251</v>
      </c>
      <c r="G281" s="172">
        <f t="shared" si="25"/>
        <v>-42074.928094297647</v>
      </c>
      <c r="H281" s="173">
        <f t="shared" si="26"/>
        <v>-8.7602578802144541E-4</v>
      </c>
      <c r="I281" s="267">
        <f t="shared" si="23"/>
        <v>-3.3210930692475844</v>
      </c>
      <c r="J281" s="184">
        <v>-534326.5675859456</v>
      </c>
      <c r="K281" s="185">
        <v>-166297.76628323796</v>
      </c>
      <c r="L281" s="254">
        <v>-141052.78831426238</v>
      </c>
      <c r="M281" s="186">
        <f t="shared" si="27"/>
        <v>1.9926575080097546</v>
      </c>
      <c r="N281" s="187">
        <v>-826780.32890435145</v>
      </c>
      <c r="O281" s="188">
        <v>-581882.84776891186</v>
      </c>
      <c r="P281" s="263">
        <v>-565052.86245624186</v>
      </c>
      <c r="Q281" s="264">
        <f t="shared" si="24"/>
        <v>1.3284383386747181</v>
      </c>
      <c r="R281" s="252">
        <v>4</v>
      </c>
    </row>
    <row r="282" spans="1:18" ht="15">
      <c r="A282">
        <v>887</v>
      </c>
      <c r="B282" t="s">
        <v>301</v>
      </c>
      <c r="C282" s="218">
        <v>4669</v>
      </c>
      <c r="D282" s="178">
        <v>21524159.148707118</v>
      </c>
      <c r="E282" s="182">
        <v>21885532.581845619</v>
      </c>
      <c r="F282" s="255">
        <v>21866477</v>
      </c>
      <c r="G282" s="172">
        <f t="shared" si="25"/>
        <v>-19055.581845618784</v>
      </c>
      <c r="H282" s="173">
        <f t="shared" si="26"/>
        <v>-8.706930834036764E-4</v>
      </c>
      <c r="I282" s="267">
        <f t="shared" si="23"/>
        <v>-4.0812983177594315</v>
      </c>
      <c r="J282" s="184">
        <v>-207635.47978009735</v>
      </c>
      <c r="K282" s="185">
        <v>-424462.92114020983</v>
      </c>
      <c r="L282" s="254">
        <v>-413029.62838200323</v>
      </c>
      <c r="M282" s="186">
        <f t="shared" si="27"/>
        <v>2.4487669218690522</v>
      </c>
      <c r="N282" s="187">
        <v>-57867.185681172916</v>
      </c>
      <c r="O282" s="188">
        <v>-202359.06410257693</v>
      </c>
      <c r="P282" s="263">
        <v>-194736.86893043312</v>
      </c>
      <c r="Q282" s="264">
        <f t="shared" si="24"/>
        <v>1.6325112812473355</v>
      </c>
      <c r="R282" s="252">
        <v>6</v>
      </c>
    </row>
    <row r="283" spans="1:18" ht="15">
      <c r="A283">
        <v>889</v>
      </c>
      <c r="B283" t="s">
        <v>302</v>
      </c>
      <c r="C283" s="218">
        <v>2568</v>
      </c>
      <c r="D283" s="178">
        <v>12022341.204935184</v>
      </c>
      <c r="E283" s="182">
        <v>11914566.232976066</v>
      </c>
      <c r="F283" s="255">
        <v>11836195</v>
      </c>
      <c r="G283" s="172">
        <f t="shared" si="25"/>
        <v>-78371.232976065949</v>
      </c>
      <c r="H283" s="173">
        <f t="shared" si="26"/>
        <v>-6.5777663612425173E-3</v>
      </c>
      <c r="I283" s="267">
        <f t="shared" si="23"/>
        <v>-30.518392903452472</v>
      </c>
      <c r="J283" s="184">
        <v>977582.7936448477</v>
      </c>
      <c r="K283" s="185">
        <v>1042262.815728248</v>
      </c>
      <c r="L283" s="254">
        <v>1089285.4322706249</v>
      </c>
      <c r="M283" s="186">
        <f t="shared" si="27"/>
        <v>18.310987750146779</v>
      </c>
      <c r="N283" s="187">
        <v>354238.36625619186</v>
      </c>
      <c r="O283" s="188">
        <v>397092.65035534825</v>
      </c>
      <c r="P283" s="263">
        <v>428441.06138360279</v>
      </c>
      <c r="Q283" s="264">
        <f t="shared" si="24"/>
        <v>12.207325166765788</v>
      </c>
      <c r="R283" s="252">
        <v>17</v>
      </c>
    </row>
    <row r="284" spans="1:18" ht="15">
      <c r="A284">
        <v>890</v>
      </c>
      <c r="B284" t="s">
        <v>303</v>
      </c>
      <c r="C284" s="218">
        <v>1176</v>
      </c>
      <c r="D284" s="178">
        <v>6954360.2514070245</v>
      </c>
      <c r="E284" s="182">
        <v>6960693.6134524094</v>
      </c>
      <c r="F284" s="255">
        <v>6954597</v>
      </c>
      <c r="G284" s="172">
        <f t="shared" si="25"/>
        <v>-6096.6134524093941</v>
      </c>
      <c r="H284" s="173">
        <f t="shared" si="26"/>
        <v>-8.7586292271605334E-4</v>
      </c>
      <c r="I284" s="267">
        <f t="shared" si="23"/>
        <v>-5.1841951125930219</v>
      </c>
      <c r="J284" s="184">
        <v>119504.00518397168</v>
      </c>
      <c r="K284" s="185">
        <v>115716.00191905792</v>
      </c>
      <c r="L284" s="254">
        <v>119373.96570226965</v>
      </c>
      <c r="M284" s="186">
        <f t="shared" si="27"/>
        <v>3.1105134210984096</v>
      </c>
      <c r="N284" s="187">
        <v>577443.83337277023</v>
      </c>
      <c r="O284" s="188">
        <v>574706.21664481098</v>
      </c>
      <c r="P284" s="263">
        <v>577144.85916695406</v>
      </c>
      <c r="Q284" s="264">
        <f t="shared" si="24"/>
        <v>2.0736756140672479</v>
      </c>
      <c r="R284" s="252">
        <v>19</v>
      </c>
    </row>
    <row r="285" spans="1:18" ht="15">
      <c r="A285">
        <v>892</v>
      </c>
      <c r="B285" t="s">
        <v>304</v>
      </c>
      <c r="C285" s="218">
        <v>3634</v>
      </c>
      <c r="D285" s="178">
        <v>11228113.20839053</v>
      </c>
      <c r="E285" s="182">
        <v>11248848.194374403</v>
      </c>
      <c r="F285" s="255">
        <v>11080154</v>
      </c>
      <c r="G285" s="172">
        <f t="shared" si="25"/>
        <v>-168694.19437440298</v>
      </c>
      <c r="H285" s="173">
        <f t="shared" si="26"/>
        <v>-1.4996574890108987E-2</v>
      </c>
      <c r="I285" s="267">
        <f t="shared" si="23"/>
        <v>-46.421077153110346</v>
      </c>
      <c r="J285" s="184">
        <v>288722.43027402594</v>
      </c>
      <c r="K285" s="185">
        <v>276287.01684999</v>
      </c>
      <c r="L285" s="254">
        <v>377503.70580947527</v>
      </c>
      <c r="M285" s="186">
        <f t="shared" si="27"/>
        <v>27.85269371477305</v>
      </c>
      <c r="N285" s="187">
        <v>71417.300230313907</v>
      </c>
      <c r="O285" s="188">
        <v>63028.460967970335</v>
      </c>
      <c r="P285" s="263">
        <v>130506.25360763166</v>
      </c>
      <c r="Q285" s="264">
        <f t="shared" si="24"/>
        <v>18.568462476516597</v>
      </c>
      <c r="R285" s="252">
        <v>13</v>
      </c>
    </row>
    <row r="286" spans="1:18" ht="15">
      <c r="A286">
        <v>893</v>
      </c>
      <c r="B286" t="s">
        <v>305</v>
      </c>
      <c r="C286" s="218">
        <v>7497</v>
      </c>
      <c r="D286" s="178">
        <v>30455888.007053927</v>
      </c>
      <c r="E286" s="182">
        <v>30736875.373142906</v>
      </c>
      <c r="F286" s="255">
        <v>30464803</v>
      </c>
      <c r="G286" s="172">
        <f t="shared" si="25"/>
        <v>-272072.37314290553</v>
      </c>
      <c r="H286" s="173">
        <f t="shared" si="26"/>
        <v>-8.8516600936162631E-3</v>
      </c>
      <c r="I286" s="267">
        <f t="shared" si="23"/>
        <v>-36.290832752154934</v>
      </c>
      <c r="J286" s="184">
        <v>-627522.68122144893</v>
      </c>
      <c r="K286" s="185">
        <v>-796114.75169256853</v>
      </c>
      <c r="L286" s="254">
        <v>-632871.37483209744</v>
      </c>
      <c r="M286" s="186">
        <f t="shared" si="27"/>
        <v>21.774493378747646</v>
      </c>
      <c r="N286" s="187">
        <v>-191486.01911852192</v>
      </c>
      <c r="O286" s="188">
        <v>-303886.90265663178</v>
      </c>
      <c r="P286" s="263">
        <v>-195057.98474964002</v>
      </c>
      <c r="Q286" s="264">
        <f t="shared" si="24"/>
        <v>14.516328919166568</v>
      </c>
      <c r="R286" s="252">
        <v>15</v>
      </c>
    </row>
    <row r="287" spans="1:18" ht="15">
      <c r="A287">
        <v>895</v>
      </c>
      <c r="B287" t="s">
        <v>306</v>
      </c>
      <c r="C287" s="218">
        <v>15463</v>
      </c>
      <c r="D287" s="178">
        <v>63871735.439765796</v>
      </c>
      <c r="E287" s="182">
        <v>63489405.524746329</v>
      </c>
      <c r="F287" s="255">
        <v>63434021</v>
      </c>
      <c r="G287" s="172">
        <f t="shared" si="25"/>
        <v>-55384.524746328592</v>
      </c>
      <c r="H287" s="173">
        <f t="shared" si="26"/>
        <v>-8.7234278362775515E-4</v>
      </c>
      <c r="I287" s="267">
        <f t="shared" si="23"/>
        <v>-3.5817451171395325</v>
      </c>
      <c r="J287" s="184">
        <v>824573.90924913436</v>
      </c>
      <c r="K287" s="185">
        <v>1053960.0841550005</v>
      </c>
      <c r="L287" s="254">
        <v>1087190.5307428802</v>
      </c>
      <c r="M287" s="186">
        <f t="shared" si="27"/>
        <v>2.1490297217797112</v>
      </c>
      <c r="N287" s="187">
        <v>1531202.1685080451</v>
      </c>
      <c r="O287" s="188">
        <v>1684334.3281758071</v>
      </c>
      <c r="P287" s="263">
        <v>1706487.9592344095</v>
      </c>
      <c r="Q287" s="264">
        <f t="shared" si="24"/>
        <v>1.4326864811875031</v>
      </c>
      <c r="R287" s="252">
        <v>2</v>
      </c>
    </row>
    <row r="288" spans="1:18" ht="15">
      <c r="A288">
        <v>905</v>
      </c>
      <c r="B288" t="s">
        <v>307</v>
      </c>
      <c r="C288" s="218">
        <v>67615</v>
      </c>
      <c r="D288" s="178">
        <v>255074583.12809682</v>
      </c>
      <c r="E288" s="182">
        <v>260526758.06833771</v>
      </c>
      <c r="F288" s="255">
        <v>257591456</v>
      </c>
      <c r="G288" s="172">
        <f t="shared" si="25"/>
        <v>-2935302.0683377087</v>
      </c>
      <c r="H288" s="173">
        <f t="shared" si="26"/>
        <v>-1.1266796892961612E-2</v>
      </c>
      <c r="I288" s="267">
        <f t="shared" si="23"/>
        <v>-43.411995390633862</v>
      </c>
      <c r="J288" s="184">
        <v>-8472429.407875143</v>
      </c>
      <c r="K288" s="185">
        <v>-11743705.557396069</v>
      </c>
      <c r="L288" s="254">
        <v>-9982524.3593746722</v>
      </c>
      <c r="M288" s="186">
        <f t="shared" si="27"/>
        <v>26.047196598704385</v>
      </c>
      <c r="N288" s="187">
        <v>-3166228.8408458158</v>
      </c>
      <c r="O288" s="188">
        <v>-5347588.7484081527</v>
      </c>
      <c r="P288" s="263">
        <v>-4173467.9497271087</v>
      </c>
      <c r="Q288" s="264">
        <f t="shared" si="24"/>
        <v>17.364797732471256</v>
      </c>
      <c r="R288" s="252">
        <v>15</v>
      </c>
    </row>
    <row r="289" spans="1:18" ht="15">
      <c r="A289">
        <v>908</v>
      </c>
      <c r="B289" t="s">
        <v>308</v>
      </c>
      <c r="C289" s="218">
        <v>20695</v>
      </c>
      <c r="D289" s="178">
        <v>82556340.543957978</v>
      </c>
      <c r="E289" s="182">
        <v>85368338.674055919</v>
      </c>
      <c r="F289" s="255">
        <v>85026523</v>
      </c>
      <c r="G289" s="172">
        <f t="shared" si="25"/>
        <v>-341815.67405591905</v>
      </c>
      <c r="H289" s="173">
        <f t="shared" si="26"/>
        <v>-4.0040099100557922E-3</v>
      </c>
      <c r="I289" s="267">
        <f t="shared" si="23"/>
        <v>-16.516824066485579</v>
      </c>
      <c r="J289" s="184">
        <v>1285905.0545452489</v>
      </c>
      <c r="K289" s="185">
        <v>-401261.62304787594</v>
      </c>
      <c r="L289" s="254">
        <v>-196172.36368123142</v>
      </c>
      <c r="M289" s="186">
        <f t="shared" si="27"/>
        <v>9.9100874301350341</v>
      </c>
      <c r="N289" s="187">
        <v>1249969.9709115387</v>
      </c>
      <c r="O289" s="188">
        <v>124623.21835316443</v>
      </c>
      <c r="P289" s="263">
        <v>261349.39126429276</v>
      </c>
      <c r="Q289" s="264">
        <f t="shared" si="24"/>
        <v>6.6067249534249006</v>
      </c>
      <c r="R289" s="252">
        <v>6</v>
      </c>
    </row>
    <row r="290" spans="1:18" ht="15">
      <c r="A290">
        <v>915</v>
      </c>
      <c r="B290" t="s">
        <v>309</v>
      </c>
      <c r="C290" s="218">
        <v>19973</v>
      </c>
      <c r="D290" s="178">
        <v>98607796.464011312</v>
      </c>
      <c r="E290" s="182">
        <v>98270021.788599849</v>
      </c>
      <c r="F290" s="255">
        <v>98183840</v>
      </c>
      <c r="G290" s="172">
        <f t="shared" si="25"/>
        <v>-86181.788599848747</v>
      </c>
      <c r="H290" s="173">
        <f t="shared" si="26"/>
        <v>-8.769896152587051E-4</v>
      </c>
      <c r="I290" s="267">
        <f t="shared" si="23"/>
        <v>-4.3149145646547211</v>
      </c>
      <c r="J290" s="184">
        <v>519166.72017882176</v>
      </c>
      <c r="K290" s="185">
        <v>721924.57099062041</v>
      </c>
      <c r="L290" s="254">
        <v>773633.93252304895</v>
      </c>
      <c r="M290" s="186">
        <f t="shared" si="27"/>
        <v>2.5889631769102555</v>
      </c>
      <c r="N290" s="187">
        <v>865412.26053147286</v>
      </c>
      <c r="O290" s="188">
        <v>998940.08850718837</v>
      </c>
      <c r="P290" s="263">
        <v>1033412.9961954993</v>
      </c>
      <c r="Q290" s="264">
        <f t="shared" si="24"/>
        <v>1.7259754512747685</v>
      </c>
      <c r="R290" s="252">
        <v>11</v>
      </c>
    </row>
    <row r="291" spans="1:18" ht="15">
      <c r="A291">
        <v>918</v>
      </c>
      <c r="B291" t="s">
        <v>310</v>
      </c>
      <c r="C291" s="218">
        <v>2271</v>
      </c>
      <c r="D291" s="178">
        <v>9974479.2919038758</v>
      </c>
      <c r="E291" s="182">
        <v>9999629.4842518773</v>
      </c>
      <c r="F291" s="255">
        <v>9990925</v>
      </c>
      <c r="G291" s="172">
        <f t="shared" si="25"/>
        <v>-8704.484251877293</v>
      </c>
      <c r="H291" s="173">
        <f t="shared" si="26"/>
        <v>-8.7048067786768795E-4</v>
      </c>
      <c r="I291" s="267">
        <f t="shared" si="23"/>
        <v>-3.8328860642348275</v>
      </c>
      <c r="J291" s="184">
        <v>-50426.908010690902</v>
      </c>
      <c r="K291" s="185">
        <v>-65510.01395556589</v>
      </c>
      <c r="L291" s="254">
        <v>-60287.279328028912</v>
      </c>
      <c r="M291" s="186">
        <f t="shared" si="27"/>
        <v>2.2997510469119233</v>
      </c>
      <c r="N291" s="187">
        <v>-13395.547478323122</v>
      </c>
      <c r="O291" s="188">
        <v>-23574.805462416254</v>
      </c>
      <c r="P291" s="263">
        <v>-20092.982377388667</v>
      </c>
      <c r="Q291" s="264">
        <f t="shared" si="24"/>
        <v>1.5331673646092412</v>
      </c>
      <c r="R291" s="252">
        <v>2</v>
      </c>
    </row>
    <row r="292" spans="1:18" ht="15">
      <c r="A292">
        <v>921</v>
      </c>
      <c r="B292" t="s">
        <v>311</v>
      </c>
      <c r="C292" s="218">
        <v>1941</v>
      </c>
      <c r="D292" s="178">
        <v>12342348.842146285</v>
      </c>
      <c r="E292" s="182">
        <v>12005762.640157722</v>
      </c>
      <c r="F292" s="255">
        <v>11913748</v>
      </c>
      <c r="G292" s="172">
        <f t="shared" si="25"/>
        <v>-92014.640157721937</v>
      </c>
      <c r="H292" s="173">
        <f t="shared" si="26"/>
        <v>-7.6642061746202512E-3</v>
      </c>
      <c r="I292" s="267">
        <f t="shared" si="23"/>
        <v>-47.405790910727426</v>
      </c>
      <c r="J292" s="184">
        <v>492864.53945027624</v>
      </c>
      <c r="K292" s="185">
        <v>694825.65779123851</v>
      </c>
      <c r="L292" s="254">
        <v>750034.47577336105</v>
      </c>
      <c r="M292" s="186">
        <f t="shared" si="27"/>
        <v>28.443492005215113</v>
      </c>
      <c r="N292" s="187">
        <v>-56439.522818091667</v>
      </c>
      <c r="O292" s="188">
        <v>78035.17943951115</v>
      </c>
      <c r="P292" s="263">
        <v>114841.058094263</v>
      </c>
      <c r="Q292" s="264">
        <f t="shared" si="24"/>
        <v>18.962328003478543</v>
      </c>
      <c r="R292" s="252">
        <v>11</v>
      </c>
    </row>
    <row r="293" spans="1:18" ht="15">
      <c r="A293">
        <v>922</v>
      </c>
      <c r="B293" t="s">
        <v>312</v>
      </c>
      <c r="C293" s="218">
        <v>4444</v>
      </c>
      <c r="D293" s="178">
        <v>15043741.554322096</v>
      </c>
      <c r="E293" s="182">
        <v>14783008.021031629</v>
      </c>
      <c r="F293" s="255">
        <v>14850355</v>
      </c>
      <c r="G293" s="172">
        <f t="shared" si="25"/>
        <v>67346.978968370706</v>
      </c>
      <c r="H293" s="173">
        <f t="shared" si="26"/>
        <v>4.5557019838287898E-3</v>
      </c>
      <c r="I293" s="267">
        <f t="shared" si="23"/>
        <v>15.154585726456055</v>
      </c>
      <c r="J293" s="184">
        <v>-433863.17385756993</v>
      </c>
      <c r="K293" s="185">
        <v>-277440.15797350585</v>
      </c>
      <c r="L293" s="254">
        <v>-317848.16307317681</v>
      </c>
      <c r="M293" s="186">
        <f t="shared" si="27"/>
        <v>-9.0927104184678136</v>
      </c>
      <c r="N293" s="187">
        <v>-413867.62787282886</v>
      </c>
      <c r="O293" s="188">
        <v>-309283.39583390584</v>
      </c>
      <c r="P293" s="263">
        <v>-336222.06590034679</v>
      </c>
      <c r="Q293" s="264">
        <f t="shared" si="24"/>
        <v>-6.0618069456437764</v>
      </c>
      <c r="R293" s="252">
        <v>6</v>
      </c>
    </row>
    <row r="294" spans="1:18" ht="15">
      <c r="A294">
        <v>924</v>
      </c>
      <c r="B294" t="s">
        <v>313</v>
      </c>
      <c r="C294" s="218">
        <v>3004</v>
      </c>
      <c r="D294" s="178">
        <v>14693631.930442393</v>
      </c>
      <c r="E294" s="182">
        <v>14549943.563930951</v>
      </c>
      <c r="F294" s="255">
        <v>14537202</v>
      </c>
      <c r="G294" s="172">
        <f t="shared" si="25"/>
        <v>-12741.563930951059</v>
      </c>
      <c r="H294" s="173">
        <f t="shared" si="26"/>
        <v>-8.7571225791811087E-4</v>
      </c>
      <c r="I294" s="267">
        <f t="shared" si="23"/>
        <v>-4.2415326001834419</v>
      </c>
      <c r="J294" s="184">
        <v>-206122.41685213419</v>
      </c>
      <c r="K294" s="185">
        <v>-119891.45469181852</v>
      </c>
      <c r="L294" s="254">
        <v>-112246.7554178655</v>
      </c>
      <c r="M294" s="186">
        <f t="shared" si="27"/>
        <v>2.5448399713558674</v>
      </c>
      <c r="N294" s="187">
        <v>-369151.36498249811</v>
      </c>
      <c r="O294" s="188">
        <v>-311981.08828586078</v>
      </c>
      <c r="P294" s="263">
        <v>-306884.62210322125</v>
      </c>
      <c r="Q294" s="264">
        <f t="shared" si="24"/>
        <v>1.6965599809053034</v>
      </c>
      <c r="R294" s="252">
        <v>16</v>
      </c>
    </row>
    <row r="295" spans="1:18" ht="15">
      <c r="A295">
        <v>925</v>
      </c>
      <c r="B295" t="s">
        <v>314</v>
      </c>
      <c r="C295" s="218">
        <v>3490</v>
      </c>
      <c r="D295" s="178">
        <v>14569407.249762855</v>
      </c>
      <c r="E295" s="182">
        <v>14224426.879373876</v>
      </c>
      <c r="F295" s="255">
        <v>14211929</v>
      </c>
      <c r="G295" s="172">
        <f t="shared" si="25"/>
        <v>-12497.879373876378</v>
      </c>
      <c r="H295" s="173">
        <f t="shared" si="26"/>
        <v>-8.7862094408871561E-4</v>
      </c>
      <c r="I295" s="267">
        <f t="shared" si="23"/>
        <v>-3.5810542618556958</v>
      </c>
      <c r="J295" s="184">
        <v>964554.08980234561</v>
      </c>
      <c r="K295" s="185">
        <v>1171553.0129345662</v>
      </c>
      <c r="L295" s="254">
        <v>1179051.7818548291</v>
      </c>
      <c r="M295" s="186">
        <f t="shared" si="27"/>
        <v>2.1486443897601175</v>
      </c>
      <c r="N295" s="187">
        <v>756434.14729145542</v>
      </c>
      <c r="O295" s="188">
        <v>894244.34939272143</v>
      </c>
      <c r="P295" s="263">
        <v>899243.5286729018</v>
      </c>
      <c r="Q295" s="264">
        <f t="shared" si="24"/>
        <v>1.4324295931748905</v>
      </c>
      <c r="R295" s="252">
        <v>11</v>
      </c>
    </row>
    <row r="296" spans="1:18" ht="15">
      <c r="A296">
        <v>927</v>
      </c>
      <c r="B296" t="s">
        <v>315</v>
      </c>
      <c r="C296" s="218">
        <v>29239</v>
      </c>
      <c r="D296" s="178">
        <v>98345347.079872102</v>
      </c>
      <c r="E296" s="182">
        <v>96466154.083969265</v>
      </c>
      <c r="F296" s="255">
        <v>96381926</v>
      </c>
      <c r="G296" s="172">
        <f t="shared" si="25"/>
        <v>-84228.083969265223</v>
      </c>
      <c r="H296" s="173">
        <f t="shared" si="26"/>
        <v>-8.7313612498689046E-4</v>
      </c>
      <c r="I296" s="267">
        <f t="shared" si="23"/>
        <v>-2.8806759454586417</v>
      </c>
      <c r="J296" s="184">
        <v>-1183608.67459025</v>
      </c>
      <c r="K296" s="185">
        <v>-56093.811421952822</v>
      </c>
      <c r="L296" s="254">
        <v>-5557.1046756499763</v>
      </c>
      <c r="M296" s="186">
        <f t="shared" si="27"/>
        <v>1.7284006548207136</v>
      </c>
      <c r="N296" s="187">
        <v>103457.98705784844</v>
      </c>
      <c r="O296" s="188">
        <v>855151.07245488896</v>
      </c>
      <c r="P296" s="263">
        <v>888842.21028579981</v>
      </c>
      <c r="Q296" s="264">
        <f t="shared" si="24"/>
        <v>1.1522671032152554</v>
      </c>
      <c r="R296" s="252">
        <v>1</v>
      </c>
    </row>
    <row r="297" spans="1:18" ht="15">
      <c r="A297">
        <v>931</v>
      </c>
      <c r="B297" t="s">
        <v>316</v>
      </c>
      <c r="C297" s="218">
        <v>6070</v>
      </c>
      <c r="D297" s="178">
        <v>30693954.3052462</v>
      </c>
      <c r="E297" s="182">
        <v>28709659.535774622</v>
      </c>
      <c r="F297" s="255">
        <v>28945217</v>
      </c>
      <c r="G297" s="172">
        <f t="shared" si="25"/>
        <v>235557.46422537789</v>
      </c>
      <c r="H297" s="173">
        <f t="shared" si="26"/>
        <v>8.2048156625422076E-3</v>
      </c>
      <c r="I297" s="267">
        <f t="shared" si="23"/>
        <v>38.806831009123208</v>
      </c>
      <c r="J297" s="184">
        <v>2436275.0793183893</v>
      </c>
      <c r="K297" s="185">
        <v>3626863.0738060228</v>
      </c>
      <c r="L297" s="254">
        <v>3485528.4450906515</v>
      </c>
      <c r="M297" s="186">
        <f t="shared" si="27"/>
        <v>-23.284123346848641</v>
      </c>
      <c r="N297" s="187">
        <v>1716352.4846798589</v>
      </c>
      <c r="O297" s="188">
        <v>2509881.1027726335</v>
      </c>
      <c r="P297" s="263">
        <v>2415658.0169623923</v>
      </c>
      <c r="Q297" s="264">
        <f t="shared" si="24"/>
        <v>-15.522748897898071</v>
      </c>
      <c r="R297" s="252">
        <v>13</v>
      </c>
    </row>
    <row r="298" spans="1:18" ht="15">
      <c r="A298">
        <v>934</v>
      </c>
      <c r="B298" t="s">
        <v>317</v>
      </c>
      <c r="C298" s="218">
        <v>2756</v>
      </c>
      <c r="D298" s="178">
        <v>12474426.335443003</v>
      </c>
      <c r="E298" s="182">
        <v>12607966.739484962</v>
      </c>
      <c r="F298" s="255">
        <v>12596948</v>
      </c>
      <c r="G298" s="172">
        <f t="shared" si="25"/>
        <v>-11018.739484962076</v>
      </c>
      <c r="H298" s="173">
        <f t="shared" si="26"/>
        <v>-8.739505514758515E-4</v>
      </c>
      <c r="I298" s="267">
        <f t="shared" si="23"/>
        <v>-3.9980912499862393</v>
      </c>
      <c r="J298" s="184">
        <v>409813.59544919158</v>
      </c>
      <c r="K298" s="185">
        <v>329698.51586891845</v>
      </c>
      <c r="L298" s="254">
        <v>336309.764575137</v>
      </c>
      <c r="M298" s="186">
        <f t="shared" si="27"/>
        <v>2.398856569745484</v>
      </c>
      <c r="N298" s="187">
        <v>91106.442690656535</v>
      </c>
      <c r="O298" s="188">
        <v>37534.486359578485</v>
      </c>
      <c r="P298" s="263">
        <v>41941.985497061847</v>
      </c>
      <c r="Q298" s="264">
        <f t="shared" si="24"/>
        <v>1.599237713165226</v>
      </c>
      <c r="R298" s="252">
        <v>14</v>
      </c>
    </row>
    <row r="299" spans="1:18" ht="15">
      <c r="A299">
        <v>935</v>
      </c>
      <c r="B299" t="s">
        <v>318</v>
      </c>
      <c r="C299" s="218">
        <v>3040</v>
      </c>
      <c r="D299" s="178">
        <v>14360719.643006233</v>
      </c>
      <c r="E299" s="182">
        <v>14131031.468813326</v>
      </c>
      <c r="F299" s="255">
        <v>14077422</v>
      </c>
      <c r="G299" s="172">
        <f t="shared" si="25"/>
        <v>-53609.46881332621</v>
      </c>
      <c r="H299" s="173">
        <f t="shared" si="26"/>
        <v>-3.7937406714888692E-3</v>
      </c>
      <c r="I299" s="267">
        <f t="shared" si="23"/>
        <v>-17.634693688594147</v>
      </c>
      <c r="J299" s="184">
        <v>-1384.6995544617216</v>
      </c>
      <c r="K299" s="185">
        <v>136442.51767940156</v>
      </c>
      <c r="L299" s="254">
        <v>168608.49134791258</v>
      </c>
      <c r="M299" s="186">
        <f t="shared" si="27"/>
        <v>10.580912390957574</v>
      </c>
      <c r="N299" s="187">
        <v>141505.90552974556</v>
      </c>
      <c r="O299" s="188">
        <v>233137.81783763564</v>
      </c>
      <c r="P299" s="263">
        <v>254581.80028331411</v>
      </c>
      <c r="Q299" s="264">
        <f t="shared" si="24"/>
        <v>7.0539415939731809</v>
      </c>
      <c r="R299" s="252">
        <v>8</v>
      </c>
    </row>
    <row r="300" spans="1:18" ht="15">
      <c r="A300">
        <v>936</v>
      </c>
      <c r="B300" t="s">
        <v>319</v>
      </c>
      <c r="C300" s="218">
        <v>6465</v>
      </c>
      <c r="D300" s="178">
        <v>32090484.784231905</v>
      </c>
      <c r="E300" s="182">
        <v>32690735.874869056</v>
      </c>
      <c r="F300" s="255">
        <v>32661725</v>
      </c>
      <c r="G300" s="172">
        <f t="shared" si="25"/>
        <v>-29010.874869056046</v>
      </c>
      <c r="H300" s="173">
        <f t="shared" si="26"/>
        <v>-8.8743413363656046E-4</v>
      </c>
      <c r="I300" s="267">
        <f t="shared" si="23"/>
        <v>-4.48737430302491</v>
      </c>
      <c r="J300" s="184">
        <v>2496536.9565103459</v>
      </c>
      <c r="K300" s="185">
        <v>2136402.3985461933</v>
      </c>
      <c r="L300" s="254">
        <v>2153809.1112912162</v>
      </c>
      <c r="M300" s="186">
        <f t="shared" si="27"/>
        <v>2.6924536341876193</v>
      </c>
      <c r="N300" s="187">
        <v>1345893.1229531642</v>
      </c>
      <c r="O300" s="188">
        <v>1105519.0012991361</v>
      </c>
      <c r="P300" s="263">
        <v>1117123.4764624948</v>
      </c>
      <c r="Q300" s="264">
        <f t="shared" si="24"/>
        <v>1.7949690894599737</v>
      </c>
      <c r="R300" s="252">
        <v>6</v>
      </c>
    </row>
    <row r="301" spans="1:18" ht="15">
      <c r="A301">
        <v>946</v>
      </c>
      <c r="B301" t="s">
        <v>320</v>
      </c>
      <c r="C301" s="218">
        <v>6376</v>
      </c>
      <c r="D301" s="178">
        <v>26474464.144938238</v>
      </c>
      <c r="E301" s="182">
        <v>25015241.754161797</v>
      </c>
      <c r="F301" s="255">
        <v>26574278</v>
      </c>
      <c r="G301" s="172">
        <f t="shared" si="25"/>
        <v>1559036.2458382025</v>
      </c>
      <c r="H301" s="173">
        <f t="shared" si="26"/>
        <v>6.2323453083511574E-2</v>
      </c>
      <c r="I301" s="267">
        <f t="shared" si="23"/>
        <v>244.51634972368296</v>
      </c>
      <c r="J301" s="184">
        <v>-69238.727095952665</v>
      </c>
      <c r="K301" s="185">
        <v>806302.13141631358</v>
      </c>
      <c r="L301" s="254">
        <v>-129119.71376491245</v>
      </c>
      <c r="M301" s="186">
        <f t="shared" si="27"/>
        <v>-146.70982515389366</v>
      </c>
      <c r="N301" s="187">
        <v>248680.01792598719</v>
      </c>
      <c r="O301" s="188">
        <v>832242.74409741897</v>
      </c>
      <c r="P301" s="263">
        <v>208628.18064327849</v>
      </c>
      <c r="Q301" s="264">
        <f t="shared" si="24"/>
        <v>-97.806550102594173</v>
      </c>
      <c r="R301" s="252">
        <v>15</v>
      </c>
    </row>
    <row r="302" spans="1:18" ht="15">
      <c r="A302">
        <v>976</v>
      </c>
      <c r="B302" t="s">
        <v>321</v>
      </c>
      <c r="C302" s="218">
        <v>3830</v>
      </c>
      <c r="D302" s="178">
        <v>23176904.448012967</v>
      </c>
      <c r="E302" s="182">
        <v>22904669.135040179</v>
      </c>
      <c r="F302" s="255">
        <v>23001952</v>
      </c>
      <c r="G302" s="172">
        <f t="shared" si="25"/>
        <v>97282.864959821105</v>
      </c>
      <c r="H302" s="173">
        <f t="shared" si="26"/>
        <v>4.2472940511066003E-3</v>
      </c>
      <c r="I302" s="267">
        <f t="shared" si="23"/>
        <v>25.400225838073396</v>
      </c>
      <c r="J302" s="184">
        <v>609999.86583882815</v>
      </c>
      <c r="K302" s="185">
        <v>773359.29094524588</v>
      </c>
      <c r="L302" s="254">
        <v>714989.39707910444</v>
      </c>
      <c r="M302" s="186">
        <f t="shared" si="27"/>
        <v>-15.240181166094372</v>
      </c>
      <c r="N302" s="187">
        <v>315883.86778970098</v>
      </c>
      <c r="O302" s="188">
        <v>424467.90604431677</v>
      </c>
      <c r="P302" s="263">
        <v>385554.64346689451</v>
      </c>
      <c r="Q302" s="264">
        <f t="shared" si="24"/>
        <v>-10.160120777394845</v>
      </c>
      <c r="R302" s="252">
        <v>19</v>
      </c>
    </row>
    <row r="303" spans="1:18" ht="15">
      <c r="A303">
        <v>977</v>
      </c>
      <c r="B303" t="s">
        <v>322</v>
      </c>
      <c r="C303" s="218">
        <v>15357</v>
      </c>
      <c r="D303" s="178">
        <v>60502307.118650012</v>
      </c>
      <c r="E303" s="182">
        <v>60520410.63174662</v>
      </c>
      <c r="F303" s="255">
        <v>60367970</v>
      </c>
      <c r="G303" s="172">
        <f t="shared" si="25"/>
        <v>-152440.63174661994</v>
      </c>
      <c r="H303" s="173">
        <f t="shared" si="26"/>
        <v>-2.5188300964147062E-3</v>
      </c>
      <c r="I303" s="267">
        <f t="shared" si="23"/>
        <v>-9.9264590575385778</v>
      </c>
      <c r="J303" s="184">
        <v>-60573.918385576966</v>
      </c>
      <c r="K303" s="185">
        <v>-71439.520232758659</v>
      </c>
      <c r="L303" s="254">
        <v>20025.058790852534</v>
      </c>
      <c r="M303" s="186">
        <f t="shared" si="27"/>
        <v>5.9558884563138106</v>
      </c>
      <c r="N303" s="187">
        <v>-408394.49690884101</v>
      </c>
      <c r="O303" s="188">
        <v>-415576.49428210995</v>
      </c>
      <c r="P303" s="263">
        <v>-354600.10826635326</v>
      </c>
      <c r="Q303" s="264">
        <f t="shared" si="24"/>
        <v>3.9705923042102427</v>
      </c>
      <c r="R303" s="252">
        <v>17</v>
      </c>
    </row>
    <row r="304" spans="1:18" ht="15">
      <c r="A304">
        <v>980</v>
      </c>
      <c r="B304" t="s">
        <v>323</v>
      </c>
      <c r="C304" s="218">
        <v>33533</v>
      </c>
      <c r="D304" s="178">
        <v>106039937.80224605</v>
      </c>
      <c r="E304" s="182">
        <v>106753281.38032535</v>
      </c>
      <c r="F304" s="255">
        <v>106659898</v>
      </c>
      <c r="G304" s="172">
        <f t="shared" si="25"/>
        <v>-93383.380325347185</v>
      </c>
      <c r="H304" s="173">
        <f t="shared" si="26"/>
        <v>-8.7475887502374953E-4</v>
      </c>
      <c r="I304" s="267">
        <f t="shared" si="23"/>
        <v>-2.7848203359480865</v>
      </c>
      <c r="J304" s="184">
        <v>-62703.91624709098</v>
      </c>
      <c r="K304" s="185">
        <v>-490734.72712584567</v>
      </c>
      <c r="L304" s="254">
        <v>-434704.46374581836</v>
      </c>
      <c r="M304" s="186">
        <f t="shared" si="27"/>
        <v>1.6708992151023565</v>
      </c>
      <c r="N304" s="187">
        <v>-948007.07198615419</v>
      </c>
      <c r="O304" s="188">
        <v>-1232925.1437566024</v>
      </c>
      <c r="P304" s="263">
        <v>-1195571.6348365312</v>
      </c>
      <c r="Q304" s="264">
        <f t="shared" si="24"/>
        <v>1.1139328100698171</v>
      </c>
      <c r="R304" s="252">
        <v>6</v>
      </c>
    </row>
    <row r="305" spans="1:18" ht="15">
      <c r="A305">
        <v>981</v>
      </c>
      <c r="B305" t="s">
        <v>324</v>
      </c>
      <c r="C305" s="218">
        <v>2282</v>
      </c>
      <c r="D305" s="178">
        <v>8712838.6713965088</v>
      </c>
      <c r="E305" s="182">
        <v>8740460.9345091879</v>
      </c>
      <c r="F305" s="255">
        <v>8487364</v>
      </c>
      <c r="G305" s="172">
        <f t="shared" si="25"/>
        <v>-253096.93450918794</v>
      </c>
      <c r="H305" s="173">
        <f t="shared" si="26"/>
        <v>-2.8956932180762656E-2</v>
      </c>
      <c r="I305" s="267">
        <f t="shared" si="23"/>
        <v>-110.91013782173003</v>
      </c>
      <c r="J305" s="184">
        <v>320344.08370615816</v>
      </c>
      <c r="K305" s="185">
        <v>303780.61352688877</v>
      </c>
      <c r="L305" s="254">
        <v>455638.53422491642</v>
      </c>
      <c r="M305" s="186">
        <f t="shared" si="27"/>
        <v>66.545977518855238</v>
      </c>
      <c r="N305" s="187">
        <v>141844.8768570988</v>
      </c>
      <c r="O305" s="188">
        <v>130627.85247476186</v>
      </c>
      <c r="P305" s="263">
        <v>231866.46627345079</v>
      </c>
      <c r="Q305" s="264">
        <f t="shared" si="24"/>
        <v>44.363985012571831</v>
      </c>
      <c r="R305" s="252">
        <v>5</v>
      </c>
    </row>
    <row r="306" spans="1:18" ht="15">
      <c r="A306">
        <v>989</v>
      </c>
      <c r="B306" t="s">
        <v>325</v>
      </c>
      <c r="C306" s="218">
        <v>5484</v>
      </c>
      <c r="D306" s="178">
        <v>28475613.905615512</v>
      </c>
      <c r="E306" s="182">
        <v>28628669.898399472</v>
      </c>
      <c r="F306" s="255">
        <v>28603695</v>
      </c>
      <c r="G306" s="172">
        <f t="shared" si="25"/>
        <v>-24974.898399472237</v>
      </c>
      <c r="H306" s="173">
        <f t="shared" si="26"/>
        <v>-8.7237369001444583E-4</v>
      </c>
      <c r="I306" s="267">
        <f t="shared" si="23"/>
        <v>-4.5541390225149954</v>
      </c>
      <c r="J306" s="184">
        <v>-779524.71954086318</v>
      </c>
      <c r="K306" s="185">
        <v>-871344.70607507485</v>
      </c>
      <c r="L306" s="254">
        <v>-856359.96821526811</v>
      </c>
      <c r="M306" s="186">
        <f t="shared" si="27"/>
        <v>2.7324467286299678</v>
      </c>
      <c r="N306" s="187">
        <v>-462239.63386356074</v>
      </c>
      <c r="O306" s="188">
        <v>-523693.42542970815</v>
      </c>
      <c r="P306" s="263">
        <v>-513703.6001898286</v>
      </c>
      <c r="Q306" s="264">
        <f t="shared" si="24"/>
        <v>1.821631152421507</v>
      </c>
      <c r="R306" s="252">
        <v>14</v>
      </c>
    </row>
    <row r="307" spans="1:18" ht="15">
      <c r="A307">
        <v>992</v>
      </c>
      <c r="B307" t="s">
        <v>326</v>
      </c>
      <c r="C307" s="218">
        <v>18318</v>
      </c>
      <c r="D307" s="178">
        <v>74199831.782257453</v>
      </c>
      <c r="E307" s="182">
        <v>75991035.807705</v>
      </c>
      <c r="F307" s="255">
        <v>75924506</v>
      </c>
      <c r="G307" s="172">
        <f t="shared" si="25"/>
        <v>-66529.807705000043</v>
      </c>
      <c r="H307" s="173">
        <f t="shared" si="26"/>
        <v>-8.7549547124681187E-4</v>
      </c>
      <c r="I307" s="267">
        <f t="shared" si="23"/>
        <v>-3.6319362214761459</v>
      </c>
      <c r="J307" s="184">
        <v>4499011.813399097</v>
      </c>
      <c r="K307" s="185">
        <v>3424369.3243256295</v>
      </c>
      <c r="L307" s="254">
        <v>3464287.3897799039</v>
      </c>
      <c r="M307" s="186">
        <f t="shared" si="27"/>
        <v>2.1791716046661436</v>
      </c>
      <c r="N307" s="187">
        <v>4116799.4274443183</v>
      </c>
      <c r="O307" s="188">
        <v>3398958.842093437</v>
      </c>
      <c r="P307" s="263">
        <v>3425570.8857296463</v>
      </c>
      <c r="Q307" s="264">
        <f t="shared" si="24"/>
        <v>1.4527810697788694</v>
      </c>
      <c r="R307" s="252">
        <v>13</v>
      </c>
    </row>
  </sheetData>
  <autoFilter ref="A14:R14" xr:uid="{840DABD8-FC40-4A64-9E6A-168E36CA0F0F}"/>
  <phoneticPr fontId="45" type="noConversion"/>
  <conditionalFormatting sqref="O1:P6 O8:P10 Q12:Q307 O308:P104857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66A3E-77C3-41BC-8286-DC7689CF834C}">
  <dimension ref="A1:AF319"/>
  <sheetViews>
    <sheetView zoomScale="90" zoomScaleNormal="9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ColWidth="8.7109375" defaultRowHeight="15"/>
  <cols>
    <col min="1" max="1" width="6.28515625" style="280" customWidth="1"/>
    <col min="2" max="2" width="13.7109375" style="280" customWidth="1"/>
    <col min="3" max="3" width="9.42578125" style="280" bestFit="1" customWidth="1"/>
    <col min="4" max="5" width="13.28515625" style="280" bestFit="1" customWidth="1"/>
    <col min="6" max="6" width="12" style="278" bestFit="1" customWidth="1"/>
    <col min="7" max="8" width="13.42578125" style="280" bestFit="1" customWidth="1"/>
    <col min="9" max="9" width="10" style="278" customWidth="1"/>
    <col min="10" max="10" width="13.140625" style="280" customWidth="1"/>
    <col min="11" max="11" width="13.28515625" style="280" bestFit="1" customWidth="1"/>
    <col min="12" max="12" width="12" style="278" bestFit="1" customWidth="1"/>
    <col min="13" max="14" width="13.42578125" style="280" bestFit="1" customWidth="1"/>
    <col min="15" max="15" width="12" style="278" bestFit="1" customWidth="1"/>
    <col min="16" max="16" width="11.7109375" style="280" customWidth="1"/>
    <col min="17" max="17" width="12.28515625" style="280" customWidth="1"/>
    <col min="18" max="18" width="12" style="278" bestFit="1" customWidth="1"/>
    <col min="19" max="19" width="12.7109375" style="280" customWidth="1"/>
    <col min="20" max="20" width="12.140625" style="280" customWidth="1"/>
    <col min="21" max="21" width="10.85546875" style="280" bestFit="1" customWidth="1"/>
    <col min="22" max="22" width="10.7109375" style="280" bestFit="1" customWidth="1"/>
    <col min="23" max="23" width="11.28515625" style="280" customWidth="1"/>
    <col min="24" max="24" width="12.28515625" style="280" customWidth="1"/>
    <col min="25" max="26" width="13.28515625" style="280" bestFit="1" customWidth="1"/>
    <col min="27" max="27" width="13.28515625" style="280" customWidth="1"/>
    <col min="28" max="28" width="11.7109375" style="278" bestFit="1" customWidth="1"/>
    <col min="29" max="29" width="11.7109375" style="278" customWidth="1"/>
    <col min="30" max="30" width="12.28515625" style="280" customWidth="1"/>
    <col min="31" max="31" width="11.85546875" style="280" customWidth="1"/>
    <col min="32" max="32" width="8.85546875" style="246" customWidth="1"/>
    <col min="33" max="16384" width="8.7109375" style="287"/>
  </cols>
  <sheetData>
    <row r="1" spans="1:32" s="277" customFormat="1" ht="23.25">
      <c r="A1" s="326" t="s">
        <v>416</v>
      </c>
      <c r="B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45"/>
    </row>
    <row r="2" spans="1:32" s="277" customFormat="1" ht="12" customHeight="1">
      <c r="A2" s="293"/>
      <c r="B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45"/>
    </row>
    <row r="3" spans="1:32" s="277" customFormat="1" ht="13.9" customHeight="1">
      <c r="A3" s="212" t="s">
        <v>417</v>
      </c>
      <c r="B3" s="278"/>
      <c r="D3" s="278"/>
      <c r="E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45"/>
    </row>
    <row r="4" spans="1:32" s="277" customFormat="1" ht="13.9" customHeight="1">
      <c r="A4" s="212" t="s">
        <v>418</v>
      </c>
      <c r="B4" s="292" t="s">
        <v>419</v>
      </c>
      <c r="D4" s="278"/>
      <c r="E4" s="278"/>
      <c r="F4" s="209"/>
      <c r="G4" s="292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46"/>
    </row>
    <row r="5" spans="1:32" s="277" customFormat="1" ht="13.9" customHeight="1">
      <c r="A5" s="212" t="s">
        <v>420</v>
      </c>
      <c r="B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46"/>
    </row>
    <row r="6" spans="1:32" s="277" customFormat="1" ht="13.9" customHeight="1">
      <c r="A6" s="212" t="s">
        <v>421</v>
      </c>
      <c r="B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47"/>
    </row>
    <row r="7" spans="1:32" s="277" customFormat="1" ht="18.75">
      <c r="A7" s="279"/>
      <c r="B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47"/>
    </row>
    <row r="8" spans="1:32" s="277" customFormat="1" ht="18.75">
      <c r="A8" s="278"/>
      <c r="B8" s="278"/>
      <c r="C8" s="278"/>
      <c r="D8" s="294" t="s">
        <v>407</v>
      </c>
      <c r="E8" s="296" t="s">
        <v>422</v>
      </c>
      <c r="F8" s="278"/>
      <c r="G8" s="294" t="s">
        <v>407</v>
      </c>
      <c r="H8" s="296" t="s">
        <v>422</v>
      </c>
      <c r="I8" s="278"/>
      <c r="J8" s="294" t="s">
        <v>407</v>
      </c>
      <c r="K8" s="296" t="s">
        <v>422</v>
      </c>
      <c r="L8" s="278"/>
      <c r="M8" s="294" t="s">
        <v>407</v>
      </c>
      <c r="N8" s="296" t="s">
        <v>422</v>
      </c>
      <c r="O8" s="278"/>
      <c r="P8" s="294" t="s">
        <v>407</v>
      </c>
      <c r="Q8" s="296" t="s">
        <v>422</v>
      </c>
      <c r="R8" s="278"/>
      <c r="S8" s="294" t="s">
        <v>407</v>
      </c>
      <c r="T8" s="296" t="s">
        <v>422</v>
      </c>
      <c r="U8" s="294" t="s">
        <v>407</v>
      </c>
      <c r="V8" s="296" t="s">
        <v>422</v>
      </c>
      <c r="W8" s="294" t="s">
        <v>407</v>
      </c>
      <c r="X8" s="296" t="s">
        <v>422</v>
      </c>
      <c r="Y8" s="310" t="s">
        <v>407</v>
      </c>
      <c r="Z8" s="311" t="s">
        <v>422</v>
      </c>
      <c r="AA8" s="280"/>
      <c r="AB8" s="310" t="s">
        <v>407</v>
      </c>
      <c r="AC8" s="311" t="s">
        <v>422</v>
      </c>
      <c r="AD8" s="280"/>
      <c r="AE8" s="280"/>
      <c r="AF8" s="246"/>
    </row>
    <row r="9" spans="1:32" s="283" customFormat="1" ht="76.5">
      <c r="A9" s="281" t="s">
        <v>351</v>
      </c>
      <c r="B9" s="281" t="s">
        <v>352</v>
      </c>
      <c r="C9" s="281" t="s">
        <v>423</v>
      </c>
      <c r="D9" s="295" t="s">
        <v>424</v>
      </c>
      <c r="E9" s="297" t="s">
        <v>425</v>
      </c>
      <c r="F9" s="282" t="s">
        <v>426</v>
      </c>
      <c r="G9" s="295" t="s">
        <v>427</v>
      </c>
      <c r="H9" s="297" t="s">
        <v>427</v>
      </c>
      <c r="I9" s="282" t="s">
        <v>428</v>
      </c>
      <c r="J9" s="295" t="s">
        <v>429</v>
      </c>
      <c r="K9" s="297" t="s">
        <v>429</v>
      </c>
      <c r="L9" s="282" t="s">
        <v>430</v>
      </c>
      <c r="M9" s="295" t="s">
        <v>431</v>
      </c>
      <c r="N9" s="297" t="s">
        <v>431</v>
      </c>
      <c r="O9" s="282" t="s">
        <v>432</v>
      </c>
      <c r="P9" s="295" t="s">
        <v>433</v>
      </c>
      <c r="Q9" s="297" t="s">
        <v>433</v>
      </c>
      <c r="R9" s="282" t="s">
        <v>434</v>
      </c>
      <c r="S9" s="295" t="s">
        <v>435</v>
      </c>
      <c r="T9" s="297" t="s">
        <v>435</v>
      </c>
      <c r="U9" s="295" t="s">
        <v>436</v>
      </c>
      <c r="V9" s="297" t="s">
        <v>436</v>
      </c>
      <c r="W9" s="295" t="s">
        <v>437</v>
      </c>
      <c r="X9" s="297" t="s">
        <v>437</v>
      </c>
      <c r="Y9" s="309" t="s">
        <v>438</v>
      </c>
      <c r="Z9" s="308" t="s">
        <v>438</v>
      </c>
      <c r="AA9" s="282" t="s">
        <v>439</v>
      </c>
      <c r="AB9" s="309" t="s">
        <v>440</v>
      </c>
      <c r="AC9" s="308" t="s">
        <v>440</v>
      </c>
      <c r="AD9" s="282" t="s">
        <v>441</v>
      </c>
      <c r="AE9" s="282" t="s">
        <v>442</v>
      </c>
      <c r="AF9" s="329" t="s">
        <v>24</v>
      </c>
    </row>
    <row r="10" spans="1:32" s="315" customFormat="1" ht="28.15" customHeight="1">
      <c r="A10" s="312">
        <v>0</v>
      </c>
      <c r="B10" s="312" t="s">
        <v>354</v>
      </c>
      <c r="C10" s="313">
        <v>5517897</v>
      </c>
      <c r="D10" s="313">
        <v>19876142775.280003</v>
      </c>
      <c r="E10" s="313">
        <v>19911190244.660015</v>
      </c>
      <c r="F10" s="313">
        <f t="shared" ref="F10:F73" si="0">E10-D10</f>
        <v>35047469.380012512</v>
      </c>
      <c r="G10" s="313">
        <v>20748304000</v>
      </c>
      <c r="H10" s="313">
        <v>20748304000</v>
      </c>
      <c r="I10" s="313">
        <f t="shared" ref="I10:I73" si="1">H10-G10</f>
        <v>0</v>
      </c>
      <c r="J10" s="313">
        <v>20312223387.640007</v>
      </c>
      <c r="K10" s="313">
        <v>20329747122.330002</v>
      </c>
      <c r="L10" s="313">
        <f t="shared" ref="L10:L73" si="2">K10-J10</f>
        <v>17523734.689994812</v>
      </c>
      <c r="M10" s="313">
        <v>20748303999.999989</v>
      </c>
      <c r="N10" s="313">
        <v>20748304000</v>
      </c>
      <c r="O10" s="313">
        <f t="shared" ref="O10:O73" si="3">N10-M10</f>
        <v>0</v>
      </c>
      <c r="P10" s="313">
        <v>455801584.37000012</v>
      </c>
      <c r="Q10" s="313">
        <v>457092369.63999987</v>
      </c>
      <c r="R10" s="313">
        <f t="shared" ref="R10:R73" si="4">Q10-P10</f>
        <v>1290785.2699997425</v>
      </c>
      <c r="S10" s="313">
        <v>485277000</v>
      </c>
      <c r="T10" s="313">
        <v>485277000</v>
      </c>
      <c r="U10" s="313">
        <v>470539292.18499994</v>
      </c>
      <c r="V10" s="313">
        <v>471184684.81999999</v>
      </c>
      <c r="W10" s="313">
        <v>485276999.99999994</v>
      </c>
      <c r="X10" s="313">
        <v>485276999.99999988</v>
      </c>
      <c r="Y10" s="313">
        <v>21233580999.999992</v>
      </c>
      <c r="Z10" s="313">
        <v>21233581000.000008</v>
      </c>
      <c r="AA10" s="313">
        <f t="shared" ref="AA10:AA73" si="5">Z10-Y10</f>
        <v>0</v>
      </c>
      <c r="AB10" s="313">
        <f t="shared" ref="AB10" si="6">Y10/C10</f>
        <v>3848.1292782377041</v>
      </c>
      <c r="AC10" s="313">
        <f t="shared" ref="AC10:AC73" si="7">Z10/C10</f>
        <v>3848.1292782377068</v>
      </c>
      <c r="AD10" s="313">
        <f t="shared" ref="AD10" si="8">AC10-AB10</f>
        <v>0</v>
      </c>
      <c r="AE10" s="314">
        <f t="shared" ref="AE10" si="9">AD10/AB10</f>
        <v>0</v>
      </c>
      <c r="AF10" s="328">
        <v>0</v>
      </c>
    </row>
    <row r="11" spans="1:32">
      <c r="A11" s="280">
        <v>5</v>
      </c>
      <c r="B11" s="280" t="s">
        <v>34</v>
      </c>
      <c r="C11" s="285">
        <v>9311</v>
      </c>
      <c r="D11" s="285">
        <v>38837000</v>
      </c>
      <c r="E11" s="285">
        <v>40283427.550000004</v>
      </c>
      <c r="F11" s="284">
        <f t="shared" si="0"/>
        <v>1446427.5500000045</v>
      </c>
      <c r="G11" s="285">
        <v>37152000</v>
      </c>
      <c r="H11" s="285">
        <v>37152000</v>
      </c>
      <c r="I11" s="284">
        <f t="shared" si="1"/>
        <v>0</v>
      </c>
      <c r="J11" s="285">
        <v>37994500</v>
      </c>
      <c r="K11" s="285">
        <v>38717713.775000006</v>
      </c>
      <c r="L11" s="284">
        <f t="shared" si="2"/>
        <v>723213.77500000596</v>
      </c>
      <c r="M11" s="285">
        <v>38810199.222587019</v>
      </c>
      <c r="N11" s="285">
        <v>39514849.385722123</v>
      </c>
      <c r="O11" s="284">
        <f t="shared" si="3"/>
        <v>704650.16313510388</v>
      </c>
      <c r="P11" s="285">
        <v>953763.14</v>
      </c>
      <c r="Q11" s="285">
        <v>955756.07000000007</v>
      </c>
      <c r="R11" s="284">
        <f t="shared" si="4"/>
        <v>1992.9300000000512</v>
      </c>
      <c r="S11" s="285">
        <v>989000</v>
      </c>
      <c r="T11" s="285">
        <v>989000</v>
      </c>
      <c r="U11" s="285">
        <v>971381.57000000007</v>
      </c>
      <c r="V11" s="285">
        <v>972378.03500000003</v>
      </c>
      <c r="W11" s="285">
        <v>1001806.1020067926</v>
      </c>
      <c r="X11" s="285">
        <v>1001460.1723970673</v>
      </c>
      <c r="Y11" s="285">
        <v>39812005.324593812</v>
      </c>
      <c r="Z11" s="285">
        <v>40516309.558119193</v>
      </c>
      <c r="AA11" s="284">
        <f t="shared" si="5"/>
        <v>704304.23352538049</v>
      </c>
      <c r="AB11" s="284">
        <f t="shared" ref="AB11:AB74" si="10">Y11/C11</f>
        <v>4275.8033857366354</v>
      </c>
      <c r="AC11" s="284">
        <f t="shared" si="7"/>
        <v>4351.4455545182245</v>
      </c>
      <c r="AD11" s="285">
        <f t="shared" ref="AD11:AD74" si="11">AC11-AB11</f>
        <v>75.642168781589135</v>
      </c>
      <c r="AE11" s="286">
        <f t="shared" ref="AE11:AE74" si="12">AD11/AB11</f>
        <v>1.7690750008271836E-2</v>
      </c>
      <c r="AF11" s="248">
        <v>14</v>
      </c>
    </row>
    <row r="12" spans="1:32">
      <c r="A12" s="280">
        <v>9</v>
      </c>
      <c r="B12" s="280" t="s">
        <v>35</v>
      </c>
      <c r="C12" s="285">
        <v>2491</v>
      </c>
      <c r="D12" s="285">
        <v>10228423.310000002</v>
      </c>
      <c r="E12" s="285">
        <v>10412007.789999999</v>
      </c>
      <c r="F12" s="284">
        <f t="shared" si="0"/>
        <v>183584.47999999672</v>
      </c>
      <c r="G12" s="285">
        <v>10825000</v>
      </c>
      <c r="H12" s="285">
        <v>10825000</v>
      </c>
      <c r="I12" s="284">
        <f t="shared" si="1"/>
        <v>0</v>
      </c>
      <c r="J12" s="285">
        <v>10526711.655000001</v>
      </c>
      <c r="K12" s="285">
        <v>10618503.895</v>
      </c>
      <c r="L12" s="284">
        <f t="shared" si="2"/>
        <v>91792.239999998361</v>
      </c>
      <c r="M12" s="285">
        <v>10752708.325922931</v>
      </c>
      <c r="N12" s="285">
        <v>10837121.8546369</v>
      </c>
      <c r="O12" s="284">
        <f t="shared" si="3"/>
        <v>84413.528713969514</v>
      </c>
      <c r="P12" s="285">
        <v>333521.96999999997</v>
      </c>
      <c r="Q12" s="285">
        <v>333521.96999999997</v>
      </c>
      <c r="R12" s="284">
        <f t="shared" si="4"/>
        <v>0</v>
      </c>
      <c r="S12" s="285">
        <v>345000</v>
      </c>
      <c r="T12" s="285">
        <v>345000</v>
      </c>
      <c r="U12" s="285">
        <v>339260.98499999999</v>
      </c>
      <c r="V12" s="285">
        <v>339260.98499999999</v>
      </c>
      <c r="W12" s="285">
        <v>349886.93984160613</v>
      </c>
      <c r="X12" s="285">
        <v>349407.69155249256</v>
      </c>
      <c r="Y12" s="285">
        <v>11102595.265764536</v>
      </c>
      <c r="Z12" s="285">
        <v>11186529.546189392</v>
      </c>
      <c r="AA12" s="284">
        <f t="shared" si="5"/>
        <v>83934.280424855649</v>
      </c>
      <c r="AB12" s="284">
        <f t="shared" si="10"/>
        <v>4457.0836072920656</v>
      </c>
      <c r="AC12" s="284">
        <f t="shared" si="7"/>
        <v>4490.7786215132046</v>
      </c>
      <c r="AD12" s="285">
        <f t="shared" si="11"/>
        <v>33.69501422113899</v>
      </c>
      <c r="AE12" s="286">
        <f t="shared" si="12"/>
        <v>7.5598793269239673E-3</v>
      </c>
      <c r="AF12" s="248">
        <v>17</v>
      </c>
    </row>
    <row r="13" spans="1:32">
      <c r="A13" s="280">
        <v>10</v>
      </c>
      <c r="B13" s="280" t="s">
        <v>36</v>
      </c>
      <c r="C13" s="285">
        <v>11197</v>
      </c>
      <c r="D13" s="285">
        <v>49727888.63000001</v>
      </c>
      <c r="E13" s="285">
        <v>49727888.63000001</v>
      </c>
      <c r="F13" s="284">
        <f t="shared" si="0"/>
        <v>0</v>
      </c>
      <c r="G13" s="285">
        <v>49136000</v>
      </c>
      <c r="H13" s="285">
        <v>49136000</v>
      </c>
      <c r="I13" s="284">
        <f t="shared" si="1"/>
        <v>0</v>
      </c>
      <c r="J13" s="285">
        <v>49431944.315000005</v>
      </c>
      <c r="K13" s="285">
        <v>49431944.315000005</v>
      </c>
      <c r="L13" s="284">
        <f t="shared" si="2"/>
        <v>0</v>
      </c>
      <c r="M13" s="285">
        <v>50493192.615377955</v>
      </c>
      <c r="N13" s="285">
        <v>50449668.743402645</v>
      </c>
      <c r="O13" s="284">
        <f t="shared" si="3"/>
        <v>-43523.871975310147</v>
      </c>
      <c r="P13" s="285">
        <v>1205716.78</v>
      </c>
      <c r="Q13" s="285">
        <v>1205716.78</v>
      </c>
      <c r="R13" s="284">
        <f t="shared" si="4"/>
        <v>0</v>
      </c>
      <c r="S13" s="285">
        <v>1184000</v>
      </c>
      <c r="T13" s="285">
        <v>1184000</v>
      </c>
      <c r="U13" s="285">
        <v>1194858.3900000001</v>
      </c>
      <c r="V13" s="285">
        <v>1194858.3900000001</v>
      </c>
      <c r="W13" s="285">
        <v>1232282.414145465</v>
      </c>
      <c r="X13" s="285">
        <v>1230594.5282273702</v>
      </c>
      <c r="Y13" s="285">
        <v>51725475.029523417</v>
      </c>
      <c r="Z13" s="285">
        <v>51680263.271630019</v>
      </c>
      <c r="AA13" s="284">
        <f t="shared" si="5"/>
        <v>-45211.757893398404</v>
      </c>
      <c r="AB13" s="284">
        <f t="shared" si="10"/>
        <v>4619.5833731824077</v>
      </c>
      <c r="AC13" s="284">
        <f t="shared" si="7"/>
        <v>4615.5455275189797</v>
      </c>
      <c r="AD13" s="285">
        <f t="shared" si="11"/>
        <v>-4.0378456634280155</v>
      </c>
      <c r="AE13" s="286">
        <f t="shared" si="12"/>
        <v>-8.7407139069477691E-4</v>
      </c>
      <c r="AF13" s="248">
        <v>14</v>
      </c>
    </row>
    <row r="14" spans="1:32">
      <c r="A14" s="280">
        <v>16</v>
      </c>
      <c r="B14" s="280" t="s">
        <v>37</v>
      </c>
      <c r="C14" s="285">
        <v>8033</v>
      </c>
      <c r="D14" s="285">
        <v>28546271.930000007</v>
      </c>
      <c r="E14" s="285">
        <v>28546271.930000007</v>
      </c>
      <c r="F14" s="284">
        <f t="shared" si="0"/>
        <v>0</v>
      </c>
      <c r="G14" s="285">
        <v>29500000</v>
      </c>
      <c r="H14" s="285">
        <v>29500000</v>
      </c>
      <c r="I14" s="284">
        <f t="shared" si="1"/>
        <v>0</v>
      </c>
      <c r="J14" s="285">
        <v>29023135.965000004</v>
      </c>
      <c r="K14" s="285">
        <v>29023135.965000004</v>
      </c>
      <c r="L14" s="284">
        <f t="shared" si="2"/>
        <v>0</v>
      </c>
      <c r="M14" s="285">
        <v>29646230.082403515</v>
      </c>
      <c r="N14" s="285">
        <v>29620675.771895055</v>
      </c>
      <c r="O14" s="284">
        <f t="shared" si="3"/>
        <v>-25554.310508459806</v>
      </c>
      <c r="P14" s="285">
        <v>846012.58000000007</v>
      </c>
      <c r="Q14" s="285">
        <v>846012.58000000007</v>
      </c>
      <c r="R14" s="284">
        <f t="shared" si="4"/>
        <v>0</v>
      </c>
      <c r="S14" s="285">
        <v>865000</v>
      </c>
      <c r="T14" s="285">
        <v>865000</v>
      </c>
      <c r="U14" s="285">
        <v>855506.29</v>
      </c>
      <c r="V14" s="285">
        <v>855506.29</v>
      </c>
      <c r="W14" s="285">
        <v>882301.50550127553</v>
      </c>
      <c r="X14" s="285">
        <v>881092.9965835514</v>
      </c>
      <c r="Y14" s="285">
        <v>30528531.587904789</v>
      </c>
      <c r="Z14" s="285">
        <v>30501768.768478606</v>
      </c>
      <c r="AA14" s="284">
        <f t="shared" si="5"/>
        <v>-26762.819426182657</v>
      </c>
      <c r="AB14" s="284">
        <f t="shared" si="10"/>
        <v>3800.3898403964631</v>
      </c>
      <c r="AC14" s="284">
        <f t="shared" si="7"/>
        <v>3797.0582308575385</v>
      </c>
      <c r="AD14" s="285">
        <f t="shared" si="11"/>
        <v>-3.3316095389245675</v>
      </c>
      <c r="AE14" s="286">
        <f t="shared" si="12"/>
        <v>-8.766494172547857E-4</v>
      </c>
      <c r="AF14" s="248">
        <v>7</v>
      </c>
    </row>
    <row r="15" spans="1:32">
      <c r="A15" s="280">
        <v>18</v>
      </c>
      <c r="B15" s="280" t="s">
        <v>38</v>
      </c>
      <c r="C15" s="285">
        <v>4847</v>
      </c>
      <c r="D15" s="285">
        <v>15180794.720000001</v>
      </c>
      <c r="E15" s="285">
        <v>15180794.720000001</v>
      </c>
      <c r="F15" s="284">
        <f t="shared" si="0"/>
        <v>0</v>
      </c>
      <c r="G15" s="285">
        <v>16604000</v>
      </c>
      <c r="H15" s="285">
        <v>16604000</v>
      </c>
      <c r="I15" s="284">
        <f t="shared" si="1"/>
        <v>0</v>
      </c>
      <c r="J15" s="285">
        <v>15892397.359999999</v>
      </c>
      <c r="K15" s="285">
        <v>15892397.359999999</v>
      </c>
      <c r="L15" s="284">
        <f t="shared" si="2"/>
        <v>0</v>
      </c>
      <c r="M15" s="285">
        <v>16233589.273871638</v>
      </c>
      <c r="N15" s="285">
        <v>16219596.32502727</v>
      </c>
      <c r="O15" s="284">
        <f t="shared" si="3"/>
        <v>-13992.948844367638</v>
      </c>
      <c r="P15" s="285">
        <v>461466.39999999997</v>
      </c>
      <c r="Q15" s="285">
        <v>461466.39999999997</v>
      </c>
      <c r="R15" s="284">
        <f t="shared" si="4"/>
        <v>0</v>
      </c>
      <c r="S15" s="285">
        <v>427000</v>
      </c>
      <c r="T15" s="285">
        <v>427000</v>
      </c>
      <c r="U15" s="285">
        <v>444233.19999999995</v>
      </c>
      <c r="V15" s="285">
        <v>444233.19999999995</v>
      </c>
      <c r="W15" s="285">
        <v>458146.97768458159</v>
      </c>
      <c r="X15" s="285">
        <v>457519.44310064631</v>
      </c>
      <c r="Y15" s="285">
        <v>16691736.25155622</v>
      </c>
      <c r="Z15" s="285">
        <v>16677115.768127916</v>
      </c>
      <c r="AA15" s="284">
        <f t="shared" si="5"/>
        <v>-14620.483428303152</v>
      </c>
      <c r="AB15" s="284">
        <f t="shared" si="10"/>
        <v>3443.725242739059</v>
      </c>
      <c r="AC15" s="284">
        <f t="shared" si="7"/>
        <v>3440.7088442599375</v>
      </c>
      <c r="AD15" s="285">
        <f t="shared" si="11"/>
        <v>-3.0163984791215626</v>
      </c>
      <c r="AE15" s="286">
        <f t="shared" si="12"/>
        <v>-8.7591148146371552E-4</v>
      </c>
      <c r="AF15" s="248">
        <v>1</v>
      </c>
    </row>
    <row r="16" spans="1:32">
      <c r="A16" s="280">
        <v>19</v>
      </c>
      <c r="B16" s="280" t="s">
        <v>39</v>
      </c>
      <c r="C16" s="285">
        <v>3955</v>
      </c>
      <c r="D16" s="285">
        <v>12382102.340000002</v>
      </c>
      <c r="E16" s="285">
        <v>12544570.08</v>
      </c>
      <c r="F16" s="284">
        <f t="shared" si="0"/>
        <v>162467.73999999836</v>
      </c>
      <c r="G16" s="285">
        <v>12708000</v>
      </c>
      <c r="H16" s="285">
        <v>12708000</v>
      </c>
      <c r="I16" s="284">
        <f t="shared" si="1"/>
        <v>0</v>
      </c>
      <c r="J16" s="285">
        <v>12545051.170000002</v>
      </c>
      <c r="K16" s="285">
        <v>12626285.039999999</v>
      </c>
      <c r="L16" s="284">
        <f t="shared" si="2"/>
        <v>81233.869999997318</v>
      </c>
      <c r="M16" s="285">
        <v>12814379.322408464</v>
      </c>
      <c r="N16" s="285">
        <v>12886239.992273312</v>
      </c>
      <c r="O16" s="284">
        <f t="shared" si="3"/>
        <v>71860.669864848256</v>
      </c>
      <c r="P16" s="285">
        <v>311473.74999999994</v>
      </c>
      <c r="Q16" s="285">
        <v>318414.58</v>
      </c>
      <c r="R16" s="284">
        <f t="shared" si="4"/>
        <v>6940.8300000000745</v>
      </c>
      <c r="S16" s="285">
        <v>329000</v>
      </c>
      <c r="T16" s="285">
        <v>329000</v>
      </c>
      <c r="U16" s="285">
        <v>320236.875</v>
      </c>
      <c r="V16" s="285">
        <v>323707.29000000004</v>
      </c>
      <c r="W16" s="285">
        <v>330266.97784948343</v>
      </c>
      <c r="X16" s="285">
        <v>333388.81256155425</v>
      </c>
      <c r="Y16" s="285">
        <v>13144646.300257947</v>
      </c>
      <c r="Z16" s="285">
        <v>13219628.804834867</v>
      </c>
      <c r="AA16" s="284">
        <f t="shared" si="5"/>
        <v>74982.5045769196</v>
      </c>
      <c r="AB16" s="284">
        <f t="shared" si="10"/>
        <v>3323.5515297744496</v>
      </c>
      <c r="AC16" s="284">
        <f t="shared" si="7"/>
        <v>3342.5104437003456</v>
      </c>
      <c r="AD16" s="285">
        <f t="shared" si="11"/>
        <v>18.958913925896013</v>
      </c>
      <c r="AE16" s="286">
        <f t="shared" si="12"/>
        <v>5.7044140149626766E-3</v>
      </c>
      <c r="AF16" s="248">
        <v>2</v>
      </c>
    </row>
    <row r="17" spans="1:32">
      <c r="A17" s="280">
        <v>20</v>
      </c>
      <c r="B17" s="280" t="s">
        <v>40</v>
      </c>
      <c r="C17" s="285">
        <v>16467</v>
      </c>
      <c r="D17" s="285">
        <v>59090545.219999991</v>
      </c>
      <c r="E17" s="285">
        <v>59090545.219999991</v>
      </c>
      <c r="F17" s="284">
        <f t="shared" si="0"/>
        <v>0</v>
      </c>
      <c r="G17" s="285">
        <v>61383000</v>
      </c>
      <c r="H17" s="285">
        <v>61383000</v>
      </c>
      <c r="I17" s="284">
        <f t="shared" si="1"/>
        <v>0</v>
      </c>
      <c r="J17" s="285">
        <v>60236772.609999999</v>
      </c>
      <c r="K17" s="285">
        <v>60236772.609999999</v>
      </c>
      <c r="L17" s="284">
        <f t="shared" si="2"/>
        <v>0</v>
      </c>
      <c r="M17" s="285">
        <v>61529988.433056705</v>
      </c>
      <c r="N17" s="285">
        <v>61476951.118510127</v>
      </c>
      <c r="O17" s="284">
        <f t="shared" si="3"/>
        <v>-53037.314546577632</v>
      </c>
      <c r="P17" s="285">
        <v>1305298.58</v>
      </c>
      <c r="Q17" s="285">
        <v>1305298.58</v>
      </c>
      <c r="R17" s="284">
        <f t="shared" si="4"/>
        <v>0</v>
      </c>
      <c r="S17" s="285">
        <v>1308000</v>
      </c>
      <c r="T17" s="285">
        <v>1308000</v>
      </c>
      <c r="U17" s="285">
        <v>1306649.29</v>
      </c>
      <c r="V17" s="285">
        <v>1306649.29</v>
      </c>
      <c r="W17" s="285">
        <v>1347574.7042481389</v>
      </c>
      <c r="X17" s="285">
        <v>1345728.8997955467</v>
      </c>
      <c r="Y17" s="285">
        <v>62877563.137304842</v>
      </c>
      <c r="Z17" s="285">
        <v>62822680.018305674</v>
      </c>
      <c r="AA17" s="284">
        <f t="shared" si="5"/>
        <v>-54883.118999168277</v>
      </c>
      <c r="AB17" s="284">
        <f t="shared" si="10"/>
        <v>3818.3981986582162</v>
      </c>
      <c r="AC17" s="284">
        <f t="shared" si="7"/>
        <v>3815.0652831909683</v>
      </c>
      <c r="AD17" s="285">
        <f t="shared" si="11"/>
        <v>-3.332915467247858</v>
      </c>
      <c r="AE17" s="286">
        <f t="shared" si="12"/>
        <v>-8.7285696615377708E-4</v>
      </c>
      <c r="AF17" s="248">
        <v>6</v>
      </c>
    </row>
    <row r="18" spans="1:32">
      <c r="A18" s="280">
        <v>46</v>
      </c>
      <c r="B18" s="280" t="s">
        <v>41</v>
      </c>
      <c r="C18" s="285">
        <v>1362</v>
      </c>
      <c r="D18" s="285">
        <v>5984633.4899999984</v>
      </c>
      <c r="E18" s="285">
        <v>5984633.4899999984</v>
      </c>
      <c r="F18" s="284">
        <f t="shared" si="0"/>
        <v>0</v>
      </c>
      <c r="G18" s="285">
        <v>6557000</v>
      </c>
      <c r="H18" s="285">
        <v>6557000</v>
      </c>
      <c r="I18" s="284">
        <f t="shared" si="1"/>
        <v>0</v>
      </c>
      <c r="J18" s="285">
        <v>6270816.7449999992</v>
      </c>
      <c r="K18" s="285">
        <v>6270816.7449999992</v>
      </c>
      <c r="L18" s="284">
        <f t="shared" si="2"/>
        <v>0</v>
      </c>
      <c r="M18" s="285">
        <v>6405444.134329563</v>
      </c>
      <c r="N18" s="285">
        <v>6399922.8013338232</v>
      </c>
      <c r="O18" s="284">
        <f t="shared" si="3"/>
        <v>-5521.3329957397655</v>
      </c>
      <c r="P18" s="285">
        <v>136428.15</v>
      </c>
      <c r="Q18" s="285">
        <v>136428.15</v>
      </c>
      <c r="R18" s="284">
        <f t="shared" si="4"/>
        <v>0</v>
      </c>
      <c r="S18" s="285">
        <v>146000</v>
      </c>
      <c r="T18" s="285">
        <v>146000</v>
      </c>
      <c r="U18" s="285">
        <v>141214.07500000001</v>
      </c>
      <c r="V18" s="285">
        <v>141214.07500000001</v>
      </c>
      <c r="W18" s="285">
        <v>145637.02503048812</v>
      </c>
      <c r="X18" s="285">
        <v>145437.54260593967</v>
      </c>
      <c r="Y18" s="285">
        <v>6551081.1593600512</v>
      </c>
      <c r="Z18" s="285">
        <v>6545360.3439397626</v>
      </c>
      <c r="AA18" s="284">
        <f t="shared" si="5"/>
        <v>-5720.8154202885926</v>
      </c>
      <c r="AB18" s="284">
        <f t="shared" si="10"/>
        <v>4809.8980612041496</v>
      </c>
      <c r="AC18" s="284">
        <f t="shared" si="7"/>
        <v>4805.697756196595</v>
      </c>
      <c r="AD18" s="285">
        <f t="shared" si="11"/>
        <v>-4.2003050075545616</v>
      </c>
      <c r="AE18" s="286">
        <f t="shared" si="12"/>
        <v>-8.7326279145779283E-4</v>
      </c>
      <c r="AF18" s="248">
        <v>10</v>
      </c>
    </row>
    <row r="19" spans="1:32">
      <c r="A19" s="280">
        <v>47</v>
      </c>
      <c r="B19" s="280" t="s">
        <v>42</v>
      </c>
      <c r="C19" s="285">
        <v>1789</v>
      </c>
      <c r="D19" s="285">
        <v>9231156.0399999991</v>
      </c>
      <c r="E19" s="285">
        <v>8903430.0800000001</v>
      </c>
      <c r="F19" s="284">
        <f t="shared" si="0"/>
        <v>-327725.95999999903</v>
      </c>
      <c r="G19" s="285">
        <v>9049000</v>
      </c>
      <c r="H19" s="285">
        <v>9049000</v>
      </c>
      <c r="I19" s="284">
        <f t="shared" si="1"/>
        <v>0</v>
      </c>
      <c r="J19" s="285">
        <v>9140078.0199999996</v>
      </c>
      <c r="K19" s="285">
        <v>8976215.0399999991</v>
      </c>
      <c r="L19" s="284">
        <f t="shared" si="2"/>
        <v>-163862.98000000045</v>
      </c>
      <c r="M19" s="285">
        <v>9336305.2248664591</v>
      </c>
      <c r="N19" s="285">
        <v>9161020.9068821389</v>
      </c>
      <c r="O19" s="284">
        <f t="shared" si="3"/>
        <v>-175284.31798432022</v>
      </c>
      <c r="P19" s="285">
        <v>320986.17</v>
      </c>
      <c r="Q19" s="285">
        <v>333251.82</v>
      </c>
      <c r="R19" s="284">
        <f t="shared" si="4"/>
        <v>12265.650000000023</v>
      </c>
      <c r="S19" s="285">
        <v>339000</v>
      </c>
      <c r="T19" s="285">
        <v>339000</v>
      </c>
      <c r="U19" s="285">
        <v>329993.08499999996</v>
      </c>
      <c r="V19" s="285">
        <v>336125.91000000003</v>
      </c>
      <c r="W19" s="285">
        <v>340328.76099661447</v>
      </c>
      <c r="X19" s="285">
        <v>346178.85190683184</v>
      </c>
      <c r="Y19" s="285">
        <v>9676633.9858630728</v>
      </c>
      <c r="Z19" s="285">
        <v>9507199.7587889712</v>
      </c>
      <c r="AA19" s="284">
        <f t="shared" si="5"/>
        <v>-169434.22707410157</v>
      </c>
      <c r="AB19" s="284">
        <f t="shared" si="10"/>
        <v>5408.9625410078661</v>
      </c>
      <c r="AC19" s="284">
        <f t="shared" si="7"/>
        <v>5314.2536382274857</v>
      </c>
      <c r="AD19" s="285">
        <f t="shared" si="11"/>
        <v>-94.708902780380413</v>
      </c>
      <c r="AE19" s="286">
        <f t="shared" si="12"/>
        <v>-1.7509624454291942E-2</v>
      </c>
      <c r="AF19" s="248">
        <v>19</v>
      </c>
    </row>
    <row r="20" spans="1:32">
      <c r="A20" s="280">
        <v>49</v>
      </c>
      <c r="B20" s="280" t="s">
        <v>43</v>
      </c>
      <c r="C20" s="285">
        <v>297132</v>
      </c>
      <c r="D20" s="285">
        <v>811132334.48000002</v>
      </c>
      <c r="E20" s="285">
        <v>811132334.48000002</v>
      </c>
      <c r="F20" s="284">
        <f t="shared" si="0"/>
        <v>0</v>
      </c>
      <c r="G20" s="285">
        <v>859570000</v>
      </c>
      <c r="H20" s="285">
        <v>859570000</v>
      </c>
      <c r="I20" s="284">
        <f t="shared" si="1"/>
        <v>0</v>
      </c>
      <c r="J20" s="285">
        <v>835351167.24000001</v>
      </c>
      <c r="K20" s="285">
        <v>835351167.24000001</v>
      </c>
      <c r="L20" s="284">
        <f t="shared" si="2"/>
        <v>0</v>
      </c>
      <c r="M20" s="285">
        <v>853285218.1606549</v>
      </c>
      <c r="N20" s="285">
        <v>852549707.5963589</v>
      </c>
      <c r="O20" s="284">
        <f t="shared" si="3"/>
        <v>-735510.56429600716</v>
      </c>
      <c r="P20" s="285">
        <v>21524130.32</v>
      </c>
      <c r="Q20" s="285">
        <v>21524130.320000004</v>
      </c>
      <c r="R20" s="284">
        <f t="shared" si="4"/>
        <v>0</v>
      </c>
      <c r="S20" s="285">
        <v>21510000</v>
      </c>
      <c r="T20" s="285">
        <v>21510000</v>
      </c>
      <c r="U20" s="285">
        <v>21517065.16</v>
      </c>
      <c r="V20" s="285">
        <v>21517065.160000004</v>
      </c>
      <c r="W20" s="285">
        <v>22190998.71800714</v>
      </c>
      <c r="X20" s="285">
        <v>22160603.190314282</v>
      </c>
      <c r="Y20" s="285">
        <v>875476216.87866199</v>
      </c>
      <c r="Z20" s="285">
        <v>874710310.78667319</v>
      </c>
      <c r="AA20" s="284">
        <f t="shared" si="5"/>
        <v>-765906.09198880196</v>
      </c>
      <c r="AB20" s="284">
        <f t="shared" si="10"/>
        <v>2946.4218491399847</v>
      </c>
      <c r="AC20" s="284">
        <f t="shared" si="7"/>
        <v>2943.8441863773446</v>
      </c>
      <c r="AD20" s="285">
        <f t="shared" si="11"/>
        <v>-2.5776627626401023</v>
      </c>
      <c r="AE20" s="286">
        <f t="shared" si="12"/>
        <v>-8.7484511540412394E-4</v>
      </c>
      <c r="AF20" s="248">
        <v>1</v>
      </c>
    </row>
    <row r="21" spans="1:32">
      <c r="A21" s="280">
        <v>50</v>
      </c>
      <c r="B21" s="280" t="s">
        <v>44</v>
      </c>
      <c r="C21" s="285">
        <v>11417</v>
      </c>
      <c r="D21" s="285">
        <v>43836768.089999981</v>
      </c>
      <c r="E21" s="285">
        <v>43836768.089999981</v>
      </c>
      <c r="F21" s="284">
        <f t="shared" si="0"/>
        <v>0</v>
      </c>
      <c r="G21" s="285">
        <v>45741000</v>
      </c>
      <c r="H21" s="285">
        <v>45741000</v>
      </c>
      <c r="I21" s="284">
        <f t="shared" si="1"/>
        <v>0</v>
      </c>
      <c r="J21" s="285">
        <v>44788884.044999987</v>
      </c>
      <c r="K21" s="285">
        <v>44788884.044999987</v>
      </c>
      <c r="L21" s="284">
        <f t="shared" si="2"/>
        <v>0</v>
      </c>
      <c r="M21" s="285">
        <v>45750451.058542646</v>
      </c>
      <c r="N21" s="285">
        <v>45711015.311434068</v>
      </c>
      <c r="O21" s="284">
        <f t="shared" si="3"/>
        <v>-39435.747108578682</v>
      </c>
      <c r="P21" s="285">
        <v>1335255.3500000001</v>
      </c>
      <c r="Q21" s="285">
        <v>1335255.3500000001</v>
      </c>
      <c r="R21" s="284">
        <f t="shared" si="4"/>
        <v>0</v>
      </c>
      <c r="S21" s="285">
        <v>1285000</v>
      </c>
      <c r="T21" s="285">
        <v>1285000</v>
      </c>
      <c r="U21" s="285">
        <v>1310127.675</v>
      </c>
      <c r="V21" s="285">
        <v>1310127.675</v>
      </c>
      <c r="W21" s="285">
        <v>1351162.035350302</v>
      </c>
      <c r="X21" s="285">
        <v>1349311.3172467628</v>
      </c>
      <c r="Y21" s="285">
        <v>47101613.093892947</v>
      </c>
      <c r="Z21" s="285">
        <v>47060326.628680833</v>
      </c>
      <c r="AA21" s="284">
        <f t="shared" si="5"/>
        <v>-41286.465212114155</v>
      </c>
      <c r="AB21" s="284">
        <f t="shared" si="10"/>
        <v>4125.5682836027809</v>
      </c>
      <c r="AC21" s="284">
        <f t="shared" si="7"/>
        <v>4121.9520564667455</v>
      </c>
      <c r="AD21" s="285">
        <f t="shared" si="11"/>
        <v>-3.616227136035377</v>
      </c>
      <c r="AE21" s="286">
        <f t="shared" si="12"/>
        <v>-8.7654036667098728E-4</v>
      </c>
      <c r="AF21" s="248">
        <v>4</v>
      </c>
    </row>
    <row r="22" spans="1:32">
      <c r="A22" s="280">
        <v>51</v>
      </c>
      <c r="B22" s="280" t="s">
        <v>45</v>
      </c>
      <c r="C22" s="285">
        <v>9334</v>
      </c>
      <c r="D22" s="285">
        <v>37281412.149999999</v>
      </c>
      <c r="E22" s="285">
        <v>37281412.149999999</v>
      </c>
      <c r="F22" s="284">
        <f t="shared" si="0"/>
        <v>0</v>
      </c>
      <c r="G22" s="285">
        <v>40451000</v>
      </c>
      <c r="H22" s="285">
        <v>40451000</v>
      </c>
      <c r="I22" s="284">
        <f t="shared" si="1"/>
        <v>0</v>
      </c>
      <c r="J22" s="285">
        <v>38866206.075000003</v>
      </c>
      <c r="K22" s="285">
        <v>38866206.075000003</v>
      </c>
      <c r="L22" s="284">
        <f t="shared" si="2"/>
        <v>0</v>
      </c>
      <c r="M22" s="285">
        <v>39700619.847527191</v>
      </c>
      <c r="N22" s="285">
        <v>39666398.903948791</v>
      </c>
      <c r="O22" s="284">
        <f t="shared" si="3"/>
        <v>-34220.943578399718</v>
      </c>
      <c r="P22" s="285">
        <v>916257.92999999993</v>
      </c>
      <c r="Q22" s="285">
        <v>916257.93</v>
      </c>
      <c r="R22" s="284">
        <f t="shared" si="4"/>
        <v>0</v>
      </c>
      <c r="S22" s="285">
        <v>967000</v>
      </c>
      <c r="T22" s="285">
        <v>967000</v>
      </c>
      <c r="U22" s="285">
        <v>941628.96499999997</v>
      </c>
      <c r="V22" s="285">
        <v>941628.96500000008</v>
      </c>
      <c r="W22" s="285">
        <v>971121.61903930339</v>
      </c>
      <c r="X22" s="285">
        <v>969791.45114376443</v>
      </c>
      <c r="Y22" s="285">
        <v>40671741.466566496</v>
      </c>
      <c r="Z22" s="285">
        <v>40636190.355092555</v>
      </c>
      <c r="AA22" s="284">
        <f t="shared" si="5"/>
        <v>-35551.111473940313</v>
      </c>
      <c r="AB22" s="284">
        <f t="shared" si="10"/>
        <v>4357.3753446075098</v>
      </c>
      <c r="AC22" s="284">
        <f t="shared" si="7"/>
        <v>4353.5665690049873</v>
      </c>
      <c r="AD22" s="285">
        <f t="shared" si="11"/>
        <v>-3.8087756025224735</v>
      </c>
      <c r="AE22" s="286">
        <f t="shared" si="12"/>
        <v>-8.7409858029238664E-4</v>
      </c>
      <c r="AF22" s="248">
        <v>4</v>
      </c>
    </row>
    <row r="23" spans="1:32">
      <c r="A23" s="280">
        <v>52</v>
      </c>
      <c r="B23" s="280" t="s">
        <v>46</v>
      </c>
      <c r="C23" s="285">
        <v>2404</v>
      </c>
      <c r="D23" s="285">
        <v>10315227.800000001</v>
      </c>
      <c r="E23" s="285">
        <v>10315227.800000001</v>
      </c>
      <c r="F23" s="284">
        <f t="shared" si="0"/>
        <v>0</v>
      </c>
      <c r="G23" s="285">
        <v>10317000</v>
      </c>
      <c r="H23" s="285">
        <v>10317000</v>
      </c>
      <c r="I23" s="284">
        <f t="shared" si="1"/>
        <v>0</v>
      </c>
      <c r="J23" s="285">
        <v>10316113.9</v>
      </c>
      <c r="K23" s="285">
        <v>10316113.9</v>
      </c>
      <c r="L23" s="284">
        <f t="shared" si="2"/>
        <v>0</v>
      </c>
      <c r="M23" s="285">
        <v>10537589.273760652</v>
      </c>
      <c r="N23" s="285">
        <v>10528506.13477253</v>
      </c>
      <c r="O23" s="284">
        <f t="shared" si="3"/>
        <v>-9083.138988122344</v>
      </c>
      <c r="P23" s="285">
        <v>253212.6</v>
      </c>
      <c r="Q23" s="285">
        <v>253212.59999999998</v>
      </c>
      <c r="R23" s="284">
        <f t="shared" si="4"/>
        <v>0</v>
      </c>
      <c r="S23" s="285">
        <v>200000</v>
      </c>
      <c r="T23" s="285">
        <v>200000</v>
      </c>
      <c r="U23" s="285">
        <v>226606.3</v>
      </c>
      <c r="V23" s="285">
        <v>226606.3</v>
      </c>
      <c r="W23" s="285">
        <v>233703.81022689346</v>
      </c>
      <c r="X23" s="285">
        <v>233383.70067590178</v>
      </c>
      <c r="Y23" s="285">
        <v>10771293.083987545</v>
      </c>
      <c r="Z23" s="285">
        <v>10761889.835448431</v>
      </c>
      <c r="AA23" s="284">
        <f t="shared" si="5"/>
        <v>-9403.2485391143709</v>
      </c>
      <c r="AB23" s="284">
        <f t="shared" si="10"/>
        <v>4480.5711663841703</v>
      </c>
      <c r="AC23" s="284">
        <f t="shared" si="7"/>
        <v>4476.6596653279666</v>
      </c>
      <c r="AD23" s="285">
        <f t="shared" si="11"/>
        <v>-3.9115010562036332</v>
      </c>
      <c r="AE23" s="286">
        <f t="shared" si="12"/>
        <v>-8.7299161445084734E-4</v>
      </c>
      <c r="AF23" s="248">
        <v>14</v>
      </c>
    </row>
    <row r="24" spans="1:32">
      <c r="A24" s="280">
        <v>61</v>
      </c>
      <c r="B24" s="280" t="s">
        <v>47</v>
      </c>
      <c r="C24" s="285">
        <v>16573</v>
      </c>
      <c r="D24" s="285">
        <v>68522046.349999994</v>
      </c>
      <c r="E24" s="285">
        <v>69213092.780000016</v>
      </c>
      <c r="F24" s="284">
        <f t="shared" si="0"/>
        <v>691046.43000002205</v>
      </c>
      <c r="G24" s="285">
        <v>71614000</v>
      </c>
      <c r="H24" s="285">
        <v>71614000</v>
      </c>
      <c r="I24" s="284">
        <f t="shared" si="1"/>
        <v>0</v>
      </c>
      <c r="J24" s="285">
        <v>70068023.174999997</v>
      </c>
      <c r="K24" s="285">
        <v>70413546.390000015</v>
      </c>
      <c r="L24" s="284">
        <f t="shared" si="2"/>
        <v>345523.21500001848</v>
      </c>
      <c r="M24" s="285">
        <v>71572304.900830224</v>
      </c>
      <c r="N24" s="285">
        <v>71863248.343759105</v>
      </c>
      <c r="O24" s="284">
        <f t="shared" si="3"/>
        <v>290943.44292888045</v>
      </c>
      <c r="P24" s="285">
        <v>1512984.3900000001</v>
      </c>
      <c r="Q24" s="285">
        <v>1568368.49</v>
      </c>
      <c r="R24" s="284">
        <f t="shared" si="4"/>
        <v>55384.09999999986</v>
      </c>
      <c r="S24" s="285">
        <v>1619000</v>
      </c>
      <c r="T24" s="285">
        <v>1619000</v>
      </c>
      <c r="U24" s="285">
        <v>1565992.1950000001</v>
      </c>
      <c r="V24" s="285">
        <v>1593684.2450000001</v>
      </c>
      <c r="W24" s="285">
        <v>1615040.458968159</v>
      </c>
      <c r="X24" s="285">
        <v>1641348.5715400698</v>
      </c>
      <c r="Y24" s="285">
        <v>73187345.359798387</v>
      </c>
      <c r="Z24" s="285">
        <v>73504596.915299177</v>
      </c>
      <c r="AA24" s="284">
        <f t="shared" si="5"/>
        <v>317251.55550079048</v>
      </c>
      <c r="AB24" s="284">
        <f t="shared" si="10"/>
        <v>4416.0589730162546</v>
      </c>
      <c r="AC24" s="284">
        <f t="shared" si="7"/>
        <v>4435.2016481807259</v>
      </c>
      <c r="AD24" s="285">
        <f t="shared" si="11"/>
        <v>19.142675164471257</v>
      </c>
      <c r="AE24" s="286">
        <f t="shared" si="12"/>
        <v>4.3347870310247319E-3</v>
      </c>
      <c r="AF24" s="248">
        <v>5</v>
      </c>
    </row>
    <row r="25" spans="1:32">
      <c r="A25" s="280">
        <v>69</v>
      </c>
      <c r="B25" s="280" t="s">
        <v>48</v>
      </c>
      <c r="C25" s="285">
        <v>6802</v>
      </c>
      <c r="D25" s="285">
        <v>31028320.499999996</v>
      </c>
      <c r="E25" s="285">
        <v>31028320.499999996</v>
      </c>
      <c r="F25" s="284">
        <f t="shared" si="0"/>
        <v>0</v>
      </c>
      <c r="G25" s="285">
        <v>31163000</v>
      </c>
      <c r="H25" s="285">
        <v>31163000</v>
      </c>
      <c r="I25" s="284">
        <f t="shared" si="1"/>
        <v>0</v>
      </c>
      <c r="J25" s="285">
        <v>31095660.25</v>
      </c>
      <c r="K25" s="285">
        <v>31095660.25</v>
      </c>
      <c r="L25" s="284">
        <f t="shared" si="2"/>
        <v>0</v>
      </c>
      <c r="M25" s="285">
        <v>31763249.135016382</v>
      </c>
      <c r="N25" s="285">
        <v>31735870.006914839</v>
      </c>
      <c r="O25" s="284">
        <f t="shared" si="3"/>
        <v>-27379.128101542592</v>
      </c>
      <c r="P25" s="285">
        <v>879801.45000000007</v>
      </c>
      <c r="Q25" s="285">
        <v>879801.45</v>
      </c>
      <c r="R25" s="284">
        <f t="shared" si="4"/>
        <v>0</v>
      </c>
      <c r="S25" s="285">
        <v>918000</v>
      </c>
      <c r="T25" s="285">
        <v>918000</v>
      </c>
      <c r="U25" s="285">
        <v>898900.72500000009</v>
      </c>
      <c r="V25" s="285">
        <v>898900.72499999998</v>
      </c>
      <c r="W25" s="285">
        <v>927055.09267931629</v>
      </c>
      <c r="X25" s="285">
        <v>925785.28373108373</v>
      </c>
      <c r="Y25" s="285">
        <v>32690304.2276957</v>
      </c>
      <c r="Z25" s="285">
        <v>32661655.290645923</v>
      </c>
      <c r="AA25" s="284">
        <f t="shared" si="5"/>
        <v>-28648.937049776316</v>
      </c>
      <c r="AB25" s="284">
        <f t="shared" si="10"/>
        <v>4805.9841557917816</v>
      </c>
      <c r="AC25" s="284">
        <f t="shared" si="7"/>
        <v>4801.7723155904032</v>
      </c>
      <c r="AD25" s="285">
        <f t="shared" si="11"/>
        <v>-4.2118402013784362</v>
      </c>
      <c r="AE25" s="286">
        <f t="shared" si="12"/>
        <v>-8.7637413375628141E-4</v>
      </c>
      <c r="AF25" s="248">
        <v>17</v>
      </c>
    </row>
    <row r="26" spans="1:32">
      <c r="A26" s="280">
        <v>71</v>
      </c>
      <c r="B26" s="280" t="s">
        <v>49</v>
      </c>
      <c r="C26" s="285">
        <v>6613</v>
      </c>
      <c r="D26" s="285">
        <v>29820633.910000004</v>
      </c>
      <c r="E26" s="285">
        <v>27650953.670000006</v>
      </c>
      <c r="F26" s="284">
        <f t="shared" si="0"/>
        <v>-2169680.2399999984</v>
      </c>
      <c r="G26" s="285">
        <v>29087000</v>
      </c>
      <c r="H26" s="285">
        <v>29087000</v>
      </c>
      <c r="I26" s="284">
        <f t="shared" si="1"/>
        <v>0</v>
      </c>
      <c r="J26" s="285">
        <v>29453816.955000002</v>
      </c>
      <c r="K26" s="285">
        <v>28368976.835000001</v>
      </c>
      <c r="L26" s="284">
        <f t="shared" si="2"/>
        <v>-1084840.120000001</v>
      </c>
      <c r="M26" s="285">
        <v>30086157.309325334</v>
      </c>
      <c r="N26" s="285">
        <v>28953048.554894038</v>
      </c>
      <c r="O26" s="284">
        <f t="shared" si="3"/>
        <v>-1133108.7544312961</v>
      </c>
      <c r="P26" s="285">
        <v>850533.73</v>
      </c>
      <c r="Q26" s="285">
        <v>855597.52</v>
      </c>
      <c r="R26" s="284">
        <f t="shared" si="4"/>
        <v>5063.7900000000373</v>
      </c>
      <c r="S26" s="285">
        <v>851000</v>
      </c>
      <c r="T26" s="285">
        <v>851000</v>
      </c>
      <c r="U26" s="285">
        <v>850766.86499999999</v>
      </c>
      <c r="V26" s="285">
        <v>853298.76</v>
      </c>
      <c r="W26" s="285">
        <v>877413.63750826474</v>
      </c>
      <c r="X26" s="285">
        <v>878819.44319711393</v>
      </c>
      <c r="Y26" s="285">
        <v>30963570.946833599</v>
      </c>
      <c r="Z26" s="285">
        <v>29831867.99809115</v>
      </c>
      <c r="AA26" s="284">
        <f t="shared" si="5"/>
        <v>-1131702.9487424493</v>
      </c>
      <c r="AB26" s="284">
        <f t="shared" si="10"/>
        <v>4682.2275739957049</v>
      </c>
      <c r="AC26" s="284">
        <f t="shared" si="7"/>
        <v>4511.0945105233859</v>
      </c>
      <c r="AD26" s="285">
        <f t="shared" si="11"/>
        <v>-171.13306347231901</v>
      </c>
      <c r="AE26" s="286">
        <f t="shared" si="12"/>
        <v>-3.6549497171552044E-2</v>
      </c>
      <c r="AF26" s="248">
        <v>17</v>
      </c>
    </row>
    <row r="27" spans="1:32">
      <c r="A27" s="280">
        <v>72</v>
      </c>
      <c r="B27" s="280" t="s">
        <v>50</v>
      </c>
      <c r="C27" s="285">
        <v>950</v>
      </c>
      <c r="D27" s="285">
        <v>4310935.78</v>
      </c>
      <c r="E27" s="285">
        <v>4310935.78</v>
      </c>
      <c r="F27" s="284">
        <f t="shared" si="0"/>
        <v>0</v>
      </c>
      <c r="G27" s="285">
        <v>4528000</v>
      </c>
      <c r="H27" s="285">
        <v>4528000</v>
      </c>
      <c r="I27" s="284">
        <f t="shared" si="1"/>
        <v>0</v>
      </c>
      <c r="J27" s="285">
        <v>4419467.8900000006</v>
      </c>
      <c r="K27" s="285">
        <v>4419467.8900000006</v>
      </c>
      <c r="L27" s="284">
        <f t="shared" si="2"/>
        <v>0</v>
      </c>
      <c r="M27" s="285">
        <v>4514348.8996756449</v>
      </c>
      <c r="N27" s="285">
        <v>4510457.6435798379</v>
      </c>
      <c r="O27" s="284">
        <f t="shared" si="3"/>
        <v>-3891.256095807068</v>
      </c>
      <c r="P27" s="285">
        <v>66739.320000000007</v>
      </c>
      <c r="Q27" s="285">
        <v>66739.320000000007</v>
      </c>
      <c r="R27" s="284">
        <f t="shared" si="4"/>
        <v>0</v>
      </c>
      <c r="S27" s="285">
        <v>67000</v>
      </c>
      <c r="T27" s="285">
        <v>67000</v>
      </c>
      <c r="U27" s="285">
        <v>66869.66</v>
      </c>
      <c r="V27" s="285">
        <v>66869.66</v>
      </c>
      <c r="W27" s="285">
        <v>68964.077038356336</v>
      </c>
      <c r="X27" s="285">
        <v>68869.615336110801</v>
      </c>
      <c r="Y27" s="285">
        <v>4583312.976714001</v>
      </c>
      <c r="Z27" s="285">
        <v>4579327.2589159487</v>
      </c>
      <c r="AA27" s="284">
        <f t="shared" si="5"/>
        <v>-3985.7177980523556</v>
      </c>
      <c r="AB27" s="284">
        <f t="shared" si="10"/>
        <v>4824.539975488422</v>
      </c>
      <c r="AC27" s="284">
        <f t="shared" si="7"/>
        <v>4820.3444830694198</v>
      </c>
      <c r="AD27" s="285">
        <f t="shared" si="11"/>
        <v>-4.1954924190022211</v>
      </c>
      <c r="AE27" s="286">
        <f t="shared" si="12"/>
        <v>-8.6961501828523705E-4</v>
      </c>
      <c r="AF27" s="248">
        <v>17</v>
      </c>
    </row>
    <row r="28" spans="1:32">
      <c r="A28" s="280">
        <v>74</v>
      </c>
      <c r="B28" s="280" t="s">
        <v>51</v>
      </c>
      <c r="C28" s="285">
        <v>1083</v>
      </c>
      <c r="D28" s="285">
        <v>5235563.68</v>
      </c>
      <c r="E28" s="285">
        <v>5235563.68</v>
      </c>
      <c r="F28" s="284">
        <f t="shared" si="0"/>
        <v>0</v>
      </c>
      <c r="G28" s="285">
        <v>5294000</v>
      </c>
      <c r="H28" s="285">
        <v>5294000</v>
      </c>
      <c r="I28" s="284">
        <f t="shared" si="1"/>
        <v>0</v>
      </c>
      <c r="J28" s="285">
        <v>5264781.84</v>
      </c>
      <c r="K28" s="285">
        <v>5264781.84</v>
      </c>
      <c r="L28" s="284">
        <f t="shared" si="2"/>
        <v>0</v>
      </c>
      <c r="M28" s="285">
        <v>5377810.7903475044</v>
      </c>
      <c r="N28" s="285">
        <v>5373175.2516496545</v>
      </c>
      <c r="O28" s="284">
        <f t="shared" si="3"/>
        <v>-4635.5386978499591</v>
      </c>
      <c r="P28" s="285">
        <v>146520.79</v>
      </c>
      <c r="Q28" s="285">
        <v>146520.79</v>
      </c>
      <c r="R28" s="284">
        <f t="shared" si="4"/>
        <v>0</v>
      </c>
      <c r="S28" s="285">
        <v>217000</v>
      </c>
      <c r="T28" s="285">
        <v>217000</v>
      </c>
      <c r="U28" s="285">
        <v>181760.39500000002</v>
      </c>
      <c r="V28" s="285">
        <v>181760.39500000002</v>
      </c>
      <c r="W28" s="285">
        <v>187453.29172156821</v>
      </c>
      <c r="X28" s="285">
        <v>187196.53258278203</v>
      </c>
      <c r="Y28" s="285">
        <v>5565264.0820690729</v>
      </c>
      <c r="Z28" s="285">
        <v>5560371.7842324367</v>
      </c>
      <c r="AA28" s="284">
        <f t="shared" si="5"/>
        <v>-4892.2978366361931</v>
      </c>
      <c r="AB28" s="284">
        <f t="shared" si="10"/>
        <v>5138.7479982170571</v>
      </c>
      <c r="AC28" s="284">
        <f t="shared" si="7"/>
        <v>5134.2306410271804</v>
      </c>
      <c r="AD28" s="285">
        <f t="shared" si="11"/>
        <v>-4.5173571898767477</v>
      </c>
      <c r="AE28" s="286">
        <f t="shared" si="12"/>
        <v>-8.7907739228389723E-4</v>
      </c>
      <c r="AF28" s="248">
        <v>16</v>
      </c>
    </row>
    <row r="29" spans="1:32">
      <c r="A29" s="280">
        <v>75</v>
      </c>
      <c r="B29" s="280" t="s">
        <v>52</v>
      </c>
      <c r="C29" s="285">
        <v>19702</v>
      </c>
      <c r="D29" s="285">
        <v>88144369.130000025</v>
      </c>
      <c r="E29" s="285">
        <v>88144369.130000025</v>
      </c>
      <c r="F29" s="284">
        <f t="shared" si="0"/>
        <v>0</v>
      </c>
      <c r="G29" s="285">
        <v>86756000</v>
      </c>
      <c r="H29" s="285">
        <v>86756000</v>
      </c>
      <c r="I29" s="284">
        <f t="shared" si="1"/>
        <v>0</v>
      </c>
      <c r="J29" s="285">
        <v>87450184.565000013</v>
      </c>
      <c r="K29" s="285">
        <v>87450184.565000013</v>
      </c>
      <c r="L29" s="284">
        <f t="shared" si="2"/>
        <v>0</v>
      </c>
      <c r="M29" s="285">
        <v>89327641.764456823</v>
      </c>
      <c r="N29" s="285">
        <v>89250643.566429853</v>
      </c>
      <c r="O29" s="284">
        <f t="shared" si="3"/>
        <v>-76998.198026970029</v>
      </c>
      <c r="P29" s="285">
        <v>2650532.6800000002</v>
      </c>
      <c r="Q29" s="285">
        <v>2650532.6800000002</v>
      </c>
      <c r="R29" s="284">
        <f t="shared" si="4"/>
        <v>0</v>
      </c>
      <c r="S29" s="285">
        <v>3050000</v>
      </c>
      <c r="T29" s="285">
        <v>3050000</v>
      </c>
      <c r="U29" s="285">
        <v>2850266.34</v>
      </c>
      <c r="V29" s="285">
        <v>2850266.34</v>
      </c>
      <c r="W29" s="285">
        <v>2939539.208836922</v>
      </c>
      <c r="X29" s="285">
        <v>2935512.8535312479</v>
      </c>
      <c r="Y29" s="285">
        <v>92267180.973293751</v>
      </c>
      <c r="Z29" s="285">
        <v>92186156.419961095</v>
      </c>
      <c r="AA29" s="284">
        <f t="shared" si="5"/>
        <v>-81024.553332656622</v>
      </c>
      <c r="AB29" s="284">
        <f t="shared" si="10"/>
        <v>4683.1378019131944</v>
      </c>
      <c r="AC29" s="284">
        <f t="shared" si="7"/>
        <v>4679.0252979373208</v>
      </c>
      <c r="AD29" s="285">
        <f t="shared" si="11"/>
        <v>-4.1125039758735511</v>
      </c>
      <c r="AE29" s="286">
        <f t="shared" si="12"/>
        <v>-8.7815139118765137E-4</v>
      </c>
      <c r="AF29" s="248">
        <v>8</v>
      </c>
    </row>
    <row r="30" spans="1:32">
      <c r="A30" s="280">
        <v>77</v>
      </c>
      <c r="B30" s="280" t="s">
        <v>53</v>
      </c>
      <c r="C30" s="285">
        <v>4683</v>
      </c>
      <c r="D30" s="285">
        <v>22380641.080000002</v>
      </c>
      <c r="E30" s="285">
        <v>22380641.080000002</v>
      </c>
      <c r="F30" s="284">
        <f t="shared" si="0"/>
        <v>0</v>
      </c>
      <c r="G30" s="285">
        <v>22347000</v>
      </c>
      <c r="H30" s="285">
        <v>22347000</v>
      </c>
      <c r="I30" s="284">
        <f t="shared" si="1"/>
        <v>0</v>
      </c>
      <c r="J30" s="285">
        <v>22363820.539999999</v>
      </c>
      <c r="K30" s="285">
        <v>22363820.539999999</v>
      </c>
      <c r="L30" s="284">
        <f t="shared" si="2"/>
        <v>0</v>
      </c>
      <c r="M30" s="285">
        <v>22843946.637949798</v>
      </c>
      <c r="N30" s="285">
        <v>22824255.72601926</v>
      </c>
      <c r="O30" s="284">
        <f t="shared" si="3"/>
        <v>-19690.911930538714</v>
      </c>
      <c r="P30" s="285">
        <v>463383.08</v>
      </c>
      <c r="Q30" s="285">
        <v>463383.08</v>
      </c>
      <c r="R30" s="284">
        <f t="shared" si="4"/>
        <v>0</v>
      </c>
      <c r="S30" s="285">
        <v>592000</v>
      </c>
      <c r="T30" s="285">
        <v>592000</v>
      </c>
      <c r="U30" s="285">
        <v>527691.54</v>
      </c>
      <c r="V30" s="285">
        <v>527691.54</v>
      </c>
      <c r="W30" s="285">
        <v>544219.30688818963</v>
      </c>
      <c r="X30" s="285">
        <v>543473.87703062827</v>
      </c>
      <c r="Y30" s="285">
        <v>23388165.944837987</v>
      </c>
      <c r="Z30" s="285">
        <v>23367729.603049889</v>
      </c>
      <c r="AA30" s="284">
        <f t="shared" si="5"/>
        <v>-20436.341788098216</v>
      </c>
      <c r="AB30" s="284">
        <f t="shared" si="10"/>
        <v>4994.2699006700805</v>
      </c>
      <c r="AC30" s="284">
        <f t="shared" si="7"/>
        <v>4989.9059583706785</v>
      </c>
      <c r="AD30" s="285">
        <f t="shared" si="11"/>
        <v>-4.3639422994019696</v>
      </c>
      <c r="AE30" s="286">
        <f t="shared" si="12"/>
        <v>-8.7378984039618291E-4</v>
      </c>
      <c r="AF30" s="248">
        <v>13</v>
      </c>
    </row>
    <row r="31" spans="1:32">
      <c r="A31" s="280">
        <v>78</v>
      </c>
      <c r="B31" s="280" t="s">
        <v>54</v>
      </c>
      <c r="C31" s="285">
        <v>7979</v>
      </c>
      <c r="D31" s="285">
        <v>34960866.499999993</v>
      </c>
      <c r="E31" s="285">
        <v>34960866.499999993</v>
      </c>
      <c r="F31" s="284">
        <f t="shared" si="0"/>
        <v>0</v>
      </c>
      <c r="G31" s="285">
        <v>37188000</v>
      </c>
      <c r="H31" s="285">
        <v>37188000</v>
      </c>
      <c r="I31" s="284">
        <f t="shared" si="1"/>
        <v>0</v>
      </c>
      <c r="J31" s="285">
        <v>36074433.25</v>
      </c>
      <c r="K31" s="285">
        <v>36074433.25</v>
      </c>
      <c r="L31" s="284">
        <f t="shared" si="2"/>
        <v>0</v>
      </c>
      <c r="M31" s="285">
        <v>36848910.796942115</v>
      </c>
      <c r="N31" s="285">
        <v>36817147.955400832</v>
      </c>
      <c r="O31" s="284">
        <f t="shared" si="3"/>
        <v>-31762.841541282833</v>
      </c>
      <c r="P31" s="285">
        <v>747346.57</v>
      </c>
      <c r="Q31" s="285">
        <v>747346.57000000007</v>
      </c>
      <c r="R31" s="284">
        <f t="shared" si="4"/>
        <v>0</v>
      </c>
      <c r="S31" s="285">
        <v>643000</v>
      </c>
      <c r="T31" s="285">
        <v>643000</v>
      </c>
      <c r="U31" s="285">
        <v>695173.28499999992</v>
      </c>
      <c r="V31" s="285">
        <v>695173.28500000003</v>
      </c>
      <c r="W31" s="285">
        <v>716946.72863219643</v>
      </c>
      <c r="X31" s="285">
        <v>715964.71000287007</v>
      </c>
      <c r="Y31" s="285">
        <v>37565857.525574312</v>
      </c>
      <c r="Z31" s="285">
        <v>37533112.665403701</v>
      </c>
      <c r="AA31" s="284">
        <f t="shared" si="5"/>
        <v>-32744.860170610249</v>
      </c>
      <c r="AB31" s="284">
        <f t="shared" si="10"/>
        <v>4708.0909293864279</v>
      </c>
      <c r="AC31" s="284">
        <f t="shared" si="7"/>
        <v>4703.9870491795591</v>
      </c>
      <c r="AD31" s="285">
        <f t="shared" si="11"/>
        <v>-4.1038802068687801</v>
      </c>
      <c r="AE31" s="286">
        <f t="shared" si="12"/>
        <v>-8.7166545175532747E-4</v>
      </c>
      <c r="AF31" s="248">
        <v>1</v>
      </c>
    </row>
    <row r="32" spans="1:32">
      <c r="A32" s="280">
        <v>79</v>
      </c>
      <c r="B32" s="280" t="s">
        <v>55</v>
      </c>
      <c r="C32" s="285">
        <v>6785</v>
      </c>
      <c r="D32" s="285">
        <v>31290049.360000007</v>
      </c>
      <c r="E32" s="285">
        <v>31290049.360000007</v>
      </c>
      <c r="F32" s="284">
        <f t="shared" si="0"/>
        <v>0</v>
      </c>
      <c r="G32" s="285">
        <v>32070000</v>
      </c>
      <c r="H32" s="285">
        <v>32070000</v>
      </c>
      <c r="I32" s="284">
        <f t="shared" si="1"/>
        <v>0</v>
      </c>
      <c r="J32" s="285">
        <v>31680024.680000003</v>
      </c>
      <c r="K32" s="285">
        <v>31680024.680000003</v>
      </c>
      <c r="L32" s="284">
        <f t="shared" si="2"/>
        <v>0</v>
      </c>
      <c r="M32" s="285">
        <v>32360159.212709039</v>
      </c>
      <c r="N32" s="285">
        <v>32332265.563016433</v>
      </c>
      <c r="O32" s="284">
        <f t="shared" si="3"/>
        <v>-27893.649692606181</v>
      </c>
      <c r="P32" s="285">
        <v>717850.42</v>
      </c>
      <c r="Q32" s="285">
        <v>717850.42</v>
      </c>
      <c r="R32" s="284">
        <f t="shared" si="4"/>
        <v>0</v>
      </c>
      <c r="S32" s="285">
        <v>735000</v>
      </c>
      <c r="T32" s="285">
        <v>735000</v>
      </c>
      <c r="U32" s="285">
        <v>726425.21</v>
      </c>
      <c r="V32" s="285">
        <v>726425.21</v>
      </c>
      <c r="W32" s="285">
        <v>749177.49163139425</v>
      </c>
      <c r="X32" s="285">
        <v>748151.32577544881</v>
      </c>
      <c r="Y32" s="285">
        <v>33109336.704340436</v>
      </c>
      <c r="Z32" s="285">
        <v>33080416.888791882</v>
      </c>
      <c r="AA32" s="284">
        <f t="shared" si="5"/>
        <v>-28919.815548554063</v>
      </c>
      <c r="AB32" s="284">
        <f t="shared" si="10"/>
        <v>4879.7843337274035</v>
      </c>
      <c r="AC32" s="284">
        <f t="shared" si="7"/>
        <v>4875.5220175080149</v>
      </c>
      <c r="AD32" s="285">
        <f t="shared" si="11"/>
        <v>-4.2623162193885946</v>
      </c>
      <c r="AE32" s="286">
        <f t="shared" si="12"/>
        <v>-8.7346405658318129E-4</v>
      </c>
      <c r="AF32" s="248">
        <v>4</v>
      </c>
    </row>
    <row r="33" spans="1:32">
      <c r="A33" s="280">
        <v>81</v>
      </c>
      <c r="B33" s="280" t="s">
        <v>56</v>
      </c>
      <c r="C33" s="285">
        <v>2621</v>
      </c>
      <c r="D33" s="285">
        <v>12932876.599999998</v>
      </c>
      <c r="E33" s="285">
        <v>12932876.599999998</v>
      </c>
      <c r="F33" s="284">
        <f t="shared" si="0"/>
        <v>0</v>
      </c>
      <c r="G33" s="285">
        <v>13495000</v>
      </c>
      <c r="H33" s="285">
        <v>13495000</v>
      </c>
      <c r="I33" s="284">
        <f t="shared" si="1"/>
        <v>0</v>
      </c>
      <c r="J33" s="285">
        <v>13213938.299999999</v>
      </c>
      <c r="K33" s="285">
        <v>13213938.299999999</v>
      </c>
      <c r="L33" s="284">
        <f t="shared" si="2"/>
        <v>0</v>
      </c>
      <c r="M33" s="285">
        <v>13497626.707496421</v>
      </c>
      <c r="N33" s="285">
        <v>13485992.09010824</v>
      </c>
      <c r="O33" s="284">
        <f t="shared" si="3"/>
        <v>-11634.617388181388</v>
      </c>
      <c r="P33" s="285">
        <v>268719.94</v>
      </c>
      <c r="Q33" s="285">
        <v>268719.94</v>
      </c>
      <c r="R33" s="284">
        <f t="shared" si="4"/>
        <v>0</v>
      </c>
      <c r="S33" s="285">
        <v>255000</v>
      </c>
      <c r="T33" s="285">
        <v>255000</v>
      </c>
      <c r="U33" s="285">
        <v>261859.97</v>
      </c>
      <c r="V33" s="285">
        <v>261859.97</v>
      </c>
      <c r="W33" s="285">
        <v>270061.65642746922</v>
      </c>
      <c r="X33" s="285">
        <v>269691.74668789271</v>
      </c>
      <c r="Y33" s="285">
        <v>13767688.363923891</v>
      </c>
      <c r="Z33" s="285">
        <v>13755683.836796133</v>
      </c>
      <c r="AA33" s="284">
        <f t="shared" si="5"/>
        <v>-12004.527127757668</v>
      </c>
      <c r="AB33" s="284">
        <f t="shared" si="10"/>
        <v>5252.8379869988139</v>
      </c>
      <c r="AC33" s="284">
        <f t="shared" si="7"/>
        <v>5248.2578545578526</v>
      </c>
      <c r="AD33" s="285">
        <f t="shared" si="11"/>
        <v>-4.5801324409612789</v>
      </c>
      <c r="AE33" s="286">
        <f t="shared" si="12"/>
        <v>-8.7193483832881695E-4</v>
      </c>
      <c r="AF33" s="248">
        <v>7</v>
      </c>
    </row>
    <row r="34" spans="1:32">
      <c r="A34" s="280">
        <v>82</v>
      </c>
      <c r="B34" s="280" t="s">
        <v>57</v>
      </c>
      <c r="C34" s="285">
        <v>9405</v>
      </c>
      <c r="D34" s="285">
        <v>28083839.620000008</v>
      </c>
      <c r="E34" s="285">
        <v>28083839.620000008</v>
      </c>
      <c r="F34" s="284">
        <f t="shared" si="0"/>
        <v>0</v>
      </c>
      <c r="G34" s="285">
        <v>31987000</v>
      </c>
      <c r="H34" s="285">
        <v>31987000</v>
      </c>
      <c r="I34" s="284">
        <f t="shared" si="1"/>
        <v>0</v>
      </c>
      <c r="J34" s="285">
        <v>30035419.810000002</v>
      </c>
      <c r="K34" s="285">
        <v>30035419.810000002</v>
      </c>
      <c r="L34" s="284">
        <f t="shared" si="2"/>
        <v>0</v>
      </c>
      <c r="M34" s="285">
        <v>30680246.524105772</v>
      </c>
      <c r="N34" s="285">
        <v>30653800.917228471</v>
      </c>
      <c r="O34" s="284">
        <f t="shared" si="3"/>
        <v>-26445.606877300888</v>
      </c>
      <c r="P34" s="285">
        <v>708639.96</v>
      </c>
      <c r="Q34" s="285">
        <v>708639.96</v>
      </c>
      <c r="R34" s="284">
        <f t="shared" si="4"/>
        <v>0</v>
      </c>
      <c r="S34" s="285">
        <v>745000</v>
      </c>
      <c r="T34" s="285">
        <v>745000</v>
      </c>
      <c r="U34" s="285">
        <v>726819.98</v>
      </c>
      <c r="V34" s="285">
        <v>726819.98</v>
      </c>
      <c r="W34" s="285">
        <v>749584.62617780047</v>
      </c>
      <c r="X34" s="285">
        <v>748557.90266018605</v>
      </c>
      <c r="Y34" s="285">
        <v>31429831.150283571</v>
      </c>
      <c r="Z34" s="285">
        <v>31402358.819888659</v>
      </c>
      <c r="AA34" s="284">
        <f t="shared" si="5"/>
        <v>-27472.330394912511</v>
      </c>
      <c r="AB34" s="284">
        <f t="shared" si="10"/>
        <v>3341.8214939163818</v>
      </c>
      <c r="AC34" s="284">
        <f t="shared" si="7"/>
        <v>3338.9004593183049</v>
      </c>
      <c r="AD34" s="285">
        <f t="shared" si="11"/>
        <v>-2.9210345980768579</v>
      </c>
      <c r="AE34" s="286">
        <f t="shared" si="12"/>
        <v>-8.740845683692126E-4</v>
      </c>
      <c r="AF34" s="248">
        <v>5</v>
      </c>
    </row>
    <row r="35" spans="1:32">
      <c r="A35" s="280">
        <v>86</v>
      </c>
      <c r="B35" s="280" t="s">
        <v>58</v>
      </c>
      <c r="C35" s="285">
        <v>8143</v>
      </c>
      <c r="D35" s="285">
        <v>28830970.560000002</v>
      </c>
      <c r="E35" s="285">
        <v>27611935.219999999</v>
      </c>
      <c r="F35" s="284">
        <f t="shared" si="0"/>
        <v>-1219035.3400000036</v>
      </c>
      <c r="G35" s="285">
        <v>28650000</v>
      </c>
      <c r="H35" s="285">
        <v>28650000</v>
      </c>
      <c r="I35" s="284">
        <f t="shared" si="1"/>
        <v>0</v>
      </c>
      <c r="J35" s="285">
        <v>28740485.280000001</v>
      </c>
      <c r="K35" s="285">
        <v>28130967.609999999</v>
      </c>
      <c r="L35" s="284">
        <f t="shared" si="2"/>
        <v>-609517.67000000179</v>
      </c>
      <c r="M35" s="285">
        <v>29357511.20479621</v>
      </c>
      <c r="N35" s="285">
        <v>28710139.101796102</v>
      </c>
      <c r="O35" s="284">
        <f t="shared" si="3"/>
        <v>-647372.10300010815</v>
      </c>
      <c r="P35" s="285">
        <v>681815.22</v>
      </c>
      <c r="Q35" s="285">
        <v>681815.22</v>
      </c>
      <c r="R35" s="284">
        <f t="shared" si="4"/>
        <v>0</v>
      </c>
      <c r="S35" s="285">
        <v>601000</v>
      </c>
      <c r="T35" s="285">
        <v>601000</v>
      </c>
      <c r="U35" s="285">
        <v>641407.61</v>
      </c>
      <c r="V35" s="285">
        <v>641407.61</v>
      </c>
      <c r="W35" s="285">
        <v>661497.06502213434</v>
      </c>
      <c r="X35" s="285">
        <v>660590.99708827841</v>
      </c>
      <c r="Y35" s="285">
        <v>30019008.269818343</v>
      </c>
      <c r="Z35" s="285">
        <v>29370730.098884381</v>
      </c>
      <c r="AA35" s="284">
        <f t="shared" si="5"/>
        <v>-648278.17093396187</v>
      </c>
      <c r="AB35" s="284">
        <f t="shared" si="10"/>
        <v>3686.4802001496187</v>
      </c>
      <c r="AC35" s="284">
        <f t="shared" si="7"/>
        <v>3606.8684881351323</v>
      </c>
      <c r="AD35" s="285">
        <f t="shared" si="11"/>
        <v>-79.611712014486329</v>
      </c>
      <c r="AE35" s="286">
        <f t="shared" si="12"/>
        <v>-2.1595589204915635E-2</v>
      </c>
      <c r="AF35" s="248">
        <v>5</v>
      </c>
    </row>
    <row r="36" spans="1:32">
      <c r="A36" s="280">
        <v>90</v>
      </c>
      <c r="B36" s="280" t="s">
        <v>59</v>
      </c>
      <c r="C36" s="285">
        <v>3136</v>
      </c>
      <c r="D36" s="285">
        <v>17596153.150000002</v>
      </c>
      <c r="E36" s="285">
        <v>17596153.150000002</v>
      </c>
      <c r="F36" s="284">
        <f t="shared" si="0"/>
        <v>0</v>
      </c>
      <c r="G36" s="285">
        <v>18052000</v>
      </c>
      <c r="H36" s="285">
        <v>18052000</v>
      </c>
      <c r="I36" s="284">
        <f t="shared" si="1"/>
        <v>0</v>
      </c>
      <c r="J36" s="285">
        <v>17824076.575000003</v>
      </c>
      <c r="K36" s="285">
        <v>17824076.575000003</v>
      </c>
      <c r="L36" s="284">
        <f t="shared" si="2"/>
        <v>0</v>
      </c>
      <c r="M36" s="285">
        <v>18206739.471091777</v>
      </c>
      <c r="N36" s="285">
        <v>18191045.716017429</v>
      </c>
      <c r="O36" s="284">
        <f t="shared" si="3"/>
        <v>-15693.755074348301</v>
      </c>
      <c r="P36" s="285">
        <v>317780.81</v>
      </c>
      <c r="Q36" s="285">
        <v>317780.81</v>
      </c>
      <c r="R36" s="284">
        <f t="shared" si="4"/>
        <v>0</v>
      </c>
      <c r="S36" s="285">
        <v>329000</v>
      </c>
      <c r="T36" s="285">
        <v>329000</v>
      </c>
      <c r="U36" s="285">
        <v>323390.40500000003</v>
      </c>
      <c r="V36" s="285">
        <v>323390.40500000003</v>
      </c>
      <c r="W36" s="285">
        <v>333519.2792050275</v>
      </c>
      <c r="X36" s="285">
        <v>333062.45008183201</v>
      </c>
      <c r="Y36" s="285">
        <v>18540258.750296805</v>
      </c>
      <c r="Z36" s="285">
        <v>18524108.166099261</v>
      </c>
      <c r="AA36" s="284">
        <f t="shared" si="5"/>
        <v>-16150.584197543561</v>
      </c>
      <c r="AB36" s="284">
        <f t="shared" si="10"/>
        <v>5912.0723055793387</v>
      </c>
      <c r="AC36" s="284">
        <f t="shared" si="7"/>
        <v>5906.922246842877</v>
      </c>
      <c r="AD36" s="285">
        <f t="shared" si="11"/>
        <v>-5.1500587364616877</v>
      </c>
      <c r="AE36" s="286">
        <f t="shared" si="12"/>
        <v>-8.711088887734807E-4</v>
      </c>
      <c r="AF36" s="248">
        <v>12</v>
      </c>
    </row>
    <row r="37" spans="1:32">
      <c r="A37" s="280">
        <v>91</v>
      </c>
      <c r="B37" s="280" t="s">
        <v>60</v>
      </c>
      <c r="C37" s="285">
        <v>658457</v>
      </c>
      <c r="D37" s="285">
        <v>2265054286.2799997</v>
      </c>
      <c r="E37" s="285">
        <v>2256402056.1299996</v>
      </c>
      <c r="F37" s="284">
        <f t="shared" si="0"/>
        <v>-8652230.1500000954</v>
      </c>
      <c r="G37" s="285">
        <v>2455083000</v>
      </c>
      <c r="H37" s="285">
        <v>2455083000</v>
      </c>
      <c r="I37" s="284">
        <f t="shared" si="1"/>
        <v>0</v>
      </c>
      <c r="J37" s="285">
        <v>2360068643.1399999</v>
      </c>
      <c r="K37" s="285">
        <v>2355742528.0649996</v>
      </c>
      <c r="L37" s="284">
        <f t="shared" si="2"/>
        <v>-4326115.0750002861</v>
      </c>
      <c r="M37" s="285">
        <v>2410736665.0237274</v>
      </c>
      <c r="N37" s="285">
        <v>2404243487.3345957</v>
      </c>
      <c r="O37" s="284">
        <f t="shared" si="3"/>
        <v>-6493177.6891317368</v>
      </c>
      <c r="P37" s="285">
        <v>44093601.219999991</v>
      </c>
      <c r="Q37" s="285">
        <v>44093601.219999999</v>
      </c>
      <c r="R37" s="284">
        <f t="shared" si="4"/>
        <v>0</v>
      </c>
      <c r="S37" s="285">
        <v>52599000</v>
      </c>
      <c r="T37" s="285">
        <v>52599000</v>
      </c>
      <c r="U37" s="285">
        <v>48346300.609999999</v>
      </c>
      <c r="V37" s="285">
        <v>48346300.609999999</v>
      </c>
      <c r="W37" s="285">
        <v>49860549.609308235</v>
      </c>
      <c r="X37" s="285">
        <v>49792254.453434914</v>
      </c>
      <c r="Y37" s="285">
        <v>2460597214.6330357</v>
      </c>
      <c r="Z37" s="285">
        <v>2454035741.7880306</v>
      </c>
      <c r="AA37" s="284">
        <f t="shared" si="5"/>
        <v>-6561472.8450050354</v>
      </c>
      <c r="AB37" s="284">
        <f t="shared" si="10"/>
        <v>3736.9140500185063</v>
      </c>
      <c r="AC37" s="284">
        <f t="shared" si="7"/>
        <v>3726.9491277152961</v>
      </c>
      <c r="AD37" s="285">
        <f t="shared" si="11"/>
        <v>-9.9649223032101872</v>
      </c>
      <c r="AE37" s="286">
        <f t="shared" si="12"/>
        <v>-2.6666180088249121E-3</v>
      </c>
      <c r="AF37" s="248">
        <v>1</v>
      </c>
    </row>
    <row r="38" spans="1:32">
      <c r="A38" s="280">
        <v>92</v>
      </c>
      <c r="B38" s="280" t="s">
        <v>61</v>
      </c>
      <c r="C38" s="285">
        <v>239206</v>
      </c>
      <c r="D38" s="285">
        <v>722466642.8599999</v>
      </c>
      <c r="E38" s="285">
        <v>722466642.8599999</v>
      </c>
      <c r="F38" s="284">
        <f t="shared" si="0"/>
        <v>0</v>
      </c>
      <c r="G38" s="285">
        <v>768716000</v>
      </c>
      <c r="H38" s="285">
        <v>768716000</v>
      </c>
      <c r="I38" s="284">
        <f t="shared" si="1"/>
        <v>0</v>
      </c>
      <c r="J38" s="285">
        <v>745591321.42999995</v>
      </c>
      <c r="K38" s="285">
        <v>745591321.42999995</v>
      </c>
      <c r="L38" s="284">
        <f t="shared" si="2"/>
        <v>0</v>
      </c>
      <c r="M38" s="285">
        <v>761598329.31951225</v>
      </c>
      <c r="N38" s="285">
        <v>760941850.56534827</v>
      </c>
      <c r="O38" s="284">
        <f t="shared" si="3"/>
        <v>-656478.75416398048</v>
      </c>
      <c r="P38" s="285">
        <v>9918714.5799999982</v>
      </c>
      <c r="Q38" s="285">
        <v>9918714.5800000019</v>
      </c>
      <c r="R38" s="284">
        <f t="shared" si="4"/>
        <v>0</v>
      </c>
      <c r="S38" s="285">
        <v>11462000</v>
      </c>
      <c r="T38" s="285">
        <v>11462000</v>
      </c>
      <c r="U38" s="285">
        <v>10690357.289999999</v>
      </c>
      <c r="V38" s="285">
        <v>10690357.290000001</v>
      </c>
      <c r="W38" s="285">
        <v>11025188.75847603</v>
      </c>
      <c r="X38" s="285">
        <v>11010087.300696427</v>
      </c>
      <c r="Y38" s="285">
        <v>772623518.07798827</v>
      </c>
      <c r="Z38" s="285">
        <v>771951937.86604464</v>
      </c>
      <c r="AA38" s="284">
        <f t="shared" si="5"/>
        <v>-671580.2119436264</v>
      </c>
      <c r="AB38" s="284">
        <f t="shared" si="10"/>
        <v>3229.9504112688992</v>
      </c>
      <c r="AC38" s="284">
        <f t="shared" si="7"/>
        <v>3227.142872110418</v>
      </c>
      <c r="AD38" s="285">
        <f t="shared" si="11"/>
        <v>-2.8075391584811769</v>
      </c>
      <c r="AE38" s="286">
        <f t="shared" si="12"/>
        <v>-8.6922051455837169E-4</v>
      </c>
      <c r="AF38" s="248">
        <v>1</v>
      </c>
    </row>
    <row r="39" spans="1:32">
      <c r="A39" s="280">
        <v>97</v>
      </c>
      <c r="B39" s="280" t="s">
        <v>62</v>
      </c>
      <c r="C39" s="285">
        <v>2131</v>
      </c>
      <c r="D39" s="285">
        <v>10963401.5</v>
      </c>
      <c r="E39" s="285">
        <v>10963401.5</v>
      </c>
      <c r="F39" s="284">
        <f t="shared" si="0"/>
        <v>0</v>
      </c>
      <c r="G39" s="285">
        <v>10028000</v>
      </c>
      <c r="H39" s="285">
        <v>10028000</v>
      </c>
      <c r="I39" s="284">
        <f t="shared" si="1"/>
        <v>0</v>
      </c>
      <c r="J39" s="285">
        <v>10495700.75</v>
      </c>
      <c r="K39" s="285">
        <v>10495700.75</v>
      </c>
      <c r="L39" s="284">
        <f t="shared" si="2"/>
        <v>0</v>
      </c>
      <c r="M39" s="285">
        <v>10721031.651637895</v>
      </c>
      <c r="N39" s="285">
        <v>10711790.389897851</v>
      </c>
      <c r="O39" s="284">
        <f t="shared" si="3"/>
        <v>-9241.2617400437593</v>
      </c>
      <c r="P39" s="285">
        <v>208935.67</v>
      </c>
      <c r="Q39" s="285">
        <v>208935.67</v>
      </c>
      <c r="R39" s="284">
        <f t="shared" si="4"/>
        <v>0</v>
      </c>
      <c r="S39" s="285">
        <v>230000</v>
      </c>
      <c r="T39" s="285">
        <v>230000</v>
      </c>
      <c r="U39" s="285">
        <v>219467.83500000002</v>
      </c>
      <c r="V39" s="285">
        <v>219467.83500000002</v>
      </c>
      <c r="W39" s="285">
        <v>226341.76217407535</v>
      </c>
      <c r="X39" s="285">
        <v>226031.73659173731</v>
      </c>
      <c r="Y39" s="285">
        <v>10947373.413811971</v>
      </c>
      <c r="Z39" s="285">
        <v>10937822.126489589</v>
      </c>
      <c r="AA39" s="284">
        <f t="shared" si="5"/>
        <v>-9551.2873223815113</v>
      </c>
      <c r="AB39" s="284">
        <f t="shared" si="10"/>
        <v>5137.200100334102</v>
      </c>
      <c r="AC39" s="284">
        <f t="shared" si="7"/>
        <v>5132.7180321396472</v>
      </c>
      <c r="AD39" s="285">
        <f t="shared" si="11"/>
        <v>-4.4820681944547687</v>
      </c>
      <c r="AE39" s="286">
        <f t="shared" si="12"/>
        <v>-8.7247296327103824E-4</v>
      </c>
      <c r="AF39" s="248">
        <v>10</v>
      </c>
    </row>
    <row r="40" spans="1:32">
      <c r="A40" s="280">
        <v>98</v>
      </c>
      <c r="B40" s="280" t="s">
        <v>63</v>
      </c>
      <c r="C40" s="285">
        <v>23090</v>
      </c>
      <c r="D40" s="285">
        <v>74742182.010000005</v>
      </c>
      <c r="E40" s="285">
        <v>74742182.010000005</v>
      </c>
      <c r="F40" s="284">
        <f t="shared" si="0"/>
        <v>0</v>
      </c>
      <c r="G40" s="285">
        <v>82984000</v>
      </c>
      <c r="H40" s="285">
        <v>82984000</v>
      </c>
      <c r="I40" s="284">
        <f t="shared" si="1"/>
        <v>0</v>
      </c>
      <c r="J40" s="285">
        <v>78863091.004999995</v>
      </c>
      <c r="K40" s="285">
        <v>78863091.004999995</v>
      </c>
      <c r="L40" s="284">
        <f t="shared" si="2"/>
        <v>0</v>
      </c>
      <c r="M40" s="285">
        <v>80556192.954587102</v>
      </c>
      <c r="N40" s="285">
        <v>80486755.526542485</v>
      </c>
      <c r="O40" s="284">
        <f t="shared" si="3"/>
        <v>-69437.428044617176</v>
      </c>
      <c r="P40" s="285">
        <v>2365657.4</v>
      </c>
      <c r="Q40" s="285">
        <v>2365657.4</v>
      </c>
      <c r="R40" s="284">
        <f t="shared" si="4"/>
        <v>0</v>
      </c>
      <c r="S40" s="285">
        <v>2460000</v>
      </c>
      <c r="T40" s="285">
        <v>2460000</v>
      </c>
      <c r="U40" s="285">
        <v>2412828.7000000002</v>
      </c>
      <c r="V40" s="285">
        <v>2412828.7000000002</v>
      </c>
      <c r="W40" s="285">
        <v>2488400.6341165365</v>
      </c>
      <c r="X40" s="285">
        <v>2484992.2138220575</v>
      </c>
      <c r="Y40" s="285">
        <v>83044593.588703632</v>
      </c>
      <c r="Z40" s="285">
        <v>82971747.740364537</v>
      </c>
      <c r="AA40" s="284">
        <f t="shared" si="5"/>
        <v>-72845.848339095712</v>
      </c>
      <c r="AB40" s="284">
        <f t="shared" si="10"/>
        <v>3596.5610042747348</v>
      </c>
      <c r="AC40" s="284">
        <f t="shared" si="7"/>
        <v>3593.4061386039211</v>
      </c>
      <c r="AD40" s="285">
        <f t="shared" si="11"/>
        <v>-3.1548656708137059</v>
      </c>
      <c r="AE40" s="286">
        <f t="shared" si="12"/>
        <v>-8.771895338530205E-4</v>
      </c>
      <c r="AF40" s="248">
        <v>7</v>
      </c>
    </row>
    <row r="41" spans="1:32">
      <c r="A41" s="280">
        <v>102</v>
      </c>
      <c r="B41" s="280" t="s">
        <v>64</v>
      </c>
      <c r="C41" s="285">
        <v>9870</v>
      </c>
      <c r="D41" s="285">
        <v>36966321.56000001</v>
      </c>
      <c r="E41" s="285">
        <v>36966321.560000002</v>
      </c>
      <c r="F41" s="284">
        <f t="shared" si="0"/>
        <v>0</v>
      </c>
      <c r="G41" s="285">
        <v>38834000</v>
      </c>
      <c r="H41" s="285">
        <v>38834000</v>
      </c>
      <c r="I41" s="284">
        <f t="shared" si="1"/>
        <v>0</v>
      </c>
      <c r="J41" s="285">
        <v>37900160.780000001</v>
      </c>
      <c r="K41" s="285">
        <v>37900160.780000001</v>
      </c>
      <c r="L41" s="284">
        <f t="shared" si="2"/>
        <v>0</v>
      </c>
      <c r="M41" s="285">
        <v>38713834.645537615</v>
      </c>
      <c r="N41" s="285">
        <v>38680464.286178075</v>
      </c>
      <c r="O41" s="284">
        <f t="shared" si="3"/>
        <v>-33370.359359540045</v>
      </c>
      <c r="P41" s="285">
        <v>1147856.8700000001</v>
      </c>
      <c r="Q41" s="285">
        <v>1147856.8700000001</v>
      </c>
      <c r="R41" s="284">
        <f t="shared" si="4"/>
        <v>0</v>
      </c>
      <c r="S41" s="285">
        <v>1202000</v>
      </c>
      <c r="T41" s="285">
        <v>1202000</v>
      </c>
      <c r="U41" s="285">
        <v>1174928.4350000001</v>
      </c>
      <c r="V41" s="285">
        <v>1174928.4350000001</v>
      </c>
      <c r="W41" s="285">
        <v>1211728.235284813</v>
      </c>
      <c r="X41" s="285">
        <v>1210068.5029041371</v>
      </c>
      <c r="Y41" s="285">
        <v>39925562.880822428</v>
      </c>
      <c r="Z41" s="285">
        <v>39890532.789082214</v>
      </c>
      <c r="AA41" s="284">
        <f t="shared" si="5"/>
        <v>-35030.091740213335</v>
      </c>
      <c r="AB41" s="284">
        <f t="shared" si="10"/>
        <v>4045.1431490194964</v>
      </c>
      <c r="AC41" s="284">
        <f t="shared" si="7"/>
        <v>4041.5940009201836</v>
      </c>
      <c r="AD41" s="285">
        <f t="shared" si="11"/>
        <v>-3.549148099312788</v>
      </c>
      <c r="AE41" s="286">
        <f t="shared" si="12"/>
        <v>-8.7738504388233261E-4</v>
      </c>
      <c r="AF41" s="248">
        <v>4</v>
      </c>
    </row>
    <row r="42" spans="1:32">
      <c r="A42" s="280">
        <v>103</v>
      </c>
      <c r="B42" s="280" t="s">
        <v>65</v>
      </c>
      <c r="C42" s="285">
        <v>2166</v>
      </c>
      <c r="D42" s="285">
        <v>8151834.79</v>
      </c>
      <c r="E42" s="285">
        <v>8106752</v>
      </c>
      <c r="F42" s="284">
        <f t="shared" si="0"/>
        <v>-45082.790000000037</v>
      </c>
      <c r="G42" s="285">
        <v>8348000</v>
      </c>
      <c r="H42" s="285">
        <v>8348000</v>
      </c>
      <c r="I42" s="284">
        <f t="shared" si="1"/>
        <v>0</v>
      </c>
      <c r="J42" s="285">
        <v>8249917.3949999996</v>
      </c>
      <c r="K42" s="285">
        <v>8227376</v>
      </c>
      <c r="L42" s="284">
        <f t="shared" si="2"/>
        <v>-22541.394999999553</v>
      </c>
      <c r="M42" s="285">
        <v>8427033.8514741883</v>
      </c>
      <c r="N42" s="285">
        <v>8396764.4724318404</v>
      </c>
      <c r="O42" s="284">
        <f t="shared" si="3"/>
        <v>-30269.379042347893</v>
      </c>
      <c r="P42" s="285">
        <v>197647.31</v>
      </c>
      <c r="Q42" s="285">
        <v>197647.31</v>
      </c>
      <c r="R42" s="284">
        <f t="shared" si="4"/>
        <v>0</v>
      </c>
      <c r="S42" s="285">
        <v>197000</v>
      </c>
      <c r="T42" s="285">
        <v>197000</v>
      </c>
      <c r="U42" s="285">
        <v>197323.655</v>
      </c>
      <c r="V42" s="285">
        <v>197323.655</v>
      </c>
      <c r="W42" s="285">
        <v>203504.00682327454</v>
      </c>
      <c r="X42" s="285">
        <v>203225.26264624993</v>
      </c>
      <c r="Y42" s="285">
        <v>8630537.8582974635</v>
      </c>
      <c r="Z42" s="285">
        <v>8599989.7350780908</v>
      </c>
      <c r="AA42" s="284">
        <f t="shared" si="5"/>
        <v>-30548.123219372705</v>
      </c>
      <c r="AB42" s="284">
        <f t="shared" si="10"/>
        <v>3984.5511811160959</v>
      </c>
      <c r="AC42" s="284">
        <f t="shared" si="7"/>
        <v>3970.4477077922857</v>
      </c>
      <c r="AD42" s="285">
        <f t="shared" si="11"/>
        <v>-14.103473323810249</v>
      </c>
      <c r="AE42" s="286">
        <f t="shared" si="12"/>
        <v>-3.5395387542392627E-3</v>
      </c>
      <c r="AF42" s="248">
        <v>5</v>
      </c>
    </row>
    <row r="43" spans="1:32">
      <c r="A43" s="280">
        <v>105</v>
      </c>
      <c r="B43" s="280" t="s">
        <v>66</v>
      </c>
      <c r="C43" s="285">
        <v>2139</v>
      </c>
      <c r="D43" s="285">
        <v>12728564.75</v>
      </c>
      <c r="E43" s="285">
        <v>12728564.75</v>
      </c>
      <c r="F43" s="284">
        <f t="shared" si="0"/>
        <v>0</v>
      </c>
      <c r="G43" s="285">
        <v>13400000</v>
      </c>
      <c r="H43" s="285">
        <v>13400000</v>
      </c>
      <c r="I43" s="284">
        <f t="shared" si="1"/>
        <v>0</v>
      </c>
      <c r="J43" s="285">
        <v>13064282.375</v>
      </c>
      <c r="K43" s="285">
        <v>13064282.375</v>
      </c>
      <c r="L43" s="284">
        <f t="shared" si="2"/>
        <v>0</v>
      </c>
      <c r="M43" s="285">
        <v>13344757.837947132</v>
      </c>
      <c r="N43" s="285">
        <v>13333254.989709655</v>
      </c>
      <c r="O43" s="284">
        <f t="shared" si="3"/>
        <v>-11502.848237477243</v>
      </c>
      <c r="P43" s="285">
        <v>307997.19</v>
      </c>
      <c r="Q43" s="285">
        <v>307997.19</v>
      </c>
      <c r="R43" s="284">
        <f t="shared" si="4"/>
        <v>0</v>
      </c>
      <c r="S43" s="285">
        <v>323000</v>
      </c>
      <c r="T43" s="285">
        <v>323000</v>
      </c>
      <c r="U43" s="285">
        <v>315498.59499999997</v>
      </c>
      <c r="V43" s="285">
        <v>315498.59499999997</v>
      </c>
      <c r="W43" s="285">
        <v>325380.29071888787</v>
      </c>
      <c r="X43" s="285">
        <v>324934.60975774971</v>
      </c>
      <c r="Y43" s="285">
        <v>13670138.128666019</v>
      </c>
      <c r="Z43" s="285">
        <v>13658189.599467404</v>
      </c>
      <c r="AA43" s="284">
        <f t="shared" si="5"/>
        <v>-11948.52919861488</v>
      </c>
      <c r="AB43" s="284">
        <f t="shared" si="10"/>
        <v>6390.9014159261424</v>
      </c>
      <c r="AC43" s="284">
        <f t="shared" si="7"/>
        <v>6385.3153807701747</v>
      </c>
      <c r="AD43" s="285">
        <f t="shared" si="11"/>
        <v>-5.5860351559676928</v>
      </c>
      <c r="AE43" s="286">
        <f t="shared" si="12"/>
        <v>-8.7406060466639016E-4</v>
      </c>
      <c r="AF43" s="248">
        <v>18</v>
      </c>
    </row>
    <row r="44" spans="1:32">
      <c r="A44" s="280">
        <v>106</v>
      </c>
      <c r="B44" s="280" t="s">
        <v>67</v>
      </c>
      <c r="C44" s="285">
        <v>46880</v>
      </c>
      <c r="D44" s="285">
        <v>168671903.75999996</v>
      </c>
      <c r="E44" s="285">
        <v>168671903.75999996</v>
      </c>
      <c r="F44" s="284">
        <f t="shared" si="0"/>
        <v>0</v>
      </c>
      <c r="G44" s="285">
        <v>174210000</v>
      </c>
      <c r="H44" s="285">
        <v>174210000</v>
      </c>
      <c r="I44" s="284">
        <f t="shared" si="1"/>
        <v>0</v>
      </c>
      <c r="J44" s="285">
        <v>171440951.88</v>
      </c>
      <c r="K44" s="285">
        <v>171440951.88</v>
      </c>
      <c r="L44" s="284">
        <f t="shared" si="2"/>
        <v>0</v>
      </c>
      <c r="M44" s="285">
        <v>175121596.47772056</v>
      </c>
      <c r="N44" s="285">
        <v>174970646.0317215</v>
      </c>
      <c r="O44" s="284">
        <f t="shared" si="3"/>
        <v>-150950.4459990561</v>
      </c>
      <c r="P44" s="285">
        <v>3486302.3899999997</v>
      </c>
      <c r="Q44" s="285">
        <v>3486302.3899999997</v>
      </c>
      <c r="R44" s="284">
        <f t="shared" si="4"/>
        <v>0</v>
      </c>
      <c r="S44" s="285">
        <v>3455000</v>
      </c>
      <c r="T44" s="285">
        <v>3455000</v>
      </c>
      <c r="U44" s="285">
        <v>3470651.1949999998</v>
      </c>
      <c r="V44" s="285">
        <v>3470651.1949999998</v>
      </c>
      <c r="W44" s="285">
        <v>3579355.0675335196</v>
      </c>
      <c r="X44" s="285">
        <v>3574452.3415471716</v>
      </c>
      <c r="Y44" s="285">
        <v>178700951.54525408</v>
      </c>
      <c r="Z44" s="285">
        <v>178545098.37326866</v>
      </c>
      <c r="AA44" s="284">
        <f t="shared" si="5"/>
        <v>-155853.1719854176</v>
      </c>
      <c r="AB44" s="284">
        <f t="shared" si="10"/>
        <v>3811.8803657264098</v>
      </c>
      <c r="AC44" s="284">
        <f t="shared" si="7"/>
        <v>3808.5558526721134</v>
      </c>
      <c r="AD44" s="285">
        <f t="shared" si="11"/>
        <v>-3.3245130542964034</v>
      </c>
      <c r="AE44" s="286">
        <f t="shared" si="12"/>
        <v>-8.7214517123568455E-4</v>
      </c>
      <c r="AF44" s="248">
        <v>1</v>
      </c>
    </row>
    <row r="45" spans="1:32">
      <c r="A45" s="280">
        <v>108</v>
      </c>
      <c r="B45" s="280" t="s">
        <v>68</v>
      </c>
      <c r="C45" s="285">
        <v>10337</v>
      </c>
      <c r="D45" s="285">
        <v>36028907.240000002</v>
      </c>
      <c r="E45" s="285">
        <v>36028907.240000002</v>
      </c>
      <c r="F45" s="284">
        <f t="shared" si="0"/>
        <v>0</v>
      </c>
      <c r="G45" s="285">
        <v>37873000</v>
      </c>
      <c r="H45" s="285">
        <v>37873000</v>
      </c>
      <c r="I45" s="284">
        <f t="shared" si="1"/>
        <v>0</v>
      </c>
      <c r="J45" s="285">
        <v>36950953.620000005</v>
      </c>
      <c r="K45" s="285">
        <v>36950953.620000005</v>
      </c>
      <c r="L45" s="284">
        <f t="shared" si="2"/>
        <v>0</v>
      </c>
      <c r="M45" s="285">
        <v>37744249.074386373</v>
      </c>
      <c r="N45" s="285">
        <v>37711714.473593131</v>
      </c>
      <c r="O45" s="284">
        <f t="shared" si="3"/>
        <v>-32534.600793242455</v>
      </c>
      <c r="P45" s="285">
        <v>783768</v>
      </c>
      <c r="Q45" s="285">
        <v>783768</v>
      </c>
      <c r="R45" s="284">
        <f t="shared" si="4"/>
        <v>0</v>
      </c>
      <c r="S45" s="285">
        <v>795000</v>
      </c>
      <c r="T45" s="285">
        <v>795000</v>
      </c>
      <c r="U45" s="285">
        <v>789384</v>
      </c>
      <c r="V45" s="285">
        <v>789384</v>
      </c>
      <c r="W45" s="285">
        <v>814108.20675394312</v>
      </c>
      <c r="X45" s="285">
        <v>812993.10378549073</v>
      </c>
      <c r="Y45" s="285">
        <v>38558357.281140313</v>
      </c>
      <c r="Z45" s="285">
        <v>38524707.577378623</v>
      </c>
      <c r="AA45" s="284">
        <f t="shared" si="5"/>
        <v>-33649.703761689365</v>
      </c>
      <c r="AB45" s="284">
        <f t="shared" si="10"/>
        <v>3730.1303357976503</v>
      </c>
      <c r="AC45" s="284">
        <f t="shared" si="7"/>
        <v>3726.875067948014</v>
      </c>
      <c r="AD45" s="285">
        <f t="shared" si="11"/>
        <v>-3.2552678496363114</v>
      </c>
      <c r="AE45" s="286">
        <f t="shared" si="12"/>
        <v>-8.7269547082466912E-4</v>
      </c>
      <c r="AF45" s="248">
        <v>6</v>
      </c>
    </row>
    <row r="46" spans="1:32">
      <c r="A46" s="280">
        <v>109</v>
      </c>
      <c r="B46" s="280" t="s">
        <v>69</v>
      </c>
      <c r="C46" s="285">
        <v>67971</v>
      </c>
      <c r="D46" s="285">
        <v>254386419.87000006</v>
      </c>
      <c r="E46" s="285">
        <v>254386419.87000006</v>
      </c>
      <c r="F46" s="284">
        <f t="shared" si="0"/>
        <v>0</v>
      </c>
      <c r="G46" s="285">
        <v>267007000</v>
      </c>
      <c r="H46" s="285">
        <v>267007000</v>
      </c>
      <c r="I46" s="284">
        <f t="shared" si="1"/>
        <v>0</v>
      </c>
      <c r="J46" s="285">
        <v>260696709.93500003</v>
      </c>
      <c r="K46" s="285">
        <v>260696709.93500003</v>
      </c>
      <c r="L46" s="284">
        <f t="shared" si="2"/>
        <v>0</v>
      </c>
      <c r="M46" s="285">
        <v>266293575.36618015</v>
      </c>
      <c r="N46" s="285">
        <v>266064036.94957873</v>
      </c>
      <c r="O46" s="284">
        <f t="shared" si="3"/>
        <v>-229538.41660141945</v>
      </c>
      <c r="P46" s="285">
        <v>4940206.2900000028</v>
      </c>
      <c r="Q46" s="285">
        <v>4939575.7500000009</v>
      </c>
      <c r="R46" s="284">
        <f t="shared" si="4"/>
        <v>-630.5400000018999</v>
      </c>
      <c r="S46" s="285">
        <v>4838000</v>
      </c>
      <c r="T46" s="285">
        <v>4838000</v>
      </c>
      <c r="U46" s="285">
        <v>4889103.1450000014</v>
      </c>
      <c r="V46" s="285">
        <v>4888787.875</v>
      </c>
      <c r="W46" s="285">
        <v>5042234.1902179616</v>
      </c>
      <c r="X46" s="285">
        <v>5035003.0254541812</v>
      </c>
      <c r="Y46" s="285">
        <v>271335809.55639809</v>
      </c>
      <c r="Z46" s="285">
        <v>271099039.97503293</v>
      </c>
      <c r="AA46" s="284">
        <f t="shared" si="5"/>
        <v>-236769.58136516809</v>
      </c>
      <c r="AB46" s="284">
        <f t="shared" si="10"/>
        <v>3991.9349363169308</v>
      </c>
      <c r="AC46" s="284">
        <f t="shared" si="7"/>
        <v>3988.4515451447369</v>
      </c>
      <c r="AD46" s="285">
        <f t="shared" si="11"/>
        <v>-3.483391172193933</v>
      </c>
      <c r="AE46" s="286">
        <f t="shared" si="12"/>
        <v>-8.7260720121050015E-4</v>
      </c>
      <c r="AF46" s="248">
        <v>5</v>
      </c>
    </row>
    <row r="47" spans="1:32">
      <c r="A47" s="280">
        <v>111</v>
      </c>
      <c r="B47" s="280" t="s">
        <v>70</v>
      </c>
      <c r="C47" s="285">
        <v>18344</v>
      </c>
      <c r="D47" s="285">
        <v>76544263.310000017</v>
      </c>
      <c r="E47" s="285">
        <v>76544263.310000017</v>
      </c>
      <c r="F47" s="284">
        <f t="shared" si="0"/>
        <v>0</v>
      </c>
      <c r="G47" s="285">
        <v>79881000</v>
      </c>
      <c r="H47" s="285">
        <v>79881000</v>
      </c>
      <c r="I47" s="284">
        <f t="shared" si="1"/>
        <v>0</v>
      </c>
      <c r="J47" s="285">
        <v>78212631.655000001</v>
      </c>
      <c r="K47" s="285">
        <v>78212631.655000001</v>
      </c>
      <c r="L47" s="284">
        <f t="shared" si="2"/>
        <v>0</v>
      </c>
      <c r="M47" s="285">
        <v>79891768.973229438</v>
      </c>
      <c r="N47" s="285">
        <v>79822904.26207602</v>
      </c>
      <c r="O47" s="284">
        <f t="shared" si="3"/>
        <v>-68864.711153417826</v>
      </c>
      <c r="P47" s="285">
        <v>2253614.91</v>
      </c>
      <c r="Q47" s="285">
        <v>2253614.91</v>
      </c>
      <c r="R47" s="284">
        <f t="shared" si="4"/>
        <v>0</v>
      </c>
      <c r="S47" s="285">
        <v>2356000</v>
      </c>
      <c r="T47" s="285">
        <v>2356000</v>
      </c>
      <c r="U47" s="285">
        <v>2304807.4550000001</v>
      </c>
      <c r="V47" s="285">
        <v>2304807.4550000001</v>
      </c>
      <c r="W47" s="285">
        <v>2376996.0679506673</v>
      </c>
      <c r="X47" s="285">
        <v>2373740.2410846781</v>
      </c>
      <c r="Y47" s="285">
        <v>82268765.041180104</v>
      </c>
      <c r="Z47" s="285">
        <v>82196644.5031607</v>
      </c>
      <c r="AA47" s="284">
        <f t="shared" si="5"/>
        <v>-72120.538019403815</v>
      </c>
      <c r="AB47" s="284">
        <f t="shared" si="10"/>
        <v>4484.7778587647244</v>
      </c>
      <c r="AC47" s="284">
        <f t="shared" si="7"/>
        <v>4480.8462986895283</v>
      </c>
      <c r="AD47" s="285">
        <f t="shared" si="11"/>
        <v>-3.9315600751961028</v>
      </c>
      <c r="AE47" s="286">
        <f t="shared" si="12"/>
        <v>-8.7664544354466682E-4</v>
      </c>
      <c r="AF47" s="248">
        <v>7</v>
      </c>
    </row>
    <row r="48" spans="1:32">
      <c r="A48" s="280">
        <v>139</v>
      </c>
      <c r="B48" s="280" t="s">
        <v>71</v>
      </c>
      <c r="C48" s="285">
        <v>9912</v>
      </c>
      <c r="D48" s="285">
        <v>36410000</v>
      </c>
      <c r="E48" s="285">
        <v>36358037.780000009</v>
      </c>
      <c r="F48" s="284">
        <f t="shared" si="0"/>
        <v>-51962.219999991357</v>
      </c>
      <c r="G48" s="285">
        <v>36082000</v>
      </c>
      <c r="H48" s="285">
        <v>36082000</v>
      </c>
      <c r="I48" s="284">
        <f t="shared" si="1"/>
        <v>0</v>
      </c>
      <c r="J48" s="285">
        <v>36246000</v>
      </c>
      <c r="K48" s="285">
        <v>36220018.890000001</v>
      </c>
      <c r="L48" s="284">
        <f t="shared" si="2"/>
        <v>-25981.109999999404</v>
      </c>
      <c r="M48" s="285">
        <v>37024160.892284118</v>
      </c>
      <c r="N48" s="285">
        <v>36965730.970161341</v>
      </c>
      <c r="O48" s="284">
        <f t="shared" si="3"/>
        <v>-58429.922122776508</v>
      </c>
      <c r="P48" s="285">
        <v>699000</v>
      </c>
      <c r="Q48" s="285">
        <v>830678.24</v>
      </c>
      <c r="R48" s="284">
        <f t="shared" si="4"/>
        <v>131678.24</v>
      </c>
      <c r="S48" s="285">
        <v>709000</v>
      </c>
      <c r="T48" s="285">
        <v>709000</v>
      </c>
      <c r="U48" s="285">
        <v>704000</v>
      </c>
      <c r="V48" s="285">
        <v>769839.12</v>
      </c>
      <c r="W48" s="285">
        <v>726049.90417183016</v>
      </c>
      <c r="X48" s="285">
        <v>792863.67038639099</v>
      </c>
      <c r="Y48" s="285">
        <v>37750210.79645595</v>
      </c>
      <c r="Z48" s="285">
        <v>37758594.64054773</v>
      </c>
      <c r="AA48" s="284">
        <f t="shared" si="5"/>
        <v>8383.8440917804837</v>
      </c>
      <c r="AB48" s="284">
        <f t="shared" si="10"/>
        <v>3808.536198189664</v>
      </c>
      <c r="AC48" s="284">
        <f t="shared" si="7"/>
        <v>3809.3820258825394</v>
      </c>
      <c r="AD48" s="285">
        <f t="shared" si="11"/>
        <v>0.84582769287544579</v>
      </c>
      <c r="AE48" s="286">
        <f t="shared" si="12"/>
        <v>2.2208734507433552E-4</v>
      </c>
      <c r="AF48" s="248">
        <v>17</v>
      </c>
    </row>
    <row r="49" spans="1:32">
      <c r="A49" s="280">
        <v>140</v>
      </c>
      <c r="B49" s="280" t="s">
        <v>72</v>
      </c>
      <c r="C49" s="285">
        <v>20958</v>
      </c>
      <c r="D49" s="285">
        <v>80155126.450000003</v>
      </c>
      <c r="E49" s="285">
        <v>80155126.450000003</v>
      </c>
      <c r="F49" s="284">
        <f t="shared" si="0"/>
        <v>0</v>
      </c>
      <c r="G49" s="285">
        <v>85156000</v>
      </c>
      <c r="H49" s="285">
        <v>85156000</v>
      </c>
      <c r="I49" s="284">
        <f t="shared" si="1"/>
        <v>0</v>
      </c>
      <c r="J49" s="285">
        <v>82655563.224999994</v>
      </c>
      <c r="K49" s="285">
        <v>82655563.224999994</v>
      </c>
      <c r="L49" s="284">
        <f t="shared" si="2"/>
        <v>0</v>
      </c>
      <c r="M49" s="285">
        <v>84430085.291749761</v>
      </c>
      <c r="N49" s="285">
        <v>84357308.665183604</v>
      </c>
      <c r="O49" s="284">
        <f t="shared" si="3"/>
        <v>-72776.626566156745</v>
      </c>
      <c r="P49" s="285">
        <v>1975545</v>
      </c>
      <c r="Q49" s="285">
        <v>1975545</v>
      </c>
      <c r="R49" s="284">
        <f t="shared" si="4"/>
        <v>0</v>
      </c>
      <c r="S49" s="285">
        <v>2123000</v>
      </c>
      <c r="T49" s="285">
        <v>2123000</v>
      </c>
      <c r="U49" s="285">
        <v>2049272.5</v>
      </c>
      <c r="V49" s="285">
        <v>2049272.5</v>
      </c>
      <c r="W49" s="285">
        <v>2113457.531600805</v>
      </c>
      <c r="X49" s="285">
        <v>2110562.6796049224</v>
      </c>
      <c r="Y49" s="285">
        <v>86543542.823350564</v>
      </c>
      <c r="Z49" s="285">
        <v>86467871.344788522</v>
      </c>
      <c r="AA49" s="284">
        <f t="shared" si="5"/>
        <v>-75671.478562042117</v>
      </c>
      <c r="AB49" s="284">
        <f t="shared" si="10"/>
        <v>4129.3798465192558</v>
      </c>
      <c r="AC49" s="284">
        <f t="shared" si="7"/>
        <v>4125.7692215282241</v>
      </c>
      <c r="AD49" s="285">
        <f t="shared" si="11"/>
        <v>-3.6106249910317274</v>
      </c>
      <c r="AE49" s="286">
        <f t="shared" si="12"/>
        <v>-8.743746337782904E-4</v>
      </c>
      <c r="AF49" s="248">
        <v>11</v>
      </c>
    </row>
    <row r="50" spans="1:32">
      <c r="A50" s="280">
        <v>142</v>
      </c>
      <c r="B50" s="280" t="s">
        <v>73</v>
      </c>
      <c r="C50" s="285">
        <v>6559</v>
      </c>
      <c r="D50" s="285">
        <v>26033994.470000003</v>
      </c>
      <c r="E50" s="285">
        <v>26033994.470000003</v>
      </c>
      <c r="F50" s="284">
        <f t="shared" si="0"/>
        <v>0</v>
      </c>
      <c r="G50" s="285">
        <v>28699000</v>
      </c>
      <c r="H50" s="285">
        <v>28699000</v>
      </c>
      <c r="I50" s="284">
        <f t="shared" si="1"/>
        <v>0</v>
      </c>
      <c r="J50" s="285">
        <v>27366497.234999999</v>
      </c>
      <c r="K50" s="285">
        <v>27366497.234999999</v>
      </c>
      <c r="L50" s="284">
        <f t="shared" si="2"/>
        <v>0</v>
      </c>
      <c r="M50" s="285">
        <v>27954025.18034786</v>
      </c>
      <c r="N50" s="285">
        <v>27929929.508235943</v>
      </c>
      <c r="O50" s="284">
        <f t="shared" si="3"/>
        <v>-24095.672111917287</v>
      </c>
      <c r="P50" s="285">
        <v>666428.07999999996</v>
      </c>
      <c r="Q50" s="285">
        <v>666428.07999999996</v>
      </c>
      <c r="R50" s="284">
        <f t="shared" si="4"/>
        <v>0</v>
      </c>
      <c r="S50" s="285">
        <v>684000</v>
      </c>
      <c r="T50" s="285">
        <v>684000</v>
      </c>
      <c r="U50" s="285">
        <v>675214.04</v>
      </c>
      <c r="V50" s="285">
        <v>675214.04</v>
      </c>
      <c r="W50" s="285">
        <v>696362.34238277609</v>
      </c>
      <c r="X50" s="285">
        <v>695408.51866663189</v>
      </c>
      <c r="Y50" s="285">
        <v>28650387.522730637</v>
      </c>
      <c r="Z50" s="285">
        <v>28625338.026902575</v>
      </c>
      <c r="AA50" s="284">
        <f t="shared" si="5"/>
        <v>-25049.495828062296</v>
      </c>
      <c r="AB50" s="284">
        <f t="shared" si="10"/>
        <v>4368.1029917259702</v>
      </c>
      <c r="AC50" s="284">
        <f t="shared" si="7"/>
        <v>4364.2838888401548</v>
      </c>
      <c r="AD50" s="285">
        <f t="shared" si="11"/>
        <v>-3.8191028858154823</v>
      </c>
      <c r="AE50" s="286">
        <f t="shared" si="12"/>
        <v>-8.7431612602761422E-4</v>
      </c>
      <c r="AF50" s="248">
        <v>7</v>
      </c>
    </row>
    <row r="51" spans="1:32">
      <c r="A51" s="280">
        <v>143</v>
      </c>
      <c r="B51" s="280" t="s">
        <v>74</v>
      </c>
      <c r="C51" s="285">
        <v>6877</v>
      </c>
      <c r="D51" s="285">
        <v>28996624.760000005</v>
      </c>
      <c r="E51" s="285">
        <v>28996624.760000005</v>
      </c>
      <c r="F51" s="284">
        <f t="shared" si="0"/>
        <v>0</v>
      </c>
      <c r="G51" s="285">
        <v>28746000</v>
      </c>
      <c r="H51" s="285">
        <v>28746000</v>
      </c>
      <c r="I51" s="284">
        <f t="shared" si="1"/>
        <v>0</v>
      </c>
      <c r="J51" s="285">
        <v>28871312.380000003</v>
      </c>
      <c r="K51" s="285">
        <v>28871312.380000003</v>
      </c>
      <c r="L51" s="284">
        <f t="shared" si="2"/>
        <v>0</v>
      </c>
      <c r="M51" s="285">
        <v>29491147.015629709</v>
      </c>
      <c r="N51" s="285">
        <v>29465726.3828547</v>
      </c>
      <c r="O51" s="284">
        <f t="shared" si="3"/>
        <v>-25420.632775008678</v>
      </c>
      <c r="P51" s="285">
        <v>545821.68000000005</v>
      </c>
      <c r="Q51" s="285">
        <v>545821.68000000005</v>
      </c>
      <c r="R51" s="284">
        <f t="shared" si="4"/>
        <v>0</v>
      </c>
      <c r="S51" s="285">
        <v>566000</v>
      </c>
      <c r="T51" s="285">
        <v>566000</v>
      </c>
      <c r="U51" s="285">
        <v>555910.84000000008</v>
      </c>
      <c r="V51" s="285">
        <v>555910.84000000008</v>
      </c>
      <c r="W51" s="285">
        <v>573322.46038363874</v>
      </c>
      <c r="X51" s="285">
        <v>572537.16725902655</v>
      </c>
      <c r="Y51" s="285">
        <v>30064469.476013348</v>
      </c>
      <c r="Z51" s="285">
        <v>30038263.550113726</v>
      </c>
      <c r="AA51" s="284">
        <f t="shared" si="5"/>
        <v>-26205.925899621099</v>
      </c>
      <c r="AB51" s="284">
        <f t="shared" si="10"/>
        <v>4371.741962485582</v>
      </c>
      <c r="AC51" s="284">
        <f t="shared" si="7"/>
        <v>4367.9313000019956</v>
      </c>
      <c r="AD51" s="285">
        <f t="shared" si="11"/>
        <v>-3.810662483586384</v>
      </c>
      <c r="AE51" s="286">
        <f t="shared" si="12"/>
        <v>-8.7165768617775586E-4</v>
      </c>
      <c r="AF51" s="248">
        <v>6</v>
      </c>
    </row>
    <row r="52" spans="1:32">
      <c r="A52" s="280">
        <v>145</v>
      </c>
      <c r="B52" s="280" t="s">
        <v>75</v>
      </c>
      <c r="C52" s="285">
        <v>12366</v>
      </c>
      <c r="D52" s="285">
        <v>43036258.850000009</v>
      </c>
      <c r="E52" s="285">
        <v>42890037.710000001</v>
      </c>
      <c r="F52" s="284">
        <f t="shared" si="0"/>
        <v>-146221.14000000805</v>
      </c>
      <c r="G52" s="285">
        <v>43076000</v>
      </c>
      <c r="H52" s="285">
        <v>43076000</v>
      </c>
      <c r="I52" s="284">
        <f t="shared" si="1"/>
        <v>0</v>
      </c>
      <c r="J52" s="285">
        <v>43056129.425000004</v>
      </c>
      <c r="K52" s="285">
        <v>42983018.855000004</v>
      </c>
      <c r="L52" s="284">
        <f t="shared" si="2"/>
        <v>-73110.570000000298</v>
      </c>
      <c r="M52" s="285">
        <v>43980496.143856108</v>
      </c>
      <c r="N52" s="285">
        <v>43867970.254371732</v>
      </c>
      <c r="O52" s="284">
        <f t="shared" si="3"/>
        <v>-112525.88948437572</v>
      </c>
      <c r="P52" s="285">
        <v>1204840.1599999999</v>
      </c>
      <c r="Q52" s="285">
        <v>1204840.1599999999</v>
      </c>
      <c r="R52" s="284">
        <f t="shared" si="4"/>
        <v>0</v>
      </c>
      <c r="S52" s="285">
        <v>1266000</v>
      </c>
      <c r="T52" s="285">
        <v>1266000</v>
      </c>
      <c r="U52" s="285">
        <v>1235420.08</v>
      </c>
      <c r="V52" s="285">
        <v>1235420.08</v>
      </c>
      <c r="W52" s="285">
        <v>1274114.5322385721</v>
      </c>
      <c r="X52" s="285">
        <v>1272369.3478942052</v>
      </c>
      <c r="Y52" s="285">
        <v>45254610.676094681</v>
      </c>
      <c r="Z52" s="285">
        <v>45140339.602265939</v>
      </c>
      <c r="AA52" s="284">
        <f t="shared" si="5"/>
        <v>-114271.07382874191</v>
      </c>
      <c r="AB52" s="284">
        <f t="shared" si="10"/>
        <v>3659.5997635528611</v>
      </c>
      <c r="AC52" s="284">
        <f t="shared" si="7"/>
        <v>3650.3590168418195</v>
      </c>
      <c r="AD52" s="285">
        <f t="shared" si="11"/>
        <v>-9.2407467110415382</v>
      </c>
      <c r="AE52" s="286">
        <f t="shared" si="12"/>
        <v>-2.5250703104402637E-3</v>
      </c>
      <c r="AF52" s="248">
        <v>14</v>
      </c>
    </row>
    <row r="53" spans="1:32">
      <c r="A53" s="280">
        <v>146</v>
      </c>
      <c r="B53" s="280" t="s">
        <v>76</v>
      </c>
      <c r="C53" s="285">
        <v>4643</v>
      </c>
      <c r="D53" s="285">
        <v>25888502.290000003</v>
      </c>
      <c r="E53" s="285">
        <v>25888502.290000003</v>
      </c>
      <c r="F53" s="284">
        <f t="shared" si="0"/>
        <v>0</v>
      </c>
      <c r="G53" s="285">
        <v>25560000</v>
      </c>
      <c r="H53" s="285">
        <v>25560000</v>
      </c>
      <c r="I53" s="284">
        <f t="shared" si="1"/>
        <v>0</v>
      </c>
      <c r="J53" s="285">
        <v>25724251.145000003</v>
      </c>
      <c r="K53" s="285">
        <v>25724251.145000003</v>
      </c>
      <c r="L53" s="284">
        <f t="shared" si="2"/>
        <v>0</v>
      </c>
      <c r="M53" s="285">
        <v>26276521.912100758</v>
      </c>
      <c r="N53" s="285">
        <v>26253872.205943927</v>
      </c>
      <c r="O53" s="284">
        <f t="shared" si="3"/>
        <v>-22649.706156831235</v>
      </c>
      <c r="P53" s="285">
        <v>574016.12</v>
      </c>
      <c r="Q53" s="285">
        <v>574016.12</v>
      </c>
      <c r="R53" s="284">
        <f t="shared" si="4"/>
        <v>0</v>
      </c>
      <c r="S53" s="285">
        <v>438000</v>
      </c>
      <c r="T53" s="285">
        <v>438000</v>
      </c>
      <c r="U53" s="285">
        <v>506008.06</v>
      </c>
      <c r="V53" s="285">
        <v>506008.06</v>
      </c>
      <c r="W53" s="285">
        <v>521856.68106984894</v>
      </c>
      <c r="X53" s="285">
        <v>521141.88182161632</v>
      </c>
      <c r="Y53" s="285">
        <v>26798378.593170606</v>
      </c>
      <c r="Z53" s="285">
        <v>26775014.087765545</v>
      </c>
      <c r="AA53" s="284">
        <f t="shared" si="5"/>
        <v>-23364.505405060947</v>
      </c>
      <c r="AB53" s="284">
        <f t="shared" si="10"/>
        <v>5771.7808729637318</v>
      </c>
      <c r="AC53" s="284">
        <f t="shared" si="7"/>
        <v>5766.7486727903388</v>
      </c>
      <c r="AD53" s="285">
        <f t="shared" si="11"/>
        <v>-5.0322001733929937</v>
      </c>
      <c r="AE53" s="286">
        <f t="shared" si="12"/>
        <v>-8.7186265108658335E-4</v>
      </c>
      <c r="AF53" s="248">
        <v>12</v>
      </c>
    </row>
    <row r="54" spans="1:32">
      <c r="A54" s="280">
        <v>148</v>
      </c>
      <c r="B54" s="280" t="s">
        <v>77</v>
      </c>
      <c r="C54" s="285">
        <v>7008</v>
      </c>
      <c r="D54" s="285">
        <v>30492550.34</v>
      </c>
      <c r="E54" s="285">
        <v>30416608.870000001</v>
      </c>
      <c r="F54" s="284">
        <f t="shared" si="0"/>
        <v>-75941.469999998808</v>
      </c>
      <c r="G54" s="285">
        <v>32582000</v>
      </c>
      <c r="H54" s="285">
        <v>32582000</v>
      </c>
      <c r="I54" s="284">
        <f t="shared" si="1"/>
        <v>0</v>
      </c>
      <c r="J54" s="285">
        <v>31537275.170000002</v>
      </c>
      <c r="K54" s="285">
        <v>31499304.435000002</v>
      </c>
      <c r="L54" s="284">
        <f t="shared" si="2"/>
        <v>-37970.734999999404</v>
      </c>
      <c r="M54" s="285">
        <v>32214345.031129424</v>
      </c>
      <c r="N54" s="285">
        <v>32147824.5781064</v>
      </c>
      <c r="O54" s="284">
        <f t="shared" si="3"/>
        <v>-66520.453023023903</v>
      </c>
      <c r="P54" s="285">
        <v>845096.33000000007</v>
      </c>
      <c r="Q54" s="285">
        <v>845096.33000000007</v>
      </c>
      <c r="R54" s="284">
        <f t="shared" si="4"/>
        <v>0</v>
      </c>
      <c r="S54" s="285">
        <v>870000</v>
      </c>
      <c r="T54" s="285">
        <v>870000</v>
      </c>
      <c r="U54" s="285">
        <v>857548.16500000004</v>
      </c>
      <c r="V54" s="285">
        <v>857548.16500000004</v>
      </c>
      <c r="W54" s="285">
        <v>884407.33383661765</v>
      </c>
      <c r="X54" s="285">
        <v>883195.94051678549</v>
      </c>
      <c r="Y54" s="285">
        <v>33098752.364966042</v>
      </c>
      <c r="Z54" s="285">
        <v>33031020.518623184</v>
      </c>
      <c r="AA54" s="284">
        <f t="shared" si="5"/>
        <v>-67731.846342857927</v>
      </c>
      <c r="AB54" s="284">
        <f t="shared" si="10"/>
        <v>4722.9954858684423</v>
      </c>
      <c r="AC54" s="284">
        <f t="shared" si="7"/>
        <v>4713.3305534565043</v>
      </c>
      <c r="AD54" s="285">
        <f t="shared" si="11"/>
        <v>-9.6649324119380253</v>
      </c>
      <c r="AE54" s="286">
        <f t="shared" si="12"/>
        <v>-2.0463564788186289E-3</v>
      </c>
      <c r="AF54" s="248">
        <v>19</v>
      </c>
    </row>
    <row r="55" spans="1:32">
      <c r="A55" s="280">
        <v>149</v>
      </c>
      <c r="B55" s="280" t="s">
        <v>78</v>
      </c>
      <c r="C55" s="285">
        <v>5353</v>
      </c>
      <c r="D55" s="285">
        <v>18349401.940000005</v>
      </c>
      <c r="E55" s="285">
        <v>18349401.940000005</v>
      </c>
      <c r="F55" s="284">
        <f t="shared" si="0"/>
        <v>0</v>
      </c>
      <c r="G55" s="285">
        <v>21068000</v>
      </c>
      <c r="H55" s="285">
        <v>21068000</v>
      </c>
      <c r="I55" s="284">
        <f t="shared" si="1"/>
        <v>0</v>
      </c>
      <c r="J55" s="285">
        <v>19708700.970000003</v>
      </c>
      <c r="K55" s="285">
        <v>19708700.970000003</v>
      </c>
      <c r="L55" s="284">
        <f t="shared" si="2"/>
        <v>0</v>
      </c>
      <c r="M55" s="285">
        <v>20131824.63419953</v>
      </c>
      <c r="N55" s="285">
        <v>20114471.503755145</v>
      </c>
      <c r="O55" s="284">
        <f t="shared" si="3"/>
        <v>-17353.130444385111</v>
      </c>
      <c r="P55" s="285">
        <v>372452.32</v>
      </c>
      <c r="Q55" s="285">
        <v>372452.32</v>
      </c>
      <c r="R55" s="284">
        <f t="shared" si="4"/>
        <v>0</v>
      </c>
      <c r="S55" s="285">
        <v>381000</v>
      </c>
      <c r="T55" s="285">
        <v>381000</v>
      </c>
      <c r="U55" s="285">
        <v>376726.16000000003</v>
      </c>
      <c r="V55" s="285">
        <v>376726.16000000003</v>
      </c>
      <c r="W55" s="285">
        <v>388525.55733951926</v>
      </c>
      <c r="X55" s="285">
        <v>387993.38483626401</v>
      </c>
      <c r="Y55" s="285">
        <v>20520350.191539049</v>
      </c>
      <c r="Z55" s="285">
        <v>20502464.888591409</v>
      </c>
      <c r="AA55" s="284">
        <f t="shared" si="5"/>
        <v>-17885.302947640419</v>
      </c>
      <c r="AB55" s="284">
        <f t="shared" si="10"/>
        <v>3833.4298882008311</v>
      </c>
      <c r="AC55" s="284">
        <f t="shared" si="7"/>
        <v>3830.0887144762578</v>
      </c>
      <c r="AD55" s="285">
        <f t="shared" si="11"/>
        <v>-3.3411737245733093</v>
      </c>
      <c r="AE55" s="286">
        <f t="shared" si="12"/>
        <v>-8.7158858307473689E-4</v>
      </c>
      <c r="AF55" s="248">
        <v>1</v>
      </c>
    </row>
    <row r="56" spans="1:32">
      <c r="A56" s="280">
        <v>151</v>
      </c>
      <c r="B56" s="280" t="s">
        <v>79</v>
      </c>
      <c r="C56" s="285">
        <v>1891</v>
      </c>
      <c r="D56" s="285">
        <v>10209238.52</v>
      </c>
      <c r="E56" s="285">
        <v>10209238.52</v>
      </c>
      <c r="F56" s="284">
        <f t="shared" si="0"/>
        <v>0</v>
      </c>
      <c r="G56" s="285">
        <v>10026000</v>
      </c>
      <c r="H56" s="285">
        <v>10026000</v>
      </c>
      <c r="I56" s="284">
        <f t="shared" si="1"/>
        <v>0</v>
      </c>
      <c r="J56" s="285">
        <v>10117619.26</v>
      </c>
      <c r="K56" s="285">
        <v>10117619.26</v>
      </c>
      <c r="L56" s="284">
        <f t="shared" si="2"/>
        <v>0</v>
      </c>
      <c r="M56" s="285">
        <v>10334833.176877795</v>
      </c>
      <c r="N56" s="285">
        <v>10325924.808585402</v>
      </c>
      <c r="O56" s="284">
        <f t="shared" si="3"/>
        <v>-8908.3682923931628</v>
      </c>
      <c r="P56" s="285">
        <v>193577.11</v>
      </c>
      <c r="Q56" s="285">
        <v>193577.11</v>
      </c>
      <c r="R56" s="284">
        <f t="shared" si="4"/>
        <v>0</v>
      </c>
      <c r="S56" s="285">
        <v>198000</v>
      </c>
      <c r="T56" s="285">
        <v>198000</v>
      </c>
      <c r="U56" s="285">
        <v>195788.55499999999</v>
      </c>
      <c r="V56" s="285">
        <v>195788.55499999999</v>
      </c>
      <c r="W56" s="285">
        <v>201920.82613024302</v>
      </c>
      <c r="X56" s="285">
        <v>201644.25047268032</v>
      </c>
      <c r="Y56" s="285">
        <v>10536754.003008038</v>
      </c>
      <c r="Z56" s="285">
        <v>10527569.059058081</v>
      </c>
      <c r="AA56" s="284">
        <f t="shared" si="5"/>
        <v>-9184.9439499564469</v>
      </c>
      <c r="AB56" s="284">
        <f t="shared" si="10"/>
        <v>5572.0539413051492</v>
      </c>
      <c r="AC56" s="284">
        <f t="shared" si="7"/>
        <v>5567.1967525426135</v>
      </c>
      <c r="AD56" s="285">
        <f t="shared" si="11"/>
        <v>-4.8571887625357704</v>
      </c>
      <c r="AE56" s="286">
        <f t="shared" si="12"/>
        <v>-8.717052659038087E-4</v>
      </c>
      <c r="AF56" s="248">
        <v>14</v>
      </c>
    </row>
    <row r="57" spans="1:32">
      <c r="A57" s="280">
        <v>152</v>
      </c>
      <c r="B57" s="280" t="s">
        <v>80</v>
      </c>
      <c r="C57" s="285">
        <v>4480</v>
      </c>
      <c r="D57" s="285">
        <v>18572902.149999999</v>
      </c>
      <c r="E57" s="285">
        <v>18572902.149999999</v>
      </c>
      <c r="F57" s="284">
        <f t="shared" si="0"/>
        <v>0</v>
      </c>
      <c r="G57" s="285">
        <v>17434000</v>
      </c>
      <c r="H57" s="285">
        <v>17434000</v>
      </c>
      <c r="I57" s="284">
        <f t="shared" si="1"/>
        <v>0</v>
      </c>
      <c r="J57" s="285">
        <v>18003451.074999999</v>
      </c>
      <c r="K57" s="285">
        <v>18003451.074999999</v>
      </c>
      <c r="L57" s="284">
        <f t="shared" si="2"/>
        <v>0</v>
      </c>
      <c r="M57" s="285">
        <v>18389964.94005312</v>
      </c>
      <c r="N57" s="285">
        <v>18374113.249196928</v>
      </c>
      <c r="O57" s="284">
        <f t="shared" si="3"/>
        <v>-15851.690856192261</v>
      </c>
      <c r="P57" s="285">
        <v>510370.22000000003</v>
      </c>
      <c r="Q57" s="285">
        <v>510370.22000000003</v>
      </c>
      <c r="R57" s="284">
        <f t="shared" si="4"/>
        <v>0</v>
      </c>
      <c r="S57" s="285">
        <v>475000</v>
      </c>
      <c r="T57" s="285">
        <v>475000</v>
      </c>
      <c r="U57" s="285">
        <v>492685.11</v>
      </c>
      <c r="V57" s="285">
        <v>492685.11</v>
      </c>
      <c r="W57" s="285">
        <v>508116.44446361874</v>
      </c>
      <c r="X57" s="285">
        <v>507420.46553742659</v>
      </c>
      <c r="Y57" s="285">
        <v>18898081.384516738</v>
      </c>
      <c r="Z57" s="285">
        <v>18881533.714734353</v>
      </c>
      <c r="AA57" s="284">
        <f t="shared" si="5"/>
        <v>-16547.66978238523</v>
      </c>
      <c r="AB57" s="284">
        <f t="shared" si="10"/>
        <v>4218.3217376153434</v>
      </c>
      <c r="AC57" s="284">
        <f t="shared" si="7"/>
        <v>4214.6280613246327</v>
      </c>
      <c r="AD57" s="285">
        <f t="shared" si="11"/>
        <v>-3.693676290710755</v>
      </c>
      <c r="AE57" s="286">
        <f t="shared" si="12"/>
        <v>-8.756269721614038E-4</v>
      </c>
      <c r="AF57" s="248">
        <v>14</v>
      </c>
    </row>
    <row r="58" spans="1:32">
      <c r="A58" s="280">
        <v>153</v>
      </c>
      <c r="B58" s="280" t="s">
        <v>81</v>
      </c>
      <c r="C58" s="285">
        <v>25655</v>
      </c>
      <c r="D58" s="285">
        <v>101521755.85999998</v>
      </c>
      <c r="E58" s="285">
        <v>101521755.85999998</v>
      </c>
      <c r="F58" s="284">
        <f t="shared" si="0"/>
        <v>0</v>
      </c>
      <c r="G58" s="285">
        <v>107089000</v>
      </c>
      <c r="H58" s="285">
        <v>107089000</v>
      </c>
      <c r="I58" s="284">
        <f t="shared" si="1"/>
        <v>0</v>
      </c>
      <c r="J58" s="285">
        <v>104305377.92999999</v>
      </c>
      <c r="K58" s="285">
        <v>104305377.92999999</v>
      </c>
      <c r="L58" s="284">
        <f t="shared" si="2"/>
        <v>0</v>
      </c>
      <c r="M58" s="285">
        <v>106544697.19171277</v>
      </c>
      <c r="N58" s="285">
        <v>106452858.32155964</v>
      </c>
      <c r="O58" s="284">
        <f t="shared" si="3"/>
        <v>-91838.870153129101</v>
      </c>
      <c r="P58" s="285">
        <v>2794349.26</v>
      </c>
      <c r="Q58" s="285">
        <v>2794349.26</v>
      </c>
      <c r="R58" s="284">
        <f t="shared" si="4"/>
        <v>0</v>
      </c>
      <c r="S58" s="285">
        <v>2684000</v>
      </c>
      <c r="T58" s="285">
        <v>2684000</v>
      </c>
      <c r="U58" s="285">
        <v>2739174.63</v>
      </c>
      <c r="V58" s="285">
        <v>2739174.63</v>
      </c>
      <c r="W58" s="285">
        <v>2824968.0079849549</v>
      </c>
      <c r="X58" s="285">
        <v>2821098.5835210406</v>
      </c>
      <c r="Y58" s="285">
        <v>109369665.19969772</v>
      </c>
      <c r="Z58" s="285">
        <v>109273956.90508068</v>
      </c>
      <c r="AA58" s="284">
        <f t="shared" si="5"/>
        <v>-95708.294617041945</v>
      </c>
      <c r="AB58" s="284">
        <f t="shared" si="10"/>
        <v>4263.0935567997549</v>
      </c>
      <c r="AC58" s="284">
        <f t="shared" si="7"/>
        <v>4259.3629664814143</v>
      </c>
      <c r="AD58" s="285">
        <f t="shared" si="11"/>
        <v>-3.7305903183405462</v>
      </c>
      <c r="AE58" s="286">
        <f t="shared" si="12"/>
        <v>-8.7508994785961221E-4</v>
      </c>
      <c r="AF58" s="248">
        <v>9</v>
      </c>
    </row>
    <row r="59" spans="1:32">
      <c r="A59" s="280">
        <v>165</v>
      </c>
      <c r="B59" s="280" t="s">
        <v>82</v>
      </c>
      <c r="C59" s="285">
        <v>16340</v>
      </c>
      <c r="D59" s="285">
        <v>54502976.390000001</v>
      </c>
      <c r="E59" s="285">
        <v>54502976.390000001</v>
      </c>
      <c r="F59" s="284">
        <f t="shared" si="0"/>
        <v>0</v>
      </c>
      <c r="G59" s="285">
        <v>57239000</v>
      </c>
      <c r="H59" s="285">
        <v>57239000</v>
      </c>
      <c r="I59" s="284">
        <f t="shared" si="1"/>
        <v>0</v>
      </c>
      <c r="J59" s="285">
        <v>55870988.195</v>
      </c>
      <c r="K59" s="285">
        <v>55870988.195</v>
      </c>
      <c r="L59" s="284">
        <f t="shared" si="2"/>
        <v>0</v>
      </c>
      <c r="M59" s="285">
        <v>57070475.532268018</v>
      </c>
      <c r="N59" s="285">
        <v>57021282.206554651</v>
      </c>
      <c r="O59" s="284">
        <f t="shared" si="3"/>
        <v>-49193.32571336627</v>
      </c>
      <c r="P59" s="285">
        <v>1255633.79</v>
      </c>
      <c r="Q59" s="285">
        <v>1255633.79</v>
      </c>
      <c r="R59" s="284">
        <f t="shared" si="4"/>
        <v>0</v>
      </c>
      <c r="S59" s="285">
        <v>1362000</v>
      </c>
      <c r="T59" s="285">
        <v>1362000</v>
      </c>
      <c r="U59" s="285">
        <v>1308816.895</v>
      </c>
      <c r="V59" s="285">
        <v>1308816.895</v>
      </c>
      <c r="W59" s="285">
        <v>1349810.2005585544</v>
      </c>
      <c r="X59" s="285">
        <v>1347961.3340946089</v>
      </c>
      <c r="Y59" s="285">
        <v>58420285.732826576</v>
      </c>
      <c r="Z59" s="285">
        <v>58369243.540649258</v>
      </c>
      <c r="AA59" s="284">
        <f t="shared" si="5"/>
        <v>-51042.192177318037</v>
      </c>
      <c r="AB59" s="284">
        <f t="shared" si="10"/>
        <v>3575.2928845059105</v>
      </c>
      <c r="AC59" s="284">
        <f t="shared" si="7"/>
        <v>3572.169127334716</v>
      </c>
      <c r="AD59" s="285">
        <f t="shared" si="11"/>
        <v>-3.1237571711944838</v>
      </c>
      <c r="AE59" s="286">
        <f t="shared" si="12"/>
        <v>-8.7370665064441934E-4</v>
      </c>
      <c r="AF59" s="248">
        <v>5</v>
      </c>
    </row>
    <row r="60" spans="1:32">
      <c r="A60" s="280">
        <v>167</v>
      </c>
      <c r="B60" s="280" t="s">
        <v>83</v>
      </c>
      <c r="C60" s="285">
        <v>77261</v>
      </c>
      <c r="D60" s="285">
        <v>264507078.97000003</v>
      </c>
      <c r="E60" s="285">
        <v>264507078.97000003</v>
      </c>
      <c r="F60" s="284">
        <f t="shared" si="0"/>
        <v>0</v>
      </c>
      <c r="G60" s="285">
        <v>267844000</v>
      </c>
      <c r="H60" s="285">
        <v>267844000</v>
      </c>
      <c r="I60" s="284">
        <f t="shared" si="1"/>
        <v>0</v>
      </c>
      <c r="J60" s="285">
        <v>266175539.48500001</v>
      </c>
      <c r="K60" s="285">
        <v>266175539.48500001</v>
      </c>
      <c r="L60" s="284">
        <f t="shared" si="2"/>
        <v>0</v>
      </c>
      <c r="M60" s="285">
        <v>271890029.23034722</v>
      </c>
      <c r="N60" s="285">
        <v>271655666.81017452</v>
      </c>
      <c r="O60" s="284">
        <f t="shared" si="3"/>
        <v>-234362.42017269135</v>
      </c>
      <c r="P60" s="285">
        <v>6674728.9199999999</v>
      </c>
      <c r="Q60" s="285">
        <v>6674728.9199999999</v>
      </c>
      <c r="R60" s="284">
        <f t="shared" si="4"/>
        <v>0</v>
      </c>
      <c r="S60" s="285">
        <v>7255000</v>
      </c>
      <c r="T60" s="285">
        <v>7255000</v>
      </c>
      <c r="U60" s="285">
        <v>6964864.46</v>
      </c>
      <c r="V60" s="285">
        <v>6964864.46</v>
      </c>
      <c r="W60" s="285">
        <v>7183010.1899897521</v>
      </c>
      <c r="X60" s="285">
        <v>7173171.4536659671</v>
      </c>
      <c r="Y60" s="285">
        <v>279073039.42033696</v>
      </c>
      <c r="Z60" s="285">
        <v>278828838.2638405</v>
      </c>
      <c r="AA60" s="284">
        <f t="shared" si="5"/>
        <v>-244201.15649646521</v>
      </c>
      <c r="AB60" s="284">
        <f t="shared" si="10"/>
        <v>3612.0816378293962</v>
      </c>
      <c r="AC60" s="284">
        <f t="shared" si="7"/>
        <v>3608.9209078816025</v>
      </c>
      <c r="AD60" s="285">
        <f t="shared" si="11"/>
        <v>-3.1607299477936976</v>
      </c>
      <c r="AE60" s="286">
        <f t="shared" si="12"/>
        <v>-8.7504388458204156E-4</v>
      </c>
      <c r="AF60" s="248">
        <v>12</v>
      </c>
    </row>
    <row r="61" spans="1:32">
      <c r="A61" s="280">
        <v>169</v>
      </c>
      <c r="B61" s="280" t="s">
        <v>84</v>
      </c>
      <c r="C61" s="285">
        <v>5046</v>
      </c>
      <c r="D61" s="285">
        <v>17689983</v>
      </c>
      <c r="E61" s="285">
        <v>17689982.870000001</v>
      </c>
      <c r="F61" s="284">
        <f t="shared" si="0"/>
        <v>-0.12999999895691872</v>
      </c>
      <c r="G61" s="285">
        <v>18869000</v>
      </c>
      <c r="H61" s="285">
        <v>18869000</v>
      </c>
      <c r="I61" s="284">
        <f t="shared" si="1"/>
        <v>0</v>
      </c>
      <c r="J61" s="285">
        <v>18279491.5</v>
      </c>
      <c r="K61" s="285">
        <v>18279491.435000002</v>
      </c>
      <c r="L61" s="284">
        <f t="shared" si="2"/>
        <v>-6.4999997615814209E-2</v>
      </c>
      <c r="M61" s="285">
        <v>18671931.642805826</v>
      </c>
      <c r="N61" s="285">
        <v>18655836.8373501</v>
      </c>
      <c r="O61" s="284">
        <f t="shared" si="3"/>
        <v>-16094.80545572564</v>
      </c>
      <c r="P61" s="285">
        <v>413712.64000000001</v>
      </c>
      <c r="Q61" s="285">
        <v>413712.64000000001</v>
      </c>
      <c r="R61" s="284">
        <f t="shared" si="4"/>
        <v>0</v>
      </c>
      <c r="S61" s="285">
        <v>449000</v>
      </c>
      <c r="T61" s="285">
        <v>449000</v>
      </c>
      <c r="U61" s="285">
        <v>431356.32</v>
      </c>
      <c r="V61" s="285">
        <v>431356.32</v>
      </c>
      <c r="W61" s="285">
        <v>444866.78238624049</v>
      </c>
      <c r="X61" s="285">
        <v>444257.43799505354</v>
      </c>
      <c r="Y61" s="285">
        <v>19116798.425192066</v>
      </c>
      <c r="Z61" s="285">
        <v>19100094.275345154</v>
      </c>
      <c r="AA61" s="284">
        <f t="shared" si="5"/>
        <v>-16704.14984691143</v>
      </c>
      <c r="AB61" s="284">
        <f t="shared" si="10"/>
        <v>3788.5054350360811</v>
      </c>
      <c r="AC61" s="284">
        <f t="shared" si="7"/>
        <v>3785.1950605123175</v>
      </c>
      <c r="AD61" s="285">
        <f t="shared" si="11"/>
        <v>-3.3103745237635849</v>
      </c>
      <c r="AE61" s="286">
        <f t="shared" si="12"/>
        <v>-8.7379431824203191E-4</v>
      </c>
      <c r="AF61" s="248">
        <v>5</v>
      </c>
    </row>
    <row r="62" spans="1:32">
      <c r="A62" s="280">
        <v>171</v>
      </c>
      <c r="B62" s="280" t="s">
        <v>85</v>
      </c>
      <c r="C62" s="285">
        <v>4624</v>
      </c>
      <c r="D62" s="285">
        <v>19666818.629999999</v>
      </c>
      <c r="E62" s="285">
        <v>19666818.629999999</v>
      </c>
      <c r="F62" s="284">
        <f t="shared" si="0"/>
        <v>0</v>
      </c>
      <c r="G62" s="285">
        <v>19424000</v>
      </c>
      <c r="H62" s="285">
        <v>19424000</v>
      </c>
      <c r="I62" s="284">
        <f t="shared" si="1"/>
        <v>0</v>
      </c>
      <c r="J62" s="285">
        <v>19545409.314999998</v>
      </c>
      <c r="K62" s="285">
        <v>19545409.314999998</v>
      </c>
      <c r="L62" s="284">
        <f t="shared" si="2"/>
        <v>0</v>
      </c>
      <c r="M62" s="285">
        <v>19965027.290848885</v>
      </c>
      <c r="N62" s="285">
        <v>19947817.935552031</v>
      </c>
      <c r="O62" s="284">
        <f t="shared" si="3"/>
        <v>-17209.35529685393</v>
      </c>
      <c r="P62" s="285">
        <v>414887.49</v>
      </c>
      <c r="Q62" s="285">
        <v>414887.49</v>
      </c>
      <c r="R62" s="284">
        <f t="shared" si="4"/>
        <v>0</v>
      </c>
      <c r="S62" s="285">
        <v>476000</v>
      </c>
      <c r="T62" s="285">
        <v>476000</v>
      </c>
      <c r="U62" s="285">
        <v>445443.745</v>
      </c>
      <c r="V62" s="285">
        <v>445443.745</v>
      </c>
      <c r="W62" s="285">
        <v>459395.43802726013</v>
      </c>
      <c r="X62" s="285">
        <v>458766.1933981214</v>
      </c>
      <c r="Y62" s="285">
        <v>20424422.728876144</v>
      </c>
      <c r="Z62" s="285">
        <v>20406584.128950153</v>
      </c>
      <c r="AA62" s="284">
        <f t="shared" si="5"/>
        <v>-17838.599925991148</v>
      </c>
      <c r="AB62" s="284">
        <f t="shared" si="10"/>
        <v>4417.0464379057403</v>
      </c>
      <c r="AC62" s="284">
        <f t="shared" si="7"/>
        <v>4413.1886092020222</v>
      </c>
      <c r="AD62" s="285">
        <f t="shared" si="11"/>
        <v>-3.8578287037180417</v>
      </c>
      <c r="AE62" s="286">
        <f t="shared" si="12"/>
        <v>-8.7339555016024658E-4</v>
      </c>
      <c r="AF62" s="248">
        <v>11</v>
      </c>
    </row>
    <row r="63" spans="1:32">
      <c r="A63" s="280">
        <v>172</v>
      </c>
      <c r="B63" s="280" t="s">
        <v>86</v>
      </c>
      <c r="C63" s="285">
        <v>4263</v>
      </c>
      <c r="D63" s="285">
        <v>20940515.600000001</v>
      </c>
      <c r="E63" s="285">
        <v>20845494.48</v>
      </c>
      <c r="F63" s="284">
        <f t="shared" si="0"/>
        <v>-95021.120000001043</v>
      </c>
      <c r="G63" s="285">
        <v>23189000</v>
      </c>
      <c r="H63" s="285">
        <v>23189000</v>
      </c>
      <c r="I63" s="284">
        <f t="shared" si="1"/>
        <v>0</v>
      </c>
      <c r="J63" s="285">
        <v>22064757.800000001</v>
      </c>
      <c r="K63" s="285">
        <v>22017247.240000002</v>
      </c>
      <c r="L63" s="284">
        <f t="shared" si="2"/>
        <v>-47510.559999998659</v>
      </c>
      <c r="M63" s="285">
        <v>22538463.356963005</v>
      </c>
      <c r="N63" s="285">
        <v>22470547.037789449</v>
      </c>
      <c r="O63" s="284">
        <f t="shared" si="3"/>
        <v>-67916.319173555821</v>
      </c>
      <c r="P63" s="285">
        <v>365386.59</v>
      </c>
      <c r="Q63" s="285">
        <v>365386.59</v>
      </c>
      <c r="R63" s="284">
        <f t="shared" si="4"/>
        <v>0</v>
      </c>
      <c r="S63" s="285">
        <v>420000</v>
      </c>
      <c r="T63" s="285">
        <v>420000</v>
      </c>
      <c r="U63" s="285">
        <v>392693.29500000004</v>
      </c>
      <c r="V63" s="285">
        <v>392693.29500000004</v>
      </c>
      <c r="W63" s="285">
        <v>404992.79716430436</v>
      </c>
      <c r="X63" s="285">
        <v>404438.06909919804</v>
      </c>
      <c r="Y63" s="285">
        <v>22943456.154127311</v>
      </c>
      <c r="Z63" s="285">
        <v>22874985.106888648</v>
      </c>
      <c r="AA63" s="284">
        <f t="shared" si="5"/>
        <v>-68471.047238662839</v>
      </c>
      <c r="AB63" s="284">
        <f t="shared" si="10"/>
        <v>5381.9976903887664</v>
      </c>
      <c r="AC63" s="284">
        <f t="shared" si="7"/>
        <v>5365.9359856647079</v>
      </c>
      <c r="AD63" s="285">
        <f t="shared" si="11"/>
        <v>-16.061704724058472</v>
      </c>
      <c r="AE63" s="286">
        <f t="shared" si="12"/>
        <v>-2.9843388362543613E-3</v>
      </c>
      <c r="AF63" s="248">
        <v>13</v>
      </c>
    </row>
    <row r="64" spans="1:32">
      <c r="A64" s="280">
        <v>176</v>
      </c>
      <c r="B64" s="280" t="s">
        <v>87</v>
      </c>
      <c r="C64" s="285">
        <v>4444</v>
      </c>
      <c r="D64" s="285">
        <v>25260332.240000006</v>
      </c>
      <c r="E64" s="285">
        <v>25260332.240000006</v>
      </c>
      <c r="F64" s="284">
        <f t="shared" si="0"/>
        <v>0</v>
      </c>
      <c r="G64" s="285">
        <v>24806000</v>
      </c>
      <c r="H64" s="285">
        <v>24806000</v>
      </c>
      <c r="I64" s="284">
        <f t="shared" si="1"/>
        <v>0</v>
      </c>
      <c r="J64" s="285">
        <v>25033166.120000005</v>
      </c>
      <c r="K64" s="285">
        <v>25033166.120000005</v>
      </c>
      <c r="L64" s="284">
        <f t="shared" si="2"/>
        <v>0</v>
      </c>
      <c r="M64" s="285">
        <v>25570600.068149753</v>
      </c>
      <c r="N64" s="285">
        <v>25548558.849006105</v>
      </c>
      <c r="O64" s="284">
        <f t="shared" si="3"/>
        <v>-22041.219143647701</v>
      </c>
      <c r="P64" s="285">
        <v>392760.96</v>
      </c>
      <c r="Q64" s="285">
        <v>392760.96</v>
      </c>
      <c r="R64" s="284">
        <f t="shared" si="4"/>
        <v>0</v>
      </c>
      <c r="S64" s="285">
        <v>518000</v>
      </c>
      <c r="T64" s="285">
        <v>518000</v>
      </c>
      <c r="U64" s="285">
        <v>455380.47999999998</v>
      </c>
      <c r="V64" s="285">
        <v>455380.47999999998</v>
      </c>
      <c r="W64" s="285">
        <v>469643.40037744603</v>
      </c>
      <c r="X64" s="285">
        <v>469000.11887563794</v>
      </c>
      <c r="Y64" s="285">
        <v>26040243.468527198</v>
      </c>
      <c r="Z64" s="285">
        <v>26017558.967881743</v>
      </c>
      <c r="AA64" s="284">
        <f t="shared" si="5"/>
        <v>-22684.500645454973</v>
      </c>
      <c r="AB64" s="284">
        <f t="shared" si="10"/>
        <v>5859.6407444930692</v>
      </c>
      <c r="AC64" s="284">
        <f t="shared" si="7"/>
        <v>5854.5362213955314</v>
      </c>
      <c r="AD64" s="285">
        <f t="shared" si="11"/>
        <v>-5.1045230975378217</v>
      </c>
      <c r="AE64" s="286">
        <f t="shared" si="12"/>
        <v>-8.7113243287740595E-4</v>
      </c>
      <c r="AF64" s="248">
        <v>12</v>
      </c>
    </row>
    <row r="65" spans="1:32">
      <c r="A65" s="280">
        <v>177</v>
      </c>
      <c r="B65" s="280" t="s">
        <v>88</v>
      </c>
      <c r="C65" s="285">
        <v>1786</v>
      </c>
      <c r="D65" s="285">
        <v>7051326.9399999995</v>
      </c>
      <c r="E65" s="285">
        <v>7118446.2699999996</v>
      </c>
      <c r="F65" s="284">
        <f t="shared" si="0"/>
        <v>67119.330000000075</v>
      </c>
      <c r="G65" s="285">
        <v>7337000</v>
      </c>
      <c r="H65" s="285">
        <v>7337000</v>
      </c>
      <c r="I65" s="284">
        <f t="shared" si="1"/>
        <v>0</v>
      </c>
      <c r="J65" s="285">
        <v>7194163.4699999997</v>
      </c>
      <c r="K65" s="285">
        <v>7227723.1349999998</v>
      </c>
      <c r="L65" s="284">
        <f t="shared" si="2"/>
        <v>33559.665000000037</v>
      </c>
      <c r="M65" s="285">
        <v>7348614.0759993661</v>
      </c>
      <c r="N65" s="285">
        <v>7376530.3587123863</v>
      </c>
      <c r="O65" s="284">
        <f t="shared" si="3"/>
        <v>27916.28271302022</v>
      </c>
      <c r="P65" s="285">
        <v>129508.9</v>
      </c>
      <c r="Q65" s="285">
        <v>129508.9</v>
      </c>
      <c r="R65" s="284">
        <f t="shared" si="4"/>
        <v>0</v>
      </c>
      <c r="S65" s="285">
        <v>141000</v>
      </c>
      <c r="T65" s="285">
        <v>141000</v>
      </c>
      <c r="U65" s="285">
        <v>135254.45000000001</v>
      </c>
      <c r="V65" s="285">
        <v>135254.45000000001</v>
      </c>
      <c r="W65" s="285">
        <v>139490.73929163866</v>
      </c>
      <c r="X65" s="285">
        <v>139299.67557779164</v>
      </c>
      <c r="Y65" s="285">
        <v>7488104.8152910052</v>
      </c>
      <c r="Z65" s="285">
        <v>7515830.0342901777</v>
      </c>
      <c r="AA65" s="284">
        <f t="shared" si="5"/>
        <v>27725.218999172561</v>
      </c>
      <c r="AB65" s="284">
        <f t="shared" si="10"/>
        <v>4192.6678697038105</v>
      </c>
      <c r="AC65" s="284">
        <f t="shared" si="7"/>
        <v>4208.1915085611299</v>
      </c>
      <c r="AD65" s="285">
        <f t="shared" si="11"/>
        <v>15.523638857319384</v>
      </c>
      <c r="AE65" s="286">
        <f t="shared" si="12"/>
        <v>3.7025682309569743E-3</v>
      </c>
      <c r="AF65" s="248">
        <v>6</v>
      </c>
    </row>
    <row r="66" spans="1:32">
      <c r="A66" s="280">
        <v>178</v>
      </c>
      <c r="B66" s="280" t="s">
        <v>89</v>
      </c>
      <c r="C66" s="285">
        <v>5887</v>
      </c>
      <c r="D66" s="285">
        <v>28759443.810000002</v>
      </c>
      <c r="E66" s="285">
        <v>29471645.350000001</v>
      </c>
      <c r="F66" s="284">
        <f t="shared" si="0"/>
        <v>712201.53999999911</v>
      </c>
      <c r="G66" s="285">
        <v>29474000</v>
      </c>
      <c r="H66" s="285">
        <v>29474000</v>
      </c>
      <c r="I66" s="284">
        <f t="shared" si="1"/>
        <v>0</v>
      </c>
      <c r="J66" s="285">
        <v>29116721.905000001</v>
      </c>
      <c r="K66" s="285">
        <v>29472822.675000001</v>
      </c>
      <c r="L66" s="284">
        <f t="shared" si="2"/>
        <v>356100.76999999955</v>
      </c>
      <c r="M66" s="285">
        <v>29741825.207377736</v>
      </c>
      <c r="N66" s="285">
        <v>30079620.809809051</v>
      </c>
      <c r="O66" s="284">
        <f t="shared" si="3"/>
        <v>337795.60243131593</v>
      </c>
      <c r="P66" s="285">
        <v>508091.5</v>
      </c>
      <c r="Q66" s="285">
        <v>516303.65</v>
      </c>
      <c r="R66" s="284">
        <f t="shared" si="4"/>
        <v>8212.1500000000233</v>
      </c>
      <c r="S66" s="285">
        <v>554000</v>
      </c>
      <c r="T66" s="285">
        <v>554000</v>
      </c>
      <c r="U66" s="285">
        <v>531045.75</v>
      </c>
      <c r="V66" s="285">
        <v>535151.82499999995</v>
      </c>
      <c r="W66" s="285">
        <v>547678.57371925807</v>
      </c>
      <c r="X66" s="285">
        <v>551157.28619178967</v>
      </c>
      <c r="Y66" s="285">
        <v>30289503.781096995</v>
      </c>
      <c r="Z66" s="285">
        <v>30630778.096000843</v>
      </c>
      <c r="AA66" s="284">
        <f t="shared" si="5"/>
        <v>341274.31490384787</v>
      </c>
      <c r="AB66" s="284">
        <f t="shared" si="10"/>
        <v>5145.1509735174104</v>
      </c>
      <c r="AC66" s="284">
        <f t="shared" si="7"/>
        <v>5203.1218100901724</v>
      </c>
      <c r="AD66" s="285">
        <f t="shared" si="11"/>
        <v>57.970836572761982</v>
      </c>
      <c r="AE66" s="286">
        <f t="shared" si="12"/>
        <v>1.1267081737959388E-2</v>
      </c>
      <c r="AF66" s="248">
        <v>10</v>
      </c>
    </row>
    <row r="67" spans="1:32">
      <c r="A67" s="280">
        <v>179</v>
      </c>
      <c r="B67" s="280" t="s">
        <v>90</v>
      </c>
      <c r="C67" s="285">
        <v>144473</v>
      </c>
      <c r="D67" s="285">
        <v>470642281.5399999</v>
      </c>
      <c r="E67" s="285">
        <v>470642281.53999996</v>
      </c>
      <c r="F67" s="284">
        <f t="shared" si="0"/>
        <v>0</v>
      </c>
      <c r="G67" s="285">
        <v>469021000</v>
      </c>
      <c r="H67" s="285">
        <v>469021000</v>
      </c>
      <c r="I67" s="284">
        <f t="shared" si="1"/>
        <v>0</v>
      </c>
      <c r="J67" s="285">
        <v>469831640.76999998</v>
      </c>
      <c r="K67" s="285">
        <v>469831640.76999998</v>
      </c>
      <c r="L67" s="284">
        <f t="shared" si="2"/>
        <v>0</v>
      </c>
      <c r="M67" s="285">
        <v>479918398.17233115</v>
      </c>
      <c r="N67" s="285">
        <v>479504720.48948467</v>
      </c>
      <c r="O67" s="284">
        <f t="shared" si="3"/>
        <v>-413677.68284648657</v>
      </c>
      <c r="P67" s="285">
        <v>13283139.609999996</v>
      </c>
      <c r="Q67" s="285">
        <v>13283139.610000001</v>
      </c>
      <c r="R67" s="284">
        <f t="shared" si="4"/>
        <v>0</v>
      </c>
      <c r="S67" s="285">
        <v>13469000</v>
      </c>
      <c r="T67" s="285">
        <v>13469000</v>
      </c>
      <c r="U67" s="285">
        <v>13376069.804999998</v>
      </c>
      <c r="V67" s="285">
        <v>13376069.805</v>
      </c>
      <c r="W67" s="285">
        <v>13795020.170619261</v>
      </c>
      <c r="X67" s="285">
        <v>13776124.810255002</v>
      </c>
      <c r="Y67" s="285">
        <v>493713418.3429504</v>
      </c>
      <c r="Z67" s="285">
        <v>493280845.29973966</v>
      </c>
      <c r="AA67" s="284">
        <f t="shared" si="5"/>
        <v>-432573.04321074486</v>
      </c>
      <c r="AB67" s="284">
        <f t="shared" si="10"/>
        <v>3417.3403912353892</v>
      </c>
      <c r="AC67" s="284">
        <f t="shared" si="7"/>
        <v>3414.3462467017343</v>
      </c>
      <c r="AD67" s="285">
        <f t="shared" si="11"/>
        <v>-2.9941445336548895</v>
      </c>
      <c r="AE67" s="286">
        <f t="shared" si="12"/>
        <v>-8.7616221706626307E-4</v>
      </c>
      <c r="AF67" s="248">
        <v>13</v>
      </c>
    </row>
    <row r="68" spans="1:32">
      <c r="A68" s="280">
        <v>181</v>
      </c>
      <c r="B68" s="280" t="s">
        <v>91</v>
      </c>
      <c r="C68" s="285">
        <v>1685</v>
      </c>
      <c r="D68" s="285">
        <v>5186953</v>
      </c>
      <c r="E68" s="285">
        <v>6319918.3000000007</v>
      </c>
      <c r="F68" s="284">
        <f t="shared" si="0"/>
        <v>1132965.3000000007</v>
      </c>
      <c r="G68" s="285">
        <v>6737000</v>
      </c>
      <c r="H68" s="285">
        <v>6737000</v>
      </c>
      <c r="I68" s="284">
        <f t="shared" si="1"/>
        <v>0</v>
      </c>
      <c r="J68" s="285">
        <v>5961976.5</v>
      </c>
      <c r="K68" s="285">
        <v>6528459.1500000004</v>
      </c>
      <c r="L68" s="284">
        <f t="shared" si="2"/>
        <v>566482.65000000037</v>
      </c>
      <c r="M68" s="285">
        <v>6089973.4362968868</v>
      </c>
      <c r="N68" s="285">
        <v>6662869.6501098974</v>
      </c>
      <c r="O68" s="284">
        <f t="shared" si="3"/>
        <v>572896.2138130106</v>
      </c>
      <c r="P68" s="285">
        <v>141056.12</v>
      </c>
      <c r="Q68" s="285">
        <v>146287.51</v>
      </c>
      <c r="R68" s="284">
        <f t="shared" si="4"/>
        <v>5231.390000000014</v>
      </c>
      <c r="S68" s="285">
        <v>166000</v>
      </c>
      <c r="T68" s="285">
        <v>166000</v>
      </c>
      <c r="U68" s="285">
        <v>153528.06</v>
      </c>
      <c r="V68" s="285">
        <v>156143.755</v>
      </c>
      <c r="W68" s="285">
        <v>158336.69495836218</v>
      </c>
      <c r="X68" s="285">
        <v>160813.74339253295</v>
      </c>
      <c r="Y68" s="285">
        <v>6248310.1312552486</v>
      </c>
      <c r="Z68" s="285">
        <v>6823683.3935024301</v>
      </c>
      <c r="AA68" s="284">
        <f t="shared" si="5"/>
        <v>575373.2622471815</v>
      </c>
      <c r="AB68" s="284">
        <f t="shared" si="10"/>
        <v>3708.1959235936192</v>
      </c>
      <c r="AC68" s="284">
        <f t="shared" si="7"/>
        <v>4049.6637350162791</v>
      </c>
      <c r="AD68" s="285">
        <f t="shared" si="11"/>
        <v>341.46781142265991</v>
      </c>
      <c r="AE68" s="286">
        <f t="shared" si="12"/>
        <v>9.2084619706863505E-2</v>
      </c>
      <c r="AF68" s="248">
        <v>4</v>
      </c>
    </row>
    <row r="69" spans="1:32">
      <c r="A69" s="280">
        <v>182</v>
      </c>
      <c r="B69" s="280" t="s">
        <v>92</v>
      </c>
      <c r="C69" s="285">
        <v>19767</v>
      </c>
      <c r="D69" s="285">
        <v>84479508.560000002</v>
      </c>
      <c r="E69" s="285">
        <v>84479508.560000002</v>
      </c>
      <c r="F69" s="284">
        <f t="shared" si="0"/>
        <v>0</v>
      </c>
      <c r="G69" s="285">
        <v>85589000</v>
      </c>
      <c r="H69" s="285">
        <v>85589000</v>
      </c>
      <c r="I69" s="284">
        <f t="shared" si="1"/>
        <v>0</v>
      </c>
      <c r="J69" s="285">
        <v>85034254.280000001</v>
      </c>
      <c r="K69" s="285">
        <v>85034254.280000001</v>
      </c>
      <c r="L69" s="284">
        <f t="shared" si="2"/>
        <v>0</v>
      </c>
      <c r="M69" s="285">
        <v>86859844.170891121</v>
      </c>
      <c r="N69" s="285">
        <v>86784973.15280585</v>
      </c>
      <c r="O69" s="284">
        <f t="shared" si="3"/>
        <v>-74871.01808527112</v>
      </c>
      <c r="P69" s="285">
        <v>1849896.03</v>
      </c>
      <c r="Q69" s="285">
        <v>1849896.03</v>
      </c>
      <c r="R69" s="284">
        <f t="shared" si="4"/>
        <v>0</v>
      </c>
      <c r="S69" s="285">
        <v>1871000</v>
      </c>
      <c r="T69" s="285">
        <v>1871000</v>
      </c>
      <c r="U69" s="285">
        <v>1860448.0150000001</v>
      </c>
      <c r="V69" s="285">
        <v>1860448.0150000001</v>
      </c>
      <c r="W69" s="285">
        <v>1918718.8963173605</v>
      </c>
      <c r="X69" s="285">
        <v>1916090.7823649899</v>
      </c>
      <c r="Y69" s="285">
        <v>88778563.067208484</v>
      </c>
      <c r="Z69" s="285">
        <v>88701063.935170844</v>
      </c>
      <c r="AA69" s="284">
        <f t="shared" si="5"/>
        <v>-77499.132037639618</v>
      </c>
      <c r="AB69" s="284">
        <f t="shared" si="10"/>
        <v>4491.2512301921624</v>
      </c>
      <c r="AC69" s="284">
        <f t="shared" si="7"/>
        <v>4487.3305982278971</v>
      </c>
      <c r="AD69" s="285">
        <f t="shared" si="11"/>
        <v>-3.9206319642653398</v>
      </c>
      <c r="AE69" s="286">
        <f t="shared" si="12"/>
        <v>-8.7294870923922726E-4</v>
      </c>
      <c r="AF69" s="248">
        <v>13</v>
      </c>
    </row>
    <row r="70" spans="1:32">
      <c r="A70" s="280">
        <v>186</v>
      </c>
      <c r="B70" s="280" t="s">
        <v>93</v>
      </c>
      <c r="C70" s="285">
        <v>45226</v>
      </c>
      <c r="D70" s="285">
        <v>146251828.43000001</v>
      </c>
      <c r="E70" s="285">
        <v>146251828.43000001</v>
      </c>
      <c r="F70" s="284">
        <f t="shared" si="0"/>
        <v>0</v>
      </c>
      <c r="G70" s="285">
        <v>150918000</v>
      </c>
      <c r="H70" s="285">
        <v>150918000</v>
      </c>
      <c r="I70" s="284">
        <f t="shared" si="1"/>
        <v>0</v>
      </c>
      <c r="J70" s="285">
        <v>148584914.215</v>
      </c>
      <c r="K70" s="285">
        <v>148584914.215</v>
      </c>
      <c r="L70" s="284">
        <f t="shared" si="2"/>
        <v>0</v>
      </c>
      <c r="M70" s="285">
        <v>151774865.36617541</v>
      </c>
      <c r="N70" s="285">
        <v>151644039.21977612</v>
      </c>
      <c r="O70" s="284">
        <f t="shared" si="3"/>
        <v>-130826.14639928937</v>
      </c>
      <c r="P70" s="285">
        <v>3062387.64</v>
      </c>
      <c r="Q70" s="285">
        <v>3062387.64</v>
      </c>
      <c r="R70" s="284">
        <f t="shared" si="4"/>
        <v>0</v>
      </c>
      <c r="S70" s="285">
        <v>3042000</v>
      </c>
      <c r="T70" s="285">
        <v>3042000</v>
      </c>
      <c r="U70" s="285">
        <v>3052193.8200000003</v>
      </c>
      <c r="V70" s="285">
        <v>3052193.8200000003</v>
      </c>
      <c r="W70" s="285">
        <v>3147791.2365409834</v>
      </c>
      <c r="X70" s="285">
        <v>3143479.6335835205</v>
      </c>
      <c r="Y70" s="285">
        <v>154922656.60271639</v>
      </c>
      <c r="Z70" s="285">
        <v>154787518.85335964</v>
      </c>
      <c r="AA70" s="284">
        <f t="shared" si="5"/>
        <v>-135137.74935674667</v>
      </c>
      <c r="AB70" s="284">
        <f t="shared" si="10"/>
        <v>3425.5219697235302</v>
      </c>
      <c r="AC70" s="284">
        <f t="shared" si="7"/>
        <v>3422.5339153000405</v>
      </c>
      <c r="AD70" s="285">
        <f t="shared" si="11"/>
        <v>-2.988054423489757</v>
      </c>
      <c r="AE70" s="286">
        <f t="shared" si="12"/>
        <v>-8.7229171200759207E-4</v>
      </c>
      <c r="AF70" s="248">
        <v>1</v>
      </c>
    </row>
    <row r="71" spans="1:32">
      <c r="A71" s="280">
        <v>202</v>
      </c>
      <c r="B71" s="280" t="s">
        <v>94</v>
      </c>
      <c r="C71" s="285">
        <v>35497</v>
      </c>
      <c r="D71" s="285">
        <v>110608661.74999994</v>
      </c>
      <c r="E71" s="285">
        <v>105372642.83</v>
      </c>
      <c r="F71" s="284">
        <f t="shared" si="0"/>
        <v>-5236018.9199999422</v>
      </c>
      <c r="G71" s="285">
        <v>112973000</v>
      </c>
      <c r="H71" s="285">
        <v>112973000</v>
      </c>
      <c r="I71" s="284">
        <f t="shared" si="1"/>
        <v>0</v>
      </c>
      <c r="J71" s="285">
        <v>111790830.87499997</v>
      </c>
      <c r="K71" s="285">
        <v>109172821.41499999</v>
      </c>
      <c r="L71" s="284">
        <f t="shared" si="2"/>
        <v>-2618009.4599999785</v>
      </c>
      <c r="M71" s="285">
        <v>114190854.40043375</v>
      </c>
      <c r="N71" s="285">
        <v>111420514.65894082</v>
      </c>
      <c r="O71" s="284">
        <f t="shared" si="3"/>
        <v>-2770339.7414929271</v>
      </c>
      <c r="P71" s="285">
        <v>2535895.7200000002</v>
      </c>
      <c r="Q71" s="285">
        <v>2535895.7200000002</v>
      </c>
      <c r="R71" s="284">
        <f t="shared" si="4"/>
        <v>0</v>
      </c>
      <c r="S71" s="285">
        <v>2647000</v>
      </c>
      <c r="T71" s="285">
        <v>2647000</v>
      </c>
      <c r="U71" s="285">
        <v>2591447.8600000003</v>
      </c>
      <c r="V71" s="285">
        <v>2591447.8600000003</v>
      </c>
      <c r="W71" s="285">
        <v>2672614.3045728616</v>
      </c>
      <c r="X71" s="285">
        <v>2668953.5625242824</v>
      </c>
      <c r="Y71" s="285">
        <v>116863468.70500661</v>
      </c>
      <c r="Z71" s="285">
        <v>114089468.22146511</v>
      </c>
      <c r="AA71" s="284">
        <f t="shared" si="5"/>
        <v>-2774000.4835415035</v>
      </c>
      <c r="AB71" s="284">
        <f t="shared" si="10"/>
        <v>3292.2069105841792</v>
      </c>
      <c r="AC71" s="284">
        <f t="shared" si="7"/>
        <v>3214.0594478819366</v>
      </c>
      <c r="AD71" s="285">
        <f t="shared" si="11"/>
        <v>-78.147462702242592</v>
      </c>
      <c r="AE71" s="286">
        <f t="shared" si="12"/>
        <v>-2.3737105481130245E-2</v>
      </c>
      <c r="AF71" s="248">
        <v>2</v>
      </c>
    </row>
    <row r="72" spans="1:32">
      <c r="A72" s="280">
        <v>204</v>
      </c>
      <c r="B72" s="280" t="s">
        <v>95</v>
      </c>
      <c r="C72" s="285">
        <v>2778</v>
      </c>
      <c r="D72" s="285">
        <v>16310915.449999996</v>
      </c>
      <c r="E72" s="285">
        <v>16310915.449999996</v>
      </c>
      <c r="F72" s="284">
        <f t="shared" si="0"/>
        <v>0</v>
      </c>
      <c r="G72" s="285">
        <v>16203000</v>
      </c>
      <c r="H72" s="285">
        <v>16203000</v>
      </c>
      <c r="I72" s="284">
        <f t="shared" si="1"/>
        <v>0</v>
      </c>
      <c r="J72" s="285">
        <v>16256957.724999998</v>
      </c>
      <c r="K72" s="285">
        <v>16256957.724999998</v>
      </c>
      <c r="L72" s="284">
        <f t="shared" si="2"/>
        <v>0</v>
      </c>
      <c r="M72" s="285">
        <v>16605976.340270957</v>
      </c>
      <c r="N72" s="285">
        <v>16591662.403068285</v>
      </c>
      <c r="O72" s="284">
        <f t="shared" si="3"/>
        <v>-14313.937202671543</v>
      </c>
      <c r="P72" s="285">
        <v>300325.15999999997</v>
      </c>
      <c r="Q72" s="285">
        <v>300325.15999999997</v>
      </c>
      <c r="R72" s="284">
        <f t="shared" si="4"/>
        <v>0</v>
      </c>
      <c r="S72" s="285">
        <v>359000</v>
      </c>
      <c r="T72" s="285">
        <v>359000</v>
      </c>
      <c r="U72" s="285">
        <v>329662.57999999996</v>
      </c>
      <c r="V72" s="285">
        <v>329662.57999999996</v>
      </c>
      <c r="W72" s="285">
        <v>339987.90428698616</v>
      </c>
      <c r="X72" s="285">
        <v>339522.21493738488</v>
      </c>
      <c r="Y72" s="285">
        <v>16945964.244557943</v>
      </c>
      <c r="Z72" s="285">
        <v>16931184.618005671</v>
      </c>
      <c r="AA72" s="284">
        <f t="shared" si="5"/>
        <v>-14779.626552272588</v>
      </c>
      <c r="AB72" s="284">
        <f t="shared" si="10"/>
        <v>6100.0591233109944</v>
      </c>
      <c r="AC72" s="284">
        <f t="shared" si="7"/>
        <v>6094.7388833713721</v>
      </c>
      <c r="AD72" s="285">
        <f t="shared" si="11"/>
        <v>-5.3202399396222972</v>
      </c>
      <c r="AE72" s="286">
        <f t="shared" si="12"/>
        <v>-8.7216202860908884E-4</v>
      </c>
      <c r="AF72" s="248">
        <v>11</v>
      </c>
    </row>
    <row r="73" spans="1:32">
      <c r="A73" s="280">
        <v>205</v>
      </c>
      <c r="B73" s="280" t="s">
        <v>96</v>
      </c>
      <c r="C73" s="285">
        <v>36493</v>
      </c>
      <c r="D73" s="285">
        <v>150135032.34</v>
      </c>
      <c r="E73" s="285">
        <v>150135032.31999999</v>
      </c>
      <c r="F73" s="284">
        <f t="shared" si="0"/>
        <v>-2.000001072883606E-2</v>
      </c>
      <c r="G73" s="285">
        <v>159023000</v>
      </c>
      <c r="H73" s="285">
        <v>159023000</v>
      </c>
      <c r="I73" s="284">
        <f t="shared" si="1"/>
        <v>0</v>
      </c>
      <c r="J73" s="285">
        <v>154579016.17000002</v>
      </c>
      <c r="K73" s="285">
        <v>154579016.16</v>
      </c>
      <c r="L73" s="284">
        <f t="shared" si="2"/>
        <v>-1.0000020265579224E-2</v>
      </c>
      <c r="M73" s="285">
        <v>157897653.95489347</v>
      </c>
      <c r="N73" s="285">
        <v>157761550.10731921</v>
      </c>
      <c r="O73" s="284">
        <f t="shared" si="3"/>
        <v>-136103.84757426381</v>
      </c>
      <c r="P73" s="285">
        <v>5071921.26</v>
      </c>
      <c r="Q73" s="285">
        <v>5071921.26</v>
      </c>
      <c r="R73" s="284">
        <f t="shared" si="4"/>
        <v>0</v>
      </c>
      <c r="S73" s="285">
        <v>5244000</v>
      </c>
      <c r="T73" s="285">
        <v>5244000</v>
      </c>
      <c r="U73" s="285">
        <v>5157960.63</v>
      </c>
      <c r="V73" s="285">
        <v>5157960.63</v>
      </c>
      <c r="W73" s="285">
        <v>5319512.5300192786</v>
      </c>
      <c r="X73" s="285">
        <v>5312226.2698345352</v>
      </c>
      <c r="Y73" s="285">
        <v>163217166.48491275</v>
      </c>
      <c r="Z73" s="285">
        <v>163073776.37715375</v>
      </c>
      <c r="AA73" s="284">
        <f t="shared" si="5"/>
        <v>-143390.10775899887</v>
      </c>
      <c r="AB73" s="284">
        <f t="shared" si="10"/>
        <v>4472.5609427811569</v>
      </c>
      <c r="AC73" s="284">
        <f t="shared" si="7"/>
        <v>4468.6316931234414</v>
      </c>
      <c r="AD73" s="285">
        <f t="shared" si="11"/>
        <v>-3.9292496577154452</v>
      </c>
      <c r="AE73" s="286">
        <f t="shared" si="12"/>
        <v>-8.7852344730089552E-4</v>
      </c>
      <c r="AF73" s="248">
        <v>18</v>
      </c>
    </row>
    <row r="74" spans="1:32">
      <c r="A74" s="280">
        <v>208</v>
      </c>
      <c r="B74" s="280" t="s">
        <v>97</v>
      </c>
      <c r="C74" s="285">
        <v>12412</v>
      </c>
      <c r="D74" s="285">
        <v>44597210.019999996</v>
      </c>
      <c r="E74" s="285">
        <v>44597210.019999996</v>
      </c>
      <c r="F74" s="284">
        <f t="shared" ref="F74:F137" si="13">E74-D74</f>
        <v>0</v>
      </c>
      <c r="G74" s="285">
        <v>43286000</v>
      </c>
      <c r="H74" s="285">
        <v>43286000</v>
      </c>
      <c r="I74" s="284">
        <f t="shared" ref="I74:I137" si="14">H74-G74</f>
        <v>0</v>
      </c>
      <c r="J74" s="285">
        <v>43941605.009999998</v>
      </c>
      <c r="K74" s="285">
        <v>43941605.009999998</v>
      </c>
      <c r="L74" s="284">
        <f t="shared" ref="L74:L137" si="15">K74-J74</f>
        <v>0</v>
      </c>
      <c r="M74" s="285">
        <v>44884981.89470391</v>
      </c>
      <c r="N74" s="285">
        <v>44846292.160416745</v>
      </c>
      <c r="O74" s="284">
        <f t="shared" ref="O74:O137" si="16">N74-M74</f>
        <v>-38689.734287165105</v>
      </c>
      <c r="P74" s="285">
        <v>1461022.52</v>
      </c>
      <c r="Q74" s="285">
        <v>1461022.52</v>
      </c>
      <c r="R74" s="284">
        <f t="shared" ref="R74:R137" si="17">Q74-P74</f>
        <v>0</v>
      </c>
      <c r="S74" s="285">
        <v>1464000</v>
      </c>
      <c r="T74" s="285">
        <v>1464000</v>
      </c>
      <c r="U74" s="285">
        <v>1462511.26</v>
      </c>
      <c r="V74" s="285">
        <v>1462511.26</v>
      </c>
      <c r="W74" s="285">
        <v>1508318.4093369639</v>
      </c>
      <c r="X74" s="285">
        <v>1506252.4304883666</v>
      </c>
      <c r="Y74" s="285">
        <v>46393300.304040872</v>
      </c>
      <c r="Z74" s="285">
        <v>46352544.590905115</v>
      </c>
      <c r="AA74" s="284">
        <f t="shared" ref="AA74:AA137" si="18">Z74-Y74</f>
        <v>-40755.713135756552</v>
      </c>
      <c r="AB74" s="284">
        <f t="shared" si="10"/>
        <v>3737.777981311704</v>
      </c>
      <c r="AC74" s="284">
        <f t="shared" ref="AC74:AC137" si="19">Z74/C74</f>
        <v>3734.4944079040538</v>
      </c>
      <c r="AD74" s="285">
        <f t="shared" si="11"/>
        <v>-3.2835734076502376</v>
      </c>
      <c r="AE74" s="286">
        <f t="shared" si="12"/>
        <v>-8.784827306671458E-4</v>
      </c>
      <c r="AF74" s="248">
        <v>17</v>
      </c>
    </row>
    <row r="75" spans="1:32">
      <c r="A75" s="280">
        <v>211</v>
      </c>
      <c r="B75" s="280" t="s">
        <v>98</v>
      </c>
      <c r="C75" s="285">
        <v>32622</v>
      </c>
      <c r="D75" s="285">
        <v>97219792.510000035</v>
      </c>
      <c r="E75" s="285">
        <v>102878824.84999999</v>
      </c>
      <c r="F75" s="284">
        <f t="shared" si="13"/>
        <v>5659032.3399999589</v>
      </c>
      <c r="G75" s="285">
        <v>104405000</v>
      </c>
      <c r="H75" s="285">
        <v>104405000</v>
      </c>
      <c r="I75" s="284">
        <f t="shared" si="14"/>
        <v>0</v>
      </c>
      <c r="J75" s="285">
        <v>100812396.25500003</v>
      </c>
      <c r="K75" s="285">
        <v>103641912.425</v>
      </c>
      <c r="L75" s="284">
        <f t="shared" si="15"/>
        <v>2829516.169999972</v>
      </c>
      <c r="M75" s="285">
        <v>102976725.12502958</v>
      </c>
      <c r="N75" s="285">
        <v>105775733.12622787</v>
      </c>
      <c r="O75" s="284">
        <f t="shared" si="16"/>
        <v>2799008.0011982918</v>
      </c>
      <c r="P75" s="285">
        <v>2400794.21</v>
      </c>
      <c r="Q75" s="285">
        <v>2400794.21</v>
      </c>
      <c r="R75" s="284">
        <f t="shared" si="17"/>
        <v>0</v>
      </c>
      <c r="S75" s="285">
        <v>2400000</v>
      </c>
      <c r="T75" s="285">
        <v>2400000</v>
      </c>
      <c r="U75" s="285">
        <v>2400397.105</v>
      </c>
      <c r="V75" s="285">
        <v>2400397.105</v>
      </c>
      <c r="W75" s="285">
        <v>2475579.6705391887</v>
      </c>
      <c r="X75" s="285">
        <v>2472188.8114170753</v>
      </c>
      <c r="Y75" s="285">
        <v>105452304.79556876</v>
      </c>
      <c r="Z75" s="285">
        <v>108247921.93764494</v>
      </c>
      <c r="AA75" s="284">
        <f t="shared" si="18"/>
        <v>2795617.1420761794</v>
      </c>
      <c r="AB75" s="284">
        <f t="shared" ref="AB75:AB138" si="20">Y75/C75</f>
        <v>3232.5517992633427</v>
      </c>
      <c r="AC75" s="284">
        <f t="shared" si="19"/>
        <v>3318.2490937908451</v>
      </c>
      <c r="AD75" s="285">
        <f t="shared" ref="AD75:AD138" si="21">AC75-AB75</f>
        <v>85.697294527502436</v>
      </c>
      <c r="AE75" s="286">
        <f t="shared" ref="AE75:AE138" si="22">AD75/AB75</f>
        <v>2.6510725844217486E-2</v>
      </c>
      <c r="AF75" s="248">
        <v>6</v>
      </c>
    </row>
    <row r="76" spans="1:32">
      <c r="A76" s="280">
        <v>213</v>
      </c>
      <c r="B76" s="280" t="s">
        <v>99</v>
      </c>
      <c r="C76" s="285">
        <v>5230</v>
      </c>
      <c r="D76" s="285">
        <v>26648979.419999998</v>
      </c>
      <c r="E76" s="285">
        <v>26901952.239999998</v>
      </c>
      <c r="F76" s="284">
        <f t="shared" si="13"/>
        <v>252972.8200000003</v>
      </c>
      <c r="G76" s="285">
        <v>26235000</v>
      </c>
      <c r="H76" s="285">
        <v>26235000</v>
      </c>
      <c r="I76" s="284">
        <f t="shared" si="14"/>
        <v>0</v>
      </c>
      <c r="J76" s="285">
        <v>26441989.710000001</v>
      </c>
      <c r="K76" s="285">
        <v>26568476.119999997</v>
      </c>
      <c r="L76" s="284">
        <f t="shared" si="15"/>
        <v>126486.40999999642</v>
      </c>
      <c r="M76" s="285">
        <v>27009669.517606389</v>
      </c>
      <c r="N76" s="285">
        <v>27115478.418765564</v>
      </c>
      <c r="O76" s="284">
        <f t="shared" si="16"/>
        <v>105808.90115917474</v>
      </c>
      <c r="P76" s="285">
        <v>436495.08</v>
      </c>
      <c r="Q76" s="285">
        <v>452791.08</v>
      </c>
      <c r="R76" s="284">
        <f t="shared" si="17"/>
        <v>16296</v>
      </c>
      <c r="S76" s="285">
        <v>468000</v>
      </c>
      <c r="T76" s="285">
        <v>468000</v>
      </c>
      <c r="U76" s="285">
        <v>452247.54000000004</v>
      </c>
      <c r="V76" s="285">
        <v>460395.54000000004</v>
      </c>
      <c r="W76" s="285">
        <v>466412.33391895733</v>
      </c>
      <c r="X76" s="285">
        <v>474165.17060593708</v>
      </c>
      <c r="Y76" s="285">
        <v>27476081.851525348</v>
      </c>
      <c r="Z76" s="285">
        <v>27589643.589371502</v>
      </c>
      <c r="AA76" s="284">
        <f t="shared" si="18"/>
        <v>113561.73784615472</v>
      </c>
      <c r="AB76" s="284">
        <f t="shared" si="20"/>
        <v>5253.5529352820931</v>
      </c>
      <c r="AC76" s="284">
        <f t="shared" si="19"/>
        <v>5275.2664606828876</v>
      </c>
      <c r="AD76" s="285">
        <f t="shared" si="21"/>
        <v>21.713525400794424</v>
      </c>
      <c r="AE76" s="286">
        <f t="shared" si="22"/>
        <v>4.1331125180008301E-3</v>
      </c>
      <c r="AF76" s="248">
        <v>10</v>
      </c>
    </row>
    <row r="77" spans="1:32">
      <c r="A77" s="280">
        <v>214</v>
      </c>
      <c r="B77" s="280" t="s">
        <v>100</v>
      </c>
      <c r="C77" s="285">
        <v>12662</v>
      </c>
      <c r="D77" s="285">
        <v>48245841.620000005</v>
      </c>
      <c r="E77" s="285">
        <v>48130184.700000003</v>
      </c>
      <c r="F77" s="284">
        <f t="shared" si="13"/>
        <v>-115656.92000000179</v>
      </c>
      <c r="G77" s="285">
        <v>50667000</v>
      </c>
      <c r="H77" s="285">
        <v>50667000</v>
      </c>
      <c r="I77" s="284">
        <f t="shared" si="14"/>
        <v>0</v>
      </c>
      <c r="J77" s="285">
        <v>49456420.810000002</v>
      </c>
      <c r="K77" s="285">
        <v>49398592.350000001</v>
      </c>
      <c r="L77" s="284">
        <f t="shared" si="15"/>
        <v>-57828.460000000894</v>
      </c>
      <c r="M77" s="285">
        <v>50518194.593222663</v>
      </c>
      <c r="N77" s="285">
        <v>50415630.114950776</v>
      </c>
      <c r="O77" s="284">
        <f t="shared" si="16"/>
        <v>-102564.47827188671</v>
      </c>
      <c r="P77" s="285">
        <v>1339671.5</v>
      </c>
      <c r="Q77" s="285">
        <v>1339671.5</v>
      </c>
      <c r="R77" s="284">
        <f t="shared" si="17"/>
        <v>0</v>
      </c>
      <c r="S77" s="285">
        <v>1365000</v>
      </c>
      <c r="T77" s="285">
        <v>1365000</v>
      </c>
      <c r="U77" s="285">
        <v>1352335.75</v>
      </c>
      <c r="V77" s="285">
        <v>1352335.75</v>
      </c>
      <c r="W77" s="285">
        <v>1394692.104681307</v>
      </c>
      <c r="X77" s="285">
        <v>1392781.7624281459</v>
      </c>
      <c r="Y77" s="285">
        <v>51912886.697903968</v>
      </c>
      <c r="Z77" s="285">
        <v>51808411.877378926</v>
      </c>
      <c r="AA77" s="284">
        <f t="shared" si="18"/>
        <v>-104474.82052504271</v>
      </c>
      <c r="AB77" s="284">
        <f t="shared" si="20"/>
        <v>4099.8962800429608</v>
      </c>
      <c r="AC77" s="284">
        <f t="shared" si="19"/>
        <v>4091.6452280349808</v>
      </c>
      <c r="AD77" s="285">
        <f t="shared" si="21"/>
        <v>-8.251052007979979</v>
      </c>
      <c r="AE77" s="286">
        <f t="shared" si="22"/>
        <v>-2.0125026206500815E-3</v>
      </c>
      <c r="AF77" s="248">
        <v>4</v>
      </c>
    </row>
    <row r="78" spans="1:32">
      <c r="A78" s="280">
        <v>216</v>
      </c>
      <c r="B78" s="280" t="s">
        <v>101</v>
      </c>
      <c r="C78" s="285">
        <v>1311</v>
      </c>
      <c r="D78" s="285">
        <v>6964310.2799999993</v>
      </c>
      <c r="E78" s="285">
        <v>6964310.2799999993</v>
      </c>
      <c r="F78" s="284">
        <f t="shared" si="13"/>
        <v>0</v>
      </c>
      <c r="G78" s="285">
        <v>7397000</v>
      </c>
      <c r="H78" s="285">
        <v>7397000</v>
      </c>
      <c r="I78" s="284">
        <f t="shared" si="14"/>
        <v>0</v>
      </c>
      <c r="J78" s="285">
        <v>7180655.1399999997</v>
      </c>
      <c r="K78" s="285">
        <v>7180655.1399999997</v>
      </c>
      <c r="L78" s="284">
        <f t="shared" si="15"/>
        <v>0</v>
      </c>
      <c r="M78" s="285">
        <v>7334815.7373328628</v>
      </c>
      <c r="N78" s="285">
        <v>7328493.3092078306</v>
      </c>
      <c r="O78" s="284">
        <f t="shared" si="16"/>
        <v>-6322.4281250322238</v>
      </c>
      <c r="P78" s="285">
        <v>127616.04</v>
      </c>
      <c r="Q78" s="285">
        <v>127616.04</v>
      </c>
      <c r="R78" s="284">
        <f t="shared" si="17"/>
        <v>0</v>
      </c>
      <c r="S78" s="285">
        <v>129000</v>
      </c>
      <c r="T78" s="285">
        <v>129000</v>
      </c>
      <c r="U78" s="285">
        <v>128308.01999999999</v>
      </c>
      <c r="V78" s="285">
        <v>128308.01999999999</v>
      </c>
      <c r="W78" s="285">
        <v>132326.74094528018</v>
      </c>
      <c r="X78" s="285">
        <v>132145.48992679204</v>
      </c>
      <c r="Y78" s="285">
        <v>7467142.4782781433</v>
      </c>
      <c r="Z78" s="285">
        <v>7460638.7991346223</v>
      </c>
      <c r="AA78" s="284">
        <f t="shared" si="18"/>
        <v>-6503.6791435210034</v>
      </c>
      <c r="AB78" s="284">
        <f t="shared" si="20"/>
        <v>5695.7608529962954</v>
      </c>
      <c r="AC78" s="284">
        <f t="shared" si="19"/>
        <v>5690.7999993399098</v>
      </c>
      <c r="AD78" s="285">
        <f t="shared" si="21"/>
        <v>-4.9608536563855523</v>
      </c>
      <c r="AE78" s="286">
        <f t="shared" si="22"/>
        <v>-8.7097295417097088E-4</v>
      </c>
      <c r="AF78" s="248">
        <v>13</v>
      </c>
    </row>
    <row r="79" spans="1:32">
      <c r="A79" s="280">
        <v>217</v>
      </c>
      <c r="B79" s="280" t="s">
        <v>102</v>
      </c>
      <c r="C79" s="285">
        <v>5390</v>
      </c>
      <c r="D79" s="285">
        <v>20587816.41</v>
      </c>
      <c r="E79" s="285">
        <v>20815597.100000001</v>
      </c>
      <c r="F79" s="284">
        <f t="shared" si="13"/>
        <v>227780.69000000134</v>
      </c>
      <c r="G79" s="285">
        <v>21594000</v>
      </c>
      <c r="H79" s="285">
        <v>21594000</v>
      </c>
      <c r="I79" s="284">
        <f t="shared" si="14"/>
        <v>0</v>
      </c>
      <c r="J79" s="285">
        <v>21090908.204999998</v>
      </c>
      <c r="K79" s="285">
        <v>21204798.550000001</v>
      </c>
      <c r="L79" s="284">
        <f t="shared" si="15"/>
        <v>113890.34500000253</v>
      </c>
      <c r="M79" s="285">
        <v>21543706.305421706</v>
      </c>
      <c r="N79" s="285">
        <v>21641371.332696378</v>
      </c>
      <c r="O79" s="284">
        <f t="shared" si="16"/>
        <v>97665.027274671942</v>
      </c>
      <c r="P79" s="285">
        <v>611343</v>
      </c>
      <c r="Q79" s="285">
        <v>611343</v>
      </c>
      <c r="R79" s="284">
        <f t="shared" si="17"/>
        <v>0</v>
      </c>
      <c r="S79" s="285">
        <v>645000</v>
      </c>
      <c r="T79" s="285">
        <v>645000</v>
      </c>
      <c r="U79" s="285">
        <v>628171.5</v>
      </c>
      <c r="V79" s="285">
        <v>628171.5</v>
      </c>
      <c r="W79" s="285">
        <v>647846.38832169713</v>
      </c>
      <c r="X79" s="285">
        <v>646959.01803759311</v>
      </c>
      <c r="Y79" s="285">
        <v>22191552.693743404</v>
      </c>
      <c r="Z79" s="285">
        <v>22288330.350733973</v>
      </c>
      <c r="AA79" s="284">
        <f t="shared" si="18"/>
        <v>96777.656990569085</v>
      </c>
      <c r="AB79" s="284">
        <f t="shared" si="20"/>
        <v>4117.171186223266</v>
      </c>
      <c r="AC79" s="284">
        <f t="shared" si="19"/>
        <v>4135.1262246259694</v>
      </c>
      <c r="AD79" s="285">
        <f t="shared" si="21"/>
        <v>17.955038402703394</v>
      </c>
      <c r="AE79" s="286">
        <f t="shared" si="22"/>
        <v>4.3610133245816727E-3</v>
      </c>
      <c r="AF79" s="248">
        <v>16</v>
      </c>
    </row>
    <row r="80" spans="1:32">
      <c r="A80" s="280">
        <v>218</v>
      </c>
      <c r="B80" s="280" t="s">
        <v>103</v>
      </c>
      <c r="C80" s="285">
        <v>1192</v>
      </c>
      <c r="D80" s="285">
        <v>6081003.21</v>
      </c>
      <c r="E80" s="285">
        <v>6081003.209999999</v>
      </c>
      <c r="F80" s="284">
        <f t="shared" si="13"/>
        <v>0</v>
      </c>
      <c r="G80" s="285">
        <v>6280000</v>
      </c>
      <c r="H80" s="285">
        <v>6280000</v>
      </c>
      <c r="I80" s="284">
        <f t="shared" si="14"/>
        <v>0</v>
      </c>
      <c r="J80" s="285">
        <v>6180501.6050000004</v>
      </c>
      <c r="K80" s="285">
        <v>6180501.6049999995</v>
      </c>
      <c r="L80" s="284">
        <f t="shared" si="15"/>
        <v>0</v>
      </c>
      <c r="M80" s="285">
        <v>6313190.0297561176</v>
      </c>
      <c r="N80" s="285">
        <v>6307748.217496315</v>
      </c>
      <c r="O80" s="284">
        <f t="shared" si="16"/>
        <v>-5441.8122598025948</v>
      </c>
      <c r="P80" s="285">
        <v>125115.29</v>
      </c>
      <c r="Q80" s="285">
        <v>125115.29</v>
      </c>
      <c r="R80" s="284">
        <f t="shared" si="17"/>
        <v>0</v>
      </c>
      <c r="S80" s="285">
        <v>128000</v>
      </c>
      <c r="T80" s="285">
        <v>128000</v>
      </c>
      <c r="U80" s="285">
        <v>126557.64499999999</v>
      </c>
      <c r="V80" s="285">
        <v>126557.64499999999</v>
      </c>
      <c r="W80" s="285">
        <v>130521.54264838423</v>
      </c>
      <c r="X80" s="285">
        <v>130342.76425203992</v>
      </c>
      <c r="Y80" s="285">
        <v>6443711.572404502</v>
      </c>
      <c r="Z80" s="285">
        <v>6438090.9817483546</v>
      </c>
      <c r="AA80" s="284">
        <f t="shared" si="18"/>
        <v>-5620.5906561473384</v>
      </c>
      <c r="AB80" s="284">
        <f t="shared" si="20"/>
        <v>5405.7982989970651</v>
      </c>
      <c r="AC80" s="284">
        <f t="shared" si="19"/>
        <v>5401.0830383794919</v>
      </c>
      <c r="AD80" s="285">
        <f t="shared" si="21"/>
        <v>-4.7152606175732217</v>
      </c>
      <c r="AE80" s="286">
        <f t="shared" si="22"/>
        <v>-8.7225981377219374E-4</v>
      </c>
      <c r="AF80" s="248">
        <v>14</v>
      </c>
    </row>
    <row r="81" spans="1:32">
      <c r="A81" s="280">
        <v>224</v>
      </c>
      <c r="B81" s="280" t="s">
        <v>104</v>
      </c>
      <c r="C81" s="285">
        <v>8717</v>
      </c>
      <c r="D81" s="285">
        <v>32061425.370000001</v>
      </c>
      <c r="E81" s="285">
        <v>32576100.220000006</v>
      </c>
      <c r="F81" s="284">
        <f t="shared" si="13"/>
        <v>514674.85000000522</v>
      </c>
      <c r="G81" s="285">
        <v>35705000</v>
      </c>
      <c r="H81" s="285">
        <v>35705000</v>
      </c>
      <c r="I81" s="284">
        <f t="shared" si="14"/>
        <v>0</v>
      </c>
      <c r="J81" s="285">
        <v>33883212.685000002</v>
      </c>
      <c r="K81" s="285">
        <v>34140550.109999999</v>
      </c>
      <c r="L81" s="284">
        <f t="shared" si="15"/>
        <v>257337.42499999702</v>
      </c>
      <c r="M81" s="285">
        <v>34610647.188570388</v>
      </c>
      <c r="N81" s="285">
        <v>34843449.264130749</v>
      </c>
      <c r="O81" s="284">
        <f t="shared" si="16"/>
        <v>232802.07556036115</v>
      </c>
      <c r="P81" s="285">
        <v>566869.80999999994</v>
      </c>
      <c r="Q81" s="285">
        <v>628476.1100000001</v>
      </c>
      <c r="R81" s="284">
        <f t="shared" si="17"/>
        <v>61606.300000000163</v>
      </c>
      <c r="S81" s="285">
        <v>602000</v>
      </c>
      <c r="T81" s="285">
        <v>602000</v>
      </c>
      <c r="U81" s="285">
        <v>584434.90500000003</v>
      </c>
      <c r="V81" s="285">
        <v>615238.05500000005</v>
      </c>
      <c r="W81" s="285">
        <v>602739.9243890947</v>
      </c>
      <c r="X81" s="285">
        <v>633638.75617113907</v>
      </c>
      <c r="Y81" s="285">
        <v>35213387.112959482</v>
      </c>
      <c r="Z81" s="285">
        <v>35477088.020301886</v>
      </c>
      <c r="AA81" s="284">
        <f t="shared" si="18"/>
        <v>263700.90734240413</v>
      </c>
      <c r="AB81" s="284">
        <f t="shared" si="20"/>
        <v>4039.6222453779374</v>
      </c>
      <c r="AC81" s="284">
        <f t="shared" si="19"/>
        <v>4069.8735826892148</v>
      </c>
      <c r="AD81" s="285">
        <f t="shared" si="21"/>
        <v>30.251337311277439</v>
      </c>
      <c r="AE81" s="286">
        <f t="shared" si="22"/>
        <v>7.4886549963651856E-3</v>
      </c>
      <c r="AF81" s="248">
        <v>1</v>
      </c>
    </row>
    <row r="82" spans="1:32">
      <c r="A82" s="280">
        <v>226</v>
      </c>
      <c r="B82" s="280" t="s">
        <v>105</v>
      </c>
      <c r="C82" s="285">
        <v>3774</v>
      </c>
      <c r="D82" s="285">
        <v>17669504.649999999</v>
      </c>
      <c r="E82" s="285">
        <v>17669504.649999999</v>
      </c>
      <c r="F82" s="284">
        <f t="shared" si="13"/>
        <v>0</v>
      </c>
      <c r="G82" s="285">
        <v>18414000</v>
      </c>
      <c r="H82" s="285">
        <v>18414000</v>
      </c>
      <c r="I82" s="284">
        <f t="shared" si="14"/>
        <v>0</v>
      </c>
      <c r="J82" s="285">
        <v>18041752.324999999</v>
      </c>
      <c r="K82" s="285">
        <v>18041752.324999999</v>
      </c>
      <c r="L82" s="284">
        <f t="shared" si="15"/>
        <v>0</v>
      </c>
      <c r="M82" s="285">
        <v>18429088.474853531</v>
      </c>
      <c r="N82" s="285">
        <v>18413203.060486667</v>
      </c>
      <c r="O82" s="284">
        <f t="shared" si="16"/>
        <v>-15885.414366863668</v>
      </c>
      <c r="P82" s="285">
        <v>361041</v>
      </c>
      <c r="Q82" s="285">
        <v>361041</v>
      </c>
      <c r="R82" s="284">
        <f t="shared" si="17"/>
        <v>0</v>
      </c>
      <c r="S82" s="285">
        <v>362000</v>
      </c>
      <c r="T82" s="285">
        <v>362000</v>
      </c>
      <c r="U82" s="285">
        <v>361520.5</v>
      </c>
      <c r="V82" s="285">
        <v>361520.5</v>
      </c>
      <c r="W82" s="285">
        <v>372843.64258686377</v>
      </c>
      <c r="X82" s="285">
        <v>372332.94996742078</v>
      </c>
      <c r="Y82" s="285">
        <v>18801932.117440395</v>
      </c>
      <c r="Z82" s="285">
        <v>18785536.010454088</v>
      </c>
      <c r="AA82" s="284">
        <f t="shared" si="18"/>
        <v>-16396.106986306608</v>
      </c>
      <c r="AB82" s="284">
        <f t="shared" si="20"/>
        <v>4981.9639950822457</v>
      </c>
      <c r="AC82" s="284">
        <f t="shared" si="19"/>
        <v>4977.6195046248249</v>
      </c>
      <c r="AD82" s="285">
        <f t="shared" si="21"/>
        <v>-4.3444904574207612</v>
      </c>
      <c r="AE82" s="286">
        <f t="shared" si="22"/>
        <v>-8.720437284792219E-4</v>
      </c>
      <c r="AF82" s="248">
        <v>13</v>
      </c>
    </row>
    <row r="83" spans="1:32">
      <c r="A83" s="280">
        <v>230</v>
      </c>
      <c r="B83" s="280" t="s">
        <v>106</v>
      </c>
      <c r="C83" s="285">
        <v>2290</v>
      </c>
      <c r="D83" s="285">
        <v>9669712.2400000002</v>
      </c>
      <c r="E83" s="285">
        <v>9650265.1400000006</v>
      </c>
      <c r="F83" s="284">
        <f t="shared" si="13"/>
        <v>-19447.099999999627</v>
      </c>
      <c r="G83" s="285">
        <v>10839000</v>
      </c>
      <c r="H83" s="285">
        <v>10839000</v>
      </c>
      <c r="I83" s="284">
        <f t="shared" si="14"/>
        <v>0</v>
      </c>
      <c r="J83" s="285">
        <v>10254356.120000001</v>
      </c>
      <c r="K83" s="285">
        <v>10244632.57</v>
      </c>
      <c r="L83" s="284">
        <f t="shared" si="15"/>
        <v>-9723.5500000007451</v>
      </c>
      <c r="M83" s="285">
        <v>10474505.623618009</v>
      </c>
      <c r="N83" s="285">
        <v>10455553.118867317</v>
      </c>
      <c r="O83" s="284">
        <f t="shared" si="16"/>
        <v>-18952.504750691354</v>
      </c>
      <c r="P83" s="285">
        <v>350595.69</v>
      </c>
      <c r="Q83" s="285">
        <v>350595.69</v>
      </c>
      <c r="R83" s="284">
        <f t="shared" si="17"/>
        <v>0</v>
      </c>
      <c r="S83" s="285">
        <v>335000</v>
      </c>
      <c r="T83" s="285">
        <v>335000</v>
      </c>
      <c r="U83" s="285">
        <v>342797.84499999997</v>
      </c>
      <c r="V83" s="285">
        <v>342797.84499999997</v>
      </c>
      <c r="W83" s="285">
        <v>353534.57743261341</v>
      </c>
      <c r="X83" s="285">
        <v>353050.33288935112</v>
      </c>
      <c r="Y83" s="285">
        <v>10828040.201050622</v>
      </c>
      <c r="Z83" s="285">
        <v>10808603.451756669</v>
      </c>
      <c r="AA83" s="284">
        <f t="shared" si="18"/>
        <v>-19436.74929395318</v>
      </c>
      <c r="AB83" s="284">
        <f t="shared" si="20"/>
        <v>4728.4018345199229</v>
      </c>
      <c r="AC83" s="284">
        <f t="shared" si="19"/>
        <v>4719.9141710727818</v>
      </c>
      <c r="AD83" s="285">
        <f t="shared" si="21"/>
        <v>-8.4876634471411307</v>
      </c>
      <c r="AE83" s="286">
        <f t="shared" si="22"/>
        <v>-1.7950385234132471E-3</v>
      </c>
      <c r="AF83" s="248">
        <v>4</v>
      </c>
    </row>
    <row r="84" spans="1:32">
      <c r="A84" s="280">
        <v>231</v>
      </c>
      <c r="B84" s="280" t="s">
        <v>107</v>
      </c>
      <c r="C84" s="285">
        <v>1289</v>
      </c>
      <c r="D84" s="285">
        <v>7035728.4799999986</v>
      </c>
      <c r="E84" s="285">
        <v>7013673.6799999997</v>
      </c>
      <c r="F84" s="284">
        <f t="shared" si="13"/>
        <v>-22054.799999998882</v>
      </c>
      <c r="G84" s="285">
        <v>7118000</v>
      </c>
      <c r="H84" s="285">
        <v>7118000</v>
      </c>
      <c r="I84" s="284">
        <f t="shared" si="14"/>
        <v>0</v>
      </c>
      <c r="J84" s="285">
        <v>7076864.2399999993</v>
      </c>
      <c r="K84" s="285">
        <v>7065836.8399999999</v>
      </c>
      <c r="L84" s="284">
        <f t="shared" si="15"/>
        <v>-11027.399999999441</v>
      </c>
      <c r="M84" s="285">
        <v>7228796.5633342145</v>
      </c>
      <c r="N84" s="285">
        <v>7211311.0846170224</v>
      </c>
      <c r="O84" s="284">
        <f t="shared" si="16"/>
        <v>-17485.478717192076</v>
      </c>
      <c r="P84" s="285">
        <v>124759.43</v>
      </c>
      <c r="Q84" s="285">
        <v>124759.43</v>
      </c>
      <c r="R84" s="284">
        <f t="shared" si="17"/>
        <v>0</v>
      </c>
      <c r="S84" s="285">
        <v>75000</v>
      </c>
      <c r="T84" s="285">
        <v>75000</v>
      </c>
      <c r="U84" s="285">
        <v>99879.714999999997</v>
      </c>
      <c r="V84" s="285">
        <v>99879.714999999997</v>
      </c>
      <c r="W84" s="285">
        <v>103008.03622792572</v>
      </c>
      <c r="X84" s="285">
        <v>102866.94372201645</v>
      </c>
      <c r="Y84" s="285">
        <v>7331804.5995621402</v>
      </c>
      <c r="Z84" s="285">
        <v>7314178.0283390386</v>
      </c>
      <c r="AA84" s="284">
        <f t="shared" si="18"/>
        <v>-17626.571223101579</v>
      </c>
      <c r="AB84" s="284">
        <f t="shared" si="20"/>
        <v>5687.9787428721029</v>
      </c>
      <c r="AC84" s="284">
        <f t="shared" si="19"/>
        <v>5674.3041336997976</v>
      </c>
      <c r="AD84" s="285">
        <f t="shared" si="21"/>
        <v>-13.674609172305281</v>
      </c>
      <c r="AE84" s="286">
        <f t="shared" si="22"/>
        <v>-2.4041245212882757E-3</v>
      </c>
      <c r="AF84" s="248">
        <v>15</v>
      </c>
    </row>
    <row r="85" spans="1:32">
      <c r="A85" s="280">
        <v>232</v>
      </c>
      <c r="B85" s="280" t="s">
        <v>108</v>
      </c>
      <c r="C85" s="285">
        <v>12890</v>
      </c>
      <c r="D85" s="285">
        <v>56336001.239999995</v>
      </c>
      <c r="E85" s="285">
        <v>56336001.239999995</v>
      </c>
      <c r="F85" s="284">
        <f t="shared" si="13"/>
        <v>0</v>
      </c>
      <c r="G85" s="285">
        <v>57658000</v>
      </c>
      <c r="H85" s="285">
        <v>57658000</v>
      </c>
      <c r="I85" s="284">
        <f t="shared" si="14"/>
        <v>0</v>
      </c>
      <c r="J85" s="285">
        <v>56997000.619999997</v>
      </c>
      <c r="K85" s="285">
        <v>56997000.619999997</v>
      </c>
      <c r="L85" s="284">
        <f t="shared" si="15"/>
        <v>0</v>
      </c>
      <c r="M85" s="285">
        <v>58220662.178792082</v>
      </c>
      <c r="N85" s="285">
        <v>58170477.420892343</v>
      </c>
      <c r="O85" s="284">
        <f t="shared" si="16"/>
        <v>-50184.757899738848</v>
      </c>
      <c r="P85" s="285">
        <v>1345572.14</v>
      </c>
      <c r="Q85" s="285">
        <v>1345572.14</v>
      </c>
      <c r="R85" s="284">
        <f t="shared" si="17"/>
        <v>0</v>
      </c>
      <c r="S85" s="285">
        <v>1345000</v>
      </c>
      <c r="T85" s="285">
        <v>1345000</v>
      </c>
      <c r="U85" s="285">
        <v>1345286.0699999998</v>
      </c>
      <c r="V85" s="285">
        <v>1345286.0699999998</v>
      </c>
      <c r="W85" s="285">
        <v>1387421.622453406</v>
      </c>
      <c r="X85" s="285">
        <v>1385521.2387490561</v>
      </c>
      <c r="Y85" s="285">
        <v>59608083.801245488</v>
      </c>
      <c r="Z85" s="285">
        <v>59555998.6596414</v>
      </c>
      <c r="AA85" s="284">
        <f t="shared" si="18"/>
        <v>-52085.141604088247</v>
      </c>
      <c r="AB85" s="284">
        <f t="shared" si="20"/>
        <v>4624.3664702285096</v>
      </c>
      <c r="AC85" s="284">
        <f t="shared" si="19"/>
        <v>4620.3257299954539</v>
      </c>
      <c r="AD85" s="285">
        <f t="shared" si="21"/>
        <v>-4.0407402330556579</v>
      </c>
      <c r="AE85" s="286">
        <f t="shared" si="22"/>
        <v>-8.7379325558858392E-4</v>
      </c>
      <c r="AF85" s="248">
        <v>14</v>
      </c>
    </row>
    <row r="86" spans="1:32">
      <c r="A86" s="280">
        <v>233</v>
      </c>
      <c r="B86" s="280" t="s">
        <v>109</v>
      </c>
      <c r="C86" s="285">
        <v>15312</v>
      </c>
      <c r="D86" s="285">
        <v>55291131.109999992</v>
      </c>
      <c r="E86" s="285">
        <v>64621660.729999989</v>
      </c>
      <c r="F86" s="284">
        <f t="shared" si="13"/>
        <v>9330529.6199999973</v>
      </c>
      <c r="G86" s="285">
        <v>67502000</v>
      </c>
      <c r="H86" s="285">
        <v>67502000</v>
      </c>
      <c r="I86" s="284">
        <f t="shared" si="14"/>
        <v>0</v>
      </c>
      <c r="J86" s="285">
        <v>61396565.554999992</v>
      </c>
      <c r="K86" s="285">
        <v>66061830.364999995</v>
      </c>
      <c r="L86" s="284">
        <f t="shared" si="15"/>
        <v>4665264.8100000024</v>
      </c>
      <c r="M86" s="285">
        <v>62714680.829387762</v>
      </c>
      <c r="N86" s="285">
        <v>67421937.467383385</v>
      </c>
      <c r="O86" s="284">
        <f t="shared" si="16"/>
        <v>4707256.6379956231</v>
      </c>
      <c r="P86" s="285">
        <v>1548437.96</v>
      </c>
      <c r="Q86" s="285">
        <v>1548437.96</v>
      </c>
      <c r="R86" s="284">
        <f t="shared" si="17"/>
        <v>0</v>
      </c>
      <c r="S86" s="285">
        <v>1617000</v>
      </c>
      <c r="T86" s="285">
        <v>1617000</v>
      </c>
      <c r="U86" s="285">
        <v>1582718.98</v>
      </c>
      <c r="V86" s="285">
        <v>1582718.98</v>
      </c>
      <c r="W86" s="285">
        <v>1632291.1417044555</v>
      </c>
      <c r="X86" s="285">
        <v>1630055.3545174543</v>
      </c>
      <c r="Y86" s="285">
        <v>64346971.971092217</v>
      </c>
      <c r="Z86" s="285">
        <v>69051992.821900845</v>
      </c>
      <c r="AA86" s="284">
        <f t="shared" si="18"/>
        <v>4705020.8508086279</v>
      </c>
      <c r="AB86" s="284">
        <f t="shared" si="20"/>
        <v>4202.3884516126054</v>
      </c>
      <c r="AC86" s="284">
        <f t="shared" si="19"/>
        <v>4509.6651529454575</v>
      </c>
      <c r="AD86" s="285">
        <f t="shared" si="21"/>
        <v>307.2767013328521</v>
      </c>
      <c r="AE86" s="286">
        <f t="shared" si="22"/>
        <v>7.311953782257781E-2</v>
      </c>
      <c r="AF86" s="248">
        <v>14</v>
      </c>
    </row>
    <row r="87" spans="1:32">
      <c r="A87" s="280">
        <v>235</v>
      </c>
      <c r="B87" s="280" t="s">
        <v>110</v>
      </c>
      <c r="C87" s="285">
        <v>10396</v>
      </c>
      <c r="D87" s="285">
        <v>36571861.420000002</v>
      </c>
      <c r="E87" s="285">
        <v>36571861.420000002</v>
      </c>
      <c r="F87" s="284">
        <f t="shared" si="13"/>
        <v>0</v>
      </c>
      <c r="G87" s="285">
        <v>35462000</v>
      </c>
      <c r="H87" s="285">
        <v>35462000</v>
      </c>
      <c r="I87" s="284">
        <f t="shared" si="14"/>
        <v>0</v>
      </c>
      <c r="J87" s="285">
        <v>36016930.710000001</v>
      </c>
      <c r="K87" s="285">
        <v>36016930.710000001</v>
      </c>
      <c r="L87" s="284">
        <f t="shared" si="15"/>
        <v>0</v>
      </c>
      <c r="M87" s="285">
        <v>36790173.742020883</v>
      </c>
      <c r="N87" s="285">
        <v>36758461.530355155</v>
      </c>
      <c r="O87" s="284">
        <f t="shared" si="16"/>
        <v>-31712.211665727198</v>
      </c>
      <c r="P87" s="285">
        <v>1009181.22</v>
      </c>
      <c r="Q87" s="285">
        <v>1009181.22</v>
      </c>
      <c r="R87" s="284">
        <f t="shared" si="17"/>
        <v>0</v>
      </c>
      <c r="S87" s="285">
        <v>750000</v>
      </c>
      <c r="T87" s="285">
        <v>750000</v>
      </c>
      <c r="U87" s="285">
        <v>879590.61</v>
      </c>
      <c r="V87" s="285">
        <v>879590.61</v>
      </c>
      <c r="W87" s="285">
        <v>907140.1677570194</v>
      </c>
      <c r="X87" s="285">
        <v>905897.63674520026</v>
      </c>
      <c r="Y87" s="285">
        <v>37697313.909777902</v>
      </c>
      <c r="Z87" s="285">
        <v>37664359.167100355</v>
      </c>
      <c r="AA87" s="284">
        <f t="shared" si="18"/>
        <v>-32954.742677547038</v>
      </c>
      <c r="AB87" s="284">
        <f t="shared" si="20"/>
        <v>3626.1363899363123</v>
      </c>
      <c r="AC87" s="284">
        <f t="shared" si="19"/>
        <v>3622.9664454694453</v>
      </c>
      <c r="AD87" s="285">
        <f t="shared" si="21"/>
        <v>-3.1699444668670367</v>
      </c>
      <c r="AE87" s="286">
        <f t="shared" si="22"/>
        <v>-8.7419339097796929E-4</v>
      </c>
      <c r="AF87" s="248">
        <v>1</v>
      </c>
    </row>
    <row r="88" spans="1:32">
      <c r="A88" s="280">
        <v>236</v>
      </c>
      <c r="B88" s="280" t="s">
        <v>111</v>
      </c>
      <c r="C88" s="285">
        <v>4196</v>
      </c>
      <c r="D88" s="285">
        <v>15315128.030000001</v>
      </c>
      <c r="E88" s="285">
        <v>15315128.029999999</v>
      </c>
      <c r="F88" s="284">
        <f t="shared" si="13"/>
        <v>0</v>
      </c>
      <c r="G88" s="285">
        <v>16192000</v>
      </c>
      <c r="H88" s="285">
        <v>16192000</v>
      </c>
      <c r="I88" s="284">
        <f t="shared" si="14"/>
        <v>0</v>
      </c>
      <c r="J88" s="285">
        <v>15753564.015000001</v>
      </c>
      <c r="K88" s="285">
        <v>15753564.015000001</v>
      </c>
      <c r="L88" s="284">
        <f t="shared" si="15"/>
        <v>0</v>
      </c>
      <c r="M88" s="285">
        <v>16091775.332954185</v>
      </c>
      <c r="N88" s="285">
        <v>16077904.624187918</v>
      </c>
      <c r="O88" s="284">
        <f t="shared" si="16"/>
        <v>-13870.708766266704</v>
      </c>
      <c r="P88" s="285">
        <v>333754.44</v>
      </c>
      <c r="Q88" s="285">
        <v>333754.44</v>
      </c>
      <c r="R88" s="284">
        <f t="shared" si="17"/>
        <v>0</v>
      </c>
      <c r="S88" s="285">
        <v>478000</v>
      </c>
      <c r="T88" s="285">
        <v>478000</v>
      </c>
      <c r="U88" s="285">
        <v>405877.22</v>
      </c>
      <c r="V88" s="285">
        <v>405877.22</v>
      </c>
      <c r="W88" s="285">
        <v>418589.65438427386</v>
      </c>
      <c r="X88" s="285">
        <v>418016.30238721136</v>
      </c>
      <c r="Y88" s="285">
        <v>16510364.987338459</v>
      </c>
      <c r="Z88" s="285">
        <v>16495920.92657513</v>
      </c>
      <c r="AA88" s="284">
        <f t="shared" si="18"/>
        <v>-14444.060763329268</v>
      </c>
      <c r="AB88" s="284">
        <f t="shared" si="20"/>
        <v>3934.7866986030645</v>
      </c>
      <c r="AC88" s="284">
        <f t="shared" si="19"/>
        <v>3931.3443580970279</v>
      </c>
      <c r="AD88" s="285">
        <f t="shared" si="21"/>
        <v>-3.442340506036544</v>
      </c>
      <c r="AE88" s="286">
        <f t="shared" si="22"/>
        <v>-8.7484805904692372E-4</v>
      </c>
      <c r="AF88" s="248">
        <v>16</v>
      </c>
    </row>
    <row r="89" spans="1:32">
      <c r="A89" s="280">
        <v>239</v>
      </c>
      <c r="B89" s="280" t="s">
        <v>112</v>
      </c>
      <c r="C89" s="285">
        <v>2095</v>
      </c>
      <c r="D89" s="285">
        <v>10925001.429999996</v>
      </c>
      <c r="E89" s="285">
        <v>10925001.429999996</v>
      </c>
      <c r="F89" s="284">
        <f t="shared" si="13"/>
        <v>0</v>
      </c>
      <c r="G89" s="285">
        <v>11167000</v>
      </c>
      <c r="H89" s="285">
        <v>11167000</v>
      </c>
      <c r="I89" s="284">
        <f t="shared" si="14"/>
        <v>0</v>
      </c>
      <c r="J89" s="285">
        <v>11046000.714999998</v>
      </c>
      <c r="K89" s="285">
        <v>11046000.714999998</v>
      </c>
      <c r="L89" s="284">
        <f t="shared" si="15"/>
        <v>0</v>
      </c>
      <c r="M89" s="285">
        <v>11283145.938543433</v>
      </c>
      <c r="N89" s="285">
        <v>11273420.148315657</v>
      </c>
      <c r="O89" s="284">
        <f t="shared" si="16"/>
        <v>-9725.7902277763933</v>
      </c>
      <c r="P89" s="285">
        <v>237310.58000000002</v>
      </c>
      <c r="Q89" s="285">
        <v>237310.58000000002</v>
      </c>
      <c r="R89" s="284">
        <f t="shared" si="17"/>
        <v>0</v>
      </c>
      <c r="S89" s="285">
        <v>259000</v>
      </c>
      <c r="T89" s="285">
        <v>259000</v>
      </c>
      <c r="U89" s="285">
        <v>248155.29</v>
      </c>
      <c r="V89" s="285">
        <v>248155.29</v>
      </c>
      <c r="W89" s="285">
        <v>255927.73369919418</v>
      </c>
      <c r="X89" s="285">
        <v>255577.18352270706</v>
      </c>
      <c r="Y89" s="285">
        <v>11539073.672242628</v>
      </c>
      <c r="Z89" s="285">
        <v>11528997.331838364</v>
      </c>
      <c r="AA89" s="284">
        <f t="shared" si="18"/>
        <v>-10076.340404264629</v>
      </c>
      <c r="AB89" s="284">
        <f t="shared" si="20"/>
        <v>5507.9110607363382</v>
      </c>
      <c r="AC89" s="284">
        <f t="shared" si="19"/>
        <v>5503.1013517128231</v>
      </c>
      <c r="AD89" s="285">
        <f t="shared" si="21"/>
        <v>-4.8097090235150972</v>
      </c>
      <c r="AE89" s="286">
        <f t="shared" si="22"/>
        <v>-8.73236508447197E-4</v>
      </c>
      <c r="AF89" s="248">
        <v>11</v>
      </c>
    </row>
    <row r="90" spans="1:32">
      <c r="A90" s="280">
        <v>240</v>
      </c>
      <c r="B90" s="280" t="s">
        <v>113</v>
      </c>
      <c r="C90" s="285">
        <v>19982</v>
      </c>
      <c r="D90" s="285">
        <v>97060864.01000002</v>
      </c>
      <c r="E90" s="285">
        <v>97060864.01000002</v>
      </c>
      <c r="F90" s="284">
        <f t="shared" si="13"/>
        <v>0</v>
      </c>
      <c r="G90" s="285">
        <v>97869000</v>
      </c>
      <c r="H90" s="285">
        <v>97869000</v>
      </c>
      <c r="I90" s="284">
        <f t="shared" si="14"/>
        <v>0</v>
      </c>
      <c r="J90" s="285">
        <v>97464932.00500001</v>
      </c>
      <c r="K90" s="285">
        <v>97464932.00500001</v>
      </c>
      <c r="L90" s="284">
        <f t="shared" si="15"/>
        <v>0</v>
      </c>
      <c r="M90" s="285">
        <v>99557394.578950852</v>
      </c>
      <c r="N90" s="285">
        <v>99471578.589281574</v>
      </c>
      <c r="O90" s="284">
        <f t="shared" si="16"/>
        <v>-85815.989669278264</v>
      </c>
      <c r="P90" s="285">
        <v>2379614.2400000002</v>
      </c>
      <c r="Q90" s="285">
        <v>2379614.2400000002</v>
      </c>
      <c r="R90" s="284">
        <f t="shared" si="17"/>
        <v>0</v>
      </c>
      <c r="S90" s="285">
        <v>2383000</v>
      </c>
      <c r="T90" s="285">
        <v>2383000</v>
      </c>
      <c r="U90" s="285">
        <v>2381307.12</v>
      </c>
      <c r="V90" s="285">
        <v>2381307.12</v>
      </c>
      <c r="W90" s="285">
        <v>2455891.7702836604</v>
      </c>
      <c r="X90" s="285">
        <v>2452527.8781369883</v>
      </c>
      <c r="Y90" s="285">
        <v>102013286.34923451</v>
      </c>
      <c r="Z90" s="285">
        <v>101924106.46741857</v>
      </c>
      <c r="AA90" s="284">
        <f t="shared" si="18"/>
        <v>-89179.881815940142</v>
      </c>
      <c r="AB90" s="284">
        <f t="shared" si="20"/>
        <v>5105.259050607272</v>
      </c>
      <c r="AC90" s="284">
        <f t="shared" si="19"/>
        <v>5100.7960398067544</v>
      </c>
      <c r="AD90" s="285">
        <f t="shared" si="21"/>
        <v>-4.4630108005176226</v>
      </c>
      <c r="AE90" s="286">
        <f t="shared" si="22"/>
        <v>-8.7419869516449831E-4</v>
      </c>
      <c r="AF90" s="248">
        <v>19</v>
      </c>
    </row>
    <row r="91" spans="1:32">
      <c r="A91" s="280">
        <v>241</v>
      </c>
      <c r="B91" s="280" t="s">
        <v>114</v>
      </c>
      <c r="C91" s="285">
        <v>7904</v>
      </c>
      <c r="D91" s="285">
        <v>31878960.259999998</v>
      </c>
      <c r="E91" s="285">
        <v>31878960.259999998</v>
      </c>
      <c r="F91" s="284">
        <f t="shared" si="13"/>
        <v>0</v>
      </c>
      <c r="G91" s="285">
        <v>32841000</v>
      </c>
      <c r="H91" s="285">
        <v>32841000</v>
      </c>
      <c r="I91" s="284">
        <f t="shared" si="14"/>
        <v>0</v>
      </c>
      <c r="J91" s="285">
        <v>32359980.129999999</v>
      </c>
      <c r="K91" s="285">
        <v>32359980.129999999</v>
      </c>
      <c r="L91" s="284">
        <f t="shared" si="15"/>
        <v>0</v>
      </c>
      <c r="M91" s="285">
        <v>33054712.542190507</v>
      </c>
      <c r="N91" s="285">
        <v>33026220.204860486</v>
      </c>
      <c r="O91" s="284">
        <f t="shared" si="16"/>
        <v>-28492.337330020964</v>
      </c>
      <c r="P91" s="285">
        <v>552809.84</v>
      </c>
      <c r="Q91" s="285">
        <v>552809.84</v>
      </c>
      <c r="R91" s="284">
        <f t="shared" si="17"/>
        <v>0</v>
      </c>
      <c r="S91" s="285">
        <v>570000</v>
      </c>
      <c r="T91" s="285">
        <v>570000</v>
      </c>
      <c r="U91" s="285">
        <v>561404.91999999993</v>
      </c>
      <c r="V91" s="285">
        <v>561404.91999999993</v>
      </c>
      <c r="W91" s="285">
        <v>578988.61984033231</v>
      </c>
      <c r="X91" s="285">
        <v>578195.56564516772</v>
      </c>
      <c r="Y91" s="285">
        <v>33633701.162030838</v>
      </c>
      <c r="Z91" s="285">
        <v>33604415.770505652</v>
      </c>
      <c r="AA91" s="284">
        <f t="shared" si="18"/>
        <v>-29285.391525186598</v>
      </c>
      <c r="AB91" s="284">
        <f t="shared" si="20"/>
        <v>4255.2759567346711</v>
      </c>
      <c r="AC91" s="284">
        <f t="shared" si="19"/>
        <v>4251.5708211672127</v>
      </c>
      <c r="AD91" s="285">
        <f t="shared" si="21"/>
        <v>-3.7051355674584556</v>
      </c>
      <c r="AE91" s="286">
        <f t="shared" si="22"/>
        <v>-8.7071569626277041E-4</v>
      </c>
      <c r="AF91" s="248">
        <v>19</v>
      </c>
    </row>
    <row r="92" spans="1:32">
      <c r="A92" s="280">
        <v>244</v>
      </c>
      <c r="B92" s="280" t="s">
        <v>115</v>
      </c>
      <c r="C92" s="285">
        <v>19116</v>
      </c>
      <c r="D92" s="285">
        <v>52304594.769999981</v>
      </c>
      <c r="E92" s="285">
        <v>55175107.440000005</v>
      </c>
      <c r="F92" s="284">
        <f t="shared" si="13"/>
        <v>2870512.6700000241</v>
      </c>
      <c r="G92" s="285">
        <v>57712000</v>
      </c>
      <c r="H92" s="285">
        <v>57712000</v>
      </c>
      <c r="I92" s="284">
        <f t="shared" si="14"/>
        <v>0</v>
      </c>
      <c r="J92" s="285">
        <v>55008297.38499999</v>
      </c>
      <c r="K92" s="285">
        <v>56443553.719999999</v>
      </c>
      <c r="L92" s="284">
        <f t="shared" si="15"/>
        <v>1435256.3350000083</v>
      </c>
      <c r="M92" s="285">
        <v>56189263.719937406</v>
      </c>
      <c r="N92" s="285">
        <v>57605635.937131599</v>
      </c>
      <c r="O92" s="284">
        <f t="shared" si="16"/>
        <v>1416372.2171941921</v>
      </c>
      <c r="P92" s="285">
        <v>1342661.97</v>
      </c>
      <c r="Q92" s="285">
        <v>1348777.77</v>
      </c>
      <c r="R92" s="284">
        <f t="shared" si="17"/>
        <v>6115.8000000000466</v>
      </c>
      <c r="S92" s="285">
        <v>1326000</v>
      </c>
      <c r="T92" s="285">
        <v>1326000</v>
      </c>
      <c r="U92" s="285">
        <v>1334330.9849999999</v>
      </c>
      <c r="V92" s="285">
        <v>1337388.885</v>
      </c>
      <c r="W92" s="285">
        <v>1376123.4144783432</v>
      </c>
      <c r="X92" s="285">
        <v>1377387.8626680637</v>
      </c>
      <c r="Y92" s="285">
        <v>57565387.134415753</v>
      </c>
      <c r="Z92" s="285">
        <v>58983023.799799666</v>
      </c>
      <c r="AA92" s="284">
        <f t="shared" si="18"/>
        <v>1417636.6653839126</v>
      </c>
      <c r="AB92" s="284">
        <f t="shared" si="20"/>
        <v>3011.3719990801292</v>
      </c>
      <c r="AC92" s="284">
        <f t="shared" si="19"/>
        <v>3085.5316907197985</v>
      </c>
      <c r="AD92" s="285">
        <f t="shared" si="21"/>
        <v>74.15969163966929</v>
      </c>
      <c r="AE92" s="286">
        <f t="shared" si="22"/>
        <v>2.4626546193005226E-2</v>
      </c>
      <c r="AF92" s="248">
        <v>17</v>
      </c>
    </row>
    <row r="93" spans="1:32">
      <c r="A93" s="280">
        <v>245</v>
      </c>
      <c r="B93" s="280" t="s">
        <v>116</v>
      </c>
      <c r="C93" s="285">
        <v>37232</v>
      </c>
      <c r="D93" s="285">
        <v>121120344.00999999</v>
      </c>
      <c r="E93" s="285">
        <v>121120344.00999999</v>
      </c>
      <c r="F93" s="284">
        <f t="shared" si="13"/>
        <v>0</v>
      </c>
      <c r="G93" s="285">
        <v>124822000</v>
      </c>
      <c r="H93" s="285">
        <v>124822000</v>
      </c>
      <c r="I93" s="284">
        <f t="shared" si="14"/>
        <v>0</v>
      </c>
      <c r="J93" s="285">
        <v>122971172.005</v>
      </c>
      <c r="K93" s="285">
        <v>122971172.005</v>
      </c>
      <c r="L93" s="284">
        <f t="shared" si="15"/>
        <v>0</v>
      </c>
      <c r="M93" s="285">
        <v>125611224.89173603</v>
      </c>
      <c r="N93" s="285">
        <v>125502951.15051128</v>
      </c>
      <c r="O93" s="284">
        <f t="shared" si="16"/>
        <v>-108273.74122475088</v>
      </c>
      <c r="P93" s="285">
        <v>2842036.89</v>
      </c>
      <c r="Q93" s="285">
        <v>2842036.89</v>
      </c>
      <c r="R93" s="284">
        <f t="shared" si="17"/>
        <v>0</v>
      </c>
      <c r="S93" s="285">
        <v>2811000</v>
      </c>
      <c r="T93" s="285">
        <v>2811000</v>
      </c>
      <c r="U93" s="285">
        <v>2826518.4450000003</v>
      </c>
      <c r="V93" s="285">
        <v>2826518.4450000003</v>
      </c>
      <c r="W93" s="285">
        <v>2915047.5087104551</v>
      </c>
      <c r="X93" s="285">
        <v>2911054.7002567686</v>
      </c>
      <c r="Y93" s="285">
        <v>128526272.40044649</v>
      </c>
      <c r="Z93" s="285">
        <v>128414005.85076804</v>
      </c>
      <c r="AA93" s="284">
        <f t="shared" si="18"/>
        <v>-112266.54967844486</v>
      </c>
      <c r="AB93" s="284">
        <f t="shared" si="20"/>
        <v>3452.0378276871102</v>
      </c>
      <c r="AC93" s="284">
        <f t="shared" si="19"/>
        <v>3449.0225035122489</v>
      </c>
      <c r="AD93" s="285">
        <f t="shared" si="21"/>
        <v>-3.0153241748612345</v>
      </c>
      <c r="AE93" s="286">
        <f t="shared" si="22"/>
        <v>-8.734910581444941E-4</v>
      </c>
      <c r="AF93" s="248">
        <v>1</v>
      </c>
    </row>
    <row r="94" spans="1:32">
      <c r="A94" s="280">
        <v>249</v>
      </c>
      <c r="B94" s="280" t="s">
        <v>117</v>
      </c>
      <c r="C94" s="285">
        <v>9443</v>
      </c>
      <c r="D94" s="285">
        <v>41768287.379999995</v>
      </c>
      <c r="E94" s="285">
        <v>41768287.379999995</v>
      </c>
      <c r="F94" s="284">
        <f t="shared" si="13"/>
        <v>0</v>
      </c>
      <c r="G94" s="285">
        <v>41662000</v>
      </c>
      <c r="H94" s="285">
        <v>41662000</v>
      </c>
      <c r="I94" s="284">
        <f t="shared" si="14"/>
        <v>0</v>
      </c>
      <c r="J94" s="285">
        <v>41715143.689999998</v>
      </c>
      <c r="K94" s="285">
        <v>41715143.689999998</v>
      </c>
      <c r="L94" s="284">
        <f t="shared" si="15"/>
        <v>0</v>
      </c>
      <c r="M94" s="285">
        <v>42610720.951920502</v>
      </c>
      <c r="N94" s="285">
        <v>42573991.573811777</v>
      </c>
      <c r="O94" s="284">
        <f t="shared" si="16"/>
        <v>-36729.378108724952</v>
      </c>
      <c r="P94" s="285">
        <v>836362.46</v>
      </c>
      <c r="Q94" s="285">
        <v>836362.46</v>
      </c>
      <c r="R94" s="284">
        <f t="shared" si="17"/>
        <v>0</v>
      </c>
      <c r="S94" s="285">
        <v>911000</v>
      </c>
      <c r="T94" s="285">
        <v>911000</v>
      </c>
      <c r="U94" s="285">
        <v>873681.23</v>
      </c>
      <c r="V94" s="285">
        <v>873681.23</v>
      </c>
      <c r="W94" s="285">
        <v>901045.70073611755</v>
      </c>
      <c r="X94" s="285">
        <v>899811.5174576951</v>
      </c>
      <c r="Y94" s="285">
        <v>43511766.652656622</v>
      </c>
      <c r="Z94" s="285">
        <v>43473803.091269471</v>
      </c>
      <c r="AA94" s="284">
        <f t="shared" si="18"/>
        <v>-37963.56138715148</v>
      </c>
      <c r="AB94" s="284">
        <f t="shared" si="20"/>
        <v>4607.8329612047673</v>
      </c>
      <c r="AC94" s="284">
        <f t="shared" si="19"/>
        <v>4603.8126751317877</v>
      </c>
      <c r="AD94" s="285">
        <f t="shared" si="21"/>
        <v>-4.0202860729796157</v>
      </c>
      <c r="AE94" s="286">
        <f t="shared" si="22"/>
        <v>-8.7248954266095377E-4</v>
      </c>
      <c r="AF94" s="248">
        <v>13</v>
      </c>
    </row>
    <row r="95" spans="1:32">
      <c r="A95" s="280">
        <v>250</v>
      </c>
      <c r="B95" s="280" t="s">
        <v>118</v>
      </c>
      <c r="C95" s="285">
        <v>1808</v>
      </c>
      <c r="D95" s="285">
        <v>8696723.0600000005</v>
      </c>
      <c r="E95" s="285">
        <v>8696723.0600000005</v>
      </c>
      <c r="F95" s="284">
        <f t="shared" si="13"/>
        <v>0</v>
      </c>
      <c r="G95" s="285">
        <v>8694000</v>
      </c>
      <c r="H95" s="285">
        <v>8694000</v>
      </c>
      <c r="I95" s="284">
        <f t="shared" si="14"/>
        <v>0</v>
      </c>
      <c r="J95" s="285">
        <v>8695361.5300000012</v>
      </c>
      <c r="K95" s="285">
        <v>8695361.5300000012</v>
      </c>
      <c r="L95" s="284">
        <f t="shared" si="15"/>
        <v>0</v>
      </c>
      <c r="M95" s="285">
        <v>8882041.1715305913</v>
      </c>
      <c r="N95" s="285">
        <v>8874385.0736923385</v>
      </c>
      <c r="O95" s="284">
        <f t="shared" si="16"/>
        <v>-7656.0978382527828</v>
      </c>
      <c r="P95" s="285">
        <v>158553.48000000001</v>
      </c>
      <c r="Q95" s="285">
        <v>158553.48000000001</v>
      </c>
      <c r="R95" s="284">
        <f t="shared" si="17"/>
        <v>0</v>
      </c>
      <c r="S95" s="285">
        <v>157000</v>
      </c>
      <c r="T95" s="285">
        <v>157000</v>
      </c>
      <c r="U95" s="285">
        <v>157776.74</v>
      </c>
      <c r="V95" s="285">
        <v>157776.74</v>
      </c>
      <c r="W95" s="285">
        <v>162718.44738287464</v>
      </c>
      <c r="X95" s="285">
        <v>162495.56813636504</v>
      </c>
      <c r="Y95" s="285">
        <v>9044759.6189134661</v>
      </c>
      <c r="Z95" s="285">
        <v>9036880.6418287028</v>
      </c>
      <c r="AA95" s="284">
        <f t="shared" si="18"/>
        <v>-7878.9770847633481</v>
      </c>
      <c r="AB95" s="284">
        <f t="shared" si="20"/>
        <v>5002.632532584882</v>
      </c>
      <c r="AC95" s="284">
        <f t="shared" si="19"/>
        <v>4998.2746912769371</v>
      </c>
      <c r="AD95" s="285">
        <f t="shared" si="21"/>
        <v>-4.3578413079449092</v>
      </c>
      <c r="AE95" s="286">
        <f t="shared" si="22"/>
        <v>-8.7110961669878916E-4</v>
      </c>
      <c r="AF95" s="248">
        <v>6</v>
      </c>
    </row>
    <row r="96" spans="1:32">
      <c r="A96" s="280">
        <v>256</v>
      </c>
      <c r="B96" s="280" t="s">
        <v>119</v>
      </c>
      <c r="C96" s="285">
        <v>1581</v>
      </c>
      <c r="D96" s="285">
        <v>7887708.7200000016</v>
      </c>
      <c r="E96" s="285">
        <v>8063609.5299999993</v>
      </c>
      <c r="F96" s="284">
        <f t="shared" si="13"/>
        <v>175900.80999999773</v>
      </c>
      <c r="G96" s="285">
        <v>8067000</v>
      </c>
      <c r="H96" s="285">
        <v>8067000</v>
      </c>
      <c r="I96" s="284">
        <f t="shared" si="14"/>
        <v>0</v>
      </c>
      <c r="J96" s="285">
        <v>7977354.3600000013</v>
      </c>
      <c r="K96" s="285">
        <v>8065304.7649999997</v>
      </c>
      <c r="L96" s="284">
        <f t="shared" si="15"/>
        <v>87950.404999998398</v>
      </c>
      <c r="M96" s="285">
        <v>8148619.1943774279</v>
      </c>
      <c r="N96" s="285">
        <v>8231356.4507185807</v>
      </c>
      <c r="O96" s="284">
        <f t="shared" si="16"/>
        <v>82737.256341152824</v>
      </c>
      <c r="P96" s="285">
        <v>158000</v>
      </c>
      <c r="Q96" s="285">
        <v>143823.82</v>
      </c>
      <c r="R96" s="284">
        <f t="shared" si="17"/>
        <v>-14176.179999999993</v>
      </c>
      <c r="S96" s="285">
        <v>143000</v>
      </c>
      <c r="T96" s="285">
        <v>143000</v>
      </c>
      <c r="U96" s="285">
        <v>150500</v>
      </c>
      <c r="V96" s="285">
        <v>143411.91</v>
      </c>
      <c r="W96" s="285">
        <v>155213.79343446085</v>
      </c>
      <c r="X96" s="285">
        <v>147701.11103177347</v>
      </c>
      <c r="Y96" s="285">
        <v>8303832.9878118886</v>
      </c>
      <c r="Z96" s="285">
        <v>8379057.5617503542</v>
      </c>
      <c r="AA96" s="284">
        <f t="shared" si="18"/>
        <v>75224.573938465677</v>
      </c>
      <c r="AB96" s="284">
        <f t="shared" si="20"/>
        <v>5252.2662794509097</v>
      </c>
      <c r="AC96" s="284">
        <f t="shared" si="19"/>
        <v>5299.8466551235633</v>
      </c>
      <c r="AD96" s="285">
        <f t="shared" si="21"/>
        <v>47.580375672653645</v>
      </c>
      <c r="AE96" s="286">
        <f t="shared" si="22"/>
        <v>9.0590181725569065E-3</v>
      </c>
      <c r="AF96" s="248">
        <v>13</v>
      </c>
    </row>
    <row r="97" spans="1:32">
      <c r="A97" s="280">
        <v>257</v>
      </c>
      <c r="B97" s="280" t="s">
        <v>120</v>
      </c>
      <c r="C97" s="285">
        <v>40433</v>
      </c>
      <c r="D97" s="285">
        <v>114788727.48999999</v>
      </c>
      <c r="E97" s="285">
        <v>114788727.48999999</v>
      </c>
      <c r="F97" s="284">
        <f t="shared" si="13"/>
        <v>0</v>
      </c>
      <c r="G97" s="285">
        <v>122823000</v>
      </c>
      <c r="H97" s="285">
        <v>122823000</v>
      </c>
      <c r="I97" s="284">
        <f t="shared" si="14"/>
        <v>0</v>
      </c>
      <c r="J97" s="285">
        <v>118805863.745</v>
      </c>
      <c r="K97" s="285">
        <v>118805863.745</v>
      </c>
      <c r="L97" s="284">
        <f t="shared" si="15"/>
        <v>0</v>
      </c>
      <c r="M97" s="285">
        <v>121356492.14373076</v>
      </c>
      <c r="N97" s="285">
        <v>121251885.87595779</v>
      </c>
      <c r="O97" s="284">
        <f t="shared" si="16"/>
        <v>-104606.26777297258</v>
      </c>
      <c r="P97" s="285">
        <v>2815934.69</v>
      </c>
      <c r="Q97" s="285">
        <v>2815934.6900000004</v>
      </c>
      <c r="R97" s="284">
        <f t="shared" si="17"/>
        <v>0</v>
      </c>
      <c r="S97" s="285">
        <v>2867000</v>
      </c>
      <c r="T97" s="285">
        <v>2867000</v>
      </c>
      <c r="U97" s="285">
        <v>2841467.3449999997</v>
      </c>
      <c r="V97" s="285">
        <v>2841467.3450000002</v>
      </c>
      <c r="W97" s="285">
        <v>2930464.6215122649</v>
      </c>
      <c r="X97" s="285">
        <v>2926450.6958801649</v>
      </c>
      <c r="Y97" s="285">
        <v>124286956.76524302</v>
      </c>
      <c r="Z97" s="285">
        <v>124178336.57183795</v>
      </c>
      <c r="AA97" s="284">
        <f t="shared" si="18"/>
        <v>-108620.19340507686</v>
      </c>
      <c r="AB97" s="284">
        <f t="shared" si="20"/>
        <v>3073.8989628581362</v>
      </c>
      <c r="AC97" s="284">
        <f t="shared" si="19"/>
        <v>3071.212538565972</v>
      </c>
      <c r="AD97" s="285">
        <f t="shared" si="21"/>
        <v>-2.6864242921642472</v>
      </c>
      <c r="AE97" s="286">
        <f t="shared" si="22"/>
        <v>-8.7394684230817656E-4</v>
      </c>
      <c r="AF97" s="248">
        <v>1</v>
      </c>
    </row>
    <row r="98" spans="1:32">
      <c r="A98" s="280">
        <v>260</v>
      </c>
      <c r="B98" s="280" t="s">
        <v>121</v>
      </c>
      <c r="C98" s="285">
        <v>9877</v>
      </c>
      <c r="D98" s="285">
        <v>45290754.420000002</v>
      </c>
      <c r="E98" s="285">
        <v>45290754.420000002</v>
      </c>
      <c r="F98" s="284">
        <f t="shared" si="13"/>
        <v>0</v>
      </c>
      <c r="G98" s="285">
        <v>45607000</v>
      </c>
      <c r="H98" s="285">
        <v>45607000</v>
      </c>
      <c r="I98" s="284">
        <f t="shared" si="14"/>
        <v>0</v>
      </c>
      <c r="J98" s="285">
        <v>45448877.210000001</v>
      </c>
      <c r="K98" s="285">
        <v>45448877.210000001</v>
      </c>
      <c r="L98" s="284">
        <f t="shared" si="15"/>
        <v>0</v>
      </c>
      <c r="M98" s="285">
        <v>46424613.535195746</v>
      </c>
      <c r="N98" s="285">
        <v>46384596.676856041</v>
      </c>
      <c r="O98" s="284">
        <f t="shared" si="16"/>
        <v>-40016.858339704573</v>
      </c>
      <c r="P98" s="285">
        <v>892542.94</v>
      </c>
      <c r="Q98" s="285">
        <v>892542.94</v>
      </c>
      <c r="R98" s="284">
        <f t="shared" si="17"/>
        <v>0</v>
      </c>
      <c r="S98" s="285">
        <v>931000</v>
      </c>
      <c r="T98" s="285">
        <v>931000</v>
      </c>
      <c r="U98" s="285">
        <v>911771.47</v>
      </c>
      <c r="V98" s="285">
        <v>911771.47</v>
      </c>
      <c r="W98" s="285">
        <v>940328.96082401811</v>
      </c>
      <c r="X98" s="285">
        <v>939040.97034948703</v>
      </c>
      <c r="Y98" s="285">
        <v>47364942.496019766</v>
      </c>
      <c r="Z98" s="285">
        <v>47323637.647205532</v>
      </c>
      <c r="AA98" s="284">
        <f t="shared" si="18"/>
        <v>-41304.848814234138</v>
      </c>
      <c r="AB98" s="284">
        <f t="shared" si="20"/>
        <v>4795.4786368350478</v>
      </c>
      <c r="AC98" s="284">
        <f t="shared" si="19"/>
        <v>4791.2967143065234</v>
      </c>
      <c r="AD98" s="285">
        <f t="shared" si="21"/>
        <v>-4.1819225285244102</v>
      </c>
      <c r="AE98" s="286">
        <f t="shared" si="22"/>
        <v>-8.7205529316765416E-4</v>
      </c>
      <c r="AF98" s="248">
        <v>12</v>
      </c>
    </row>
    <row r="99" spans="1:32">
      <c r="A99" s="280">
        <v>261</v>
      </c>
      <c r="B99" s="280" t="s">
        <v>122</v>
      </c>
      <c r="C99" s="285">
        <v>6523</v>
      </c>
      <c r="D99" s="285">
        <v>28000759.470000003</v>
      </c>
      <c r="E99" s="285">
        <v>28000759.470000006</v>
      </c>
      <c r="F99" s="284">
        <f t="shared" si="13"/>
        <v>0</v>
      </c>
      <c r="G99" s="285">
        <v>29501000</v>
      </c>
      <c r="H99" s="285">
        <v>29501000</v>
      </c>
      <c r="I99" s="284">
        <f t="shared" si="14"/>
        <v>0</v>
      </c>
      <c r="J99" s="285">
        <v>28750879.734999999</v>
      </c>
      <c r="K99" s="285">
        <v>28750879.735000003</v>
      </c>
      <c r="L99" s="284">
        <f t="shared" si="15"/>
        <v>0</v>
      </c>
      <c r="M99" s="285">
        <v>29368128.817065362</v>
      </c>
      <c r="N99" s="285">
        <v>29342814.222907595</v>
      </c>
      <c r="O99" s="284">
        <f t="shared" si="16"/>
        <v>-25314.594157766551</v>
      </c>
      <c r="P99" s="285">
        <v>949663.56</v>
      </c>
      <c r="Q99" s="285">
        <v>949663.56</v>
      </c>
      <c r="R99" s="284">
        <f t="shared" si="17"/>
        <v>0</v>
      </c>
      <c r="S99" s="285">
        <v>984000</v>
      </c>
      <c r="T99" s="285">
        <v>984000</v>
      </c>
      <c r="U99" s="285">
        <v>966831.78</v>
      </c>
      <c r="V99" s="285">
        <v>966831.78</v>
      </c>
      <c r="W99" s="285">
        <v>997113.80855011358</v>
      </c>
      <c r="X99" s="285">
        <v>995748.03854733671</v>
      </c>
      <c r="Y99" s="285">
        <v>30365242.625615474</v>
      </c>
      <c r="Z99" s="285">
        <v>30338562.261454932</v>
      </c>
      <c r="AA99" s="284">
        <f t="shared" si="18"/>
        <v>-26680.364160541445</v>
      </c>
      <c r="AB99" s="284">
        <f t="shared" si="20"/>
        <v>4655.1038825104206</v>
      </c>
      <c r="AC99" s="284">
        <f t="shared" si="19"/>
        <v>4651.0136841108279</v>
      </c>
      <c r="AD99" s="285">
        <f t="shared" si="21"/>
        <v>-4.0901983995927367</v>
      </c>
      <c r="AE99" s="286">
        <f t="shared" si="22"/>
        <v>-8.7864814681363459E-4</v>
      </c>
      <c r="AF99" s="248">
        <v>19</v>
      </c>
    </row>
    <row r="100" spans="1:32">
      <c r="A100" s="280">
        <v>263</v>
      </c>
      <c r="B100" s="280" t="s">
        <v>123</v>
      </c>
      <c r="C100" s="285">
        <v>7759</v>
      </c>
      <c r="D100" s="285">
        <v>35412997.599999994</v>
      </c>
      <c r="E100" s="285">
        <v>35412997.599999994</v>
      </c>
      <c r="F100" s="284">
        <f t="shared" si="13"/>
        <v>0</v>
      </c>
      <c r="G100" s="285">
        <v>36496000</v>
      </c>
      <c r="H100" s="285">
        <v>36496000</v>
      </c>
      <c r="I100" s="284">
        <f t="shared" si="14"/>
        <v>0</v>
      </c>
      <c r="J100" s="285">
        <v>35954498.799999997</v>
      </c>
      <c r="K100" s="285">
        <v>35954498.799999997</v>
      </c>
      <c r="L100" s="284">
        <f t="shared" si="15"/>
        <v>0</v>
      </c>
      <c r="M100" s="285">
        <v>36726401.489064619</v>
      </c>
      <c r="N100" s="285">
        <v>36694744.247489505</v>
      </c>
      <c r="O100" s="284">
        <f t="shared" si="16"/>
        <v>-31657.241575114429</v>
      </c>
      <c r="P100" s="285">
        <v>856335.54999999993</v>
      </c>
      <c r="Q100" s="285">
        <v>856335.54999999993</v>
      </c>
      <c r="R100" s="284">
        <f t="shared" si="17"/>
        <v>0</v>
      </c>
      <c r="S100" s="285">
        <v>918000</v>
      </c>
      <c r="T100" s="285">
        <v>918000</v>
      </c>
      <c r="U100" s="285">
        <v>887167.77499999991</v>
      </c>
      <c r="V100" s="285">
        <v>887167.77499999991</v>
      </c>
      <c r="W100" s="285">
        <v>914954.65628279222</v>
      </c>
      <c r="X100" s="285">
        <v>913701.42158406787</v>
      </c>
      <c r="Y100" s="285">
        <v>37641356.145347409</v>
      </c>
      <c r="Z100" s="285">
        <v>37608445.669073574</v>
      </c>
      <c r="AA100" s="284">
        <f t="shared" si="18"/>
        <v>-32910.476273834705</v>
      </c>
      <c r="AB100" s="284">
        <f t="shared" si="20"/>
        <v>4851.3153944254946</v>
      </c>
      <c r="AC100" s="284">
        <f t="shared" si="19"/>
        <v>4847.0738070722482</v>
      </c>
      <c r="AD100" s="285">
        <f t="shared" si="21"/>
        <v>-4.2415873532463593</v>
      </c>
      <c r="AE100" s="286">
        <f t="shared" si="22"/>
        <v>-8.7431696527507654E-4</v>
      </c>
      <c r="AF100" s="248">
        <v>11</v>
      </c>
    </row>
    <row r="101" spans="1:32">
      <c r="A101" s="280">
        <v>265</v>
      </c>
      <c r="B101" s="280" t="s">
        <v>124</v>
      </c>
      <c r="C101" s="285">
        <v>1088</v>
      </c>
      <c r="D101" s="285">
        <v>5337597.05</v>
      </c>
      <c r="E101" s="285">
        <v>5394736.7599999998</v>
      </c>
      <c r="F101" s="284">
        <f t="shared" si="13"/>
        <v>57139.709999999963</v>
      </c>
      <c r="G101" s="285">
        <v>5501000</v>
      </c>
      <c r="H101" s="285">
        <v>5501000</v>
      </c>
      <c r="I101" s="284">
        <f t="shared" si="14"/>
        <v>0</v>
      </c>
      <c r="J101" s="285">
        <v>5419298.5250000004</v>
      </c>
      <c r="K101" s="285">
        <v>5447868.3799999999</v>
      </c>
      <c r="L101" s="284">
        <f t="shared" si="15"/>
        <v>28569.854999999516</v>
      </c>
      <c r="M101" s="285">
        <v>5535644.7749522161</v>
      </c>
      <c r="N101" s="285">
        <v>5560031.2497774269</v>
      </c>
      <c r="O101" s="284">
        <f t="shared" si="16"/>
        <v>24386.474825210869</v>
      </c>
      <c r="P101" s="285">
        <v>98779.950000000012</v>
      </c>
      <c r="Q101" s="285">
        <v>98779.950000000012</v>
      </c>
      <c r="R101" s="284">
        <f t="shared" si="17"/>
        <v>0</v>
      </c>
      <c r="S101" s="285">
        <v>108000</v>
      </c>
      <c r="T101" s="285">
        <v>108000</v>
      </c>
      <c r="U101" s="285">
        <v>103389.97500000001</v>
      </c>
      <c r="V101" s="285">
        <v>103389.97500000001</v>
      </c>
      <c r="W101" s="285">
        <v>106628.24068334932</v>
      </c>
      <c r="X101" s="285">
        <v>106482.18949909588</v>
      </c>
      <c r="Y101" s="285">
        <v>5642273.0156355649</v>
      </c>
      <c r="Z101" s="285">
        <v>5666513.439276523</v>
      </c>
      <c r="AA101" s="284">
        <f t="shared" si="18"/>
        <v>24240.423640958034</v>
      </c>
      <c r="AB101" s="284">
        <f t="shared" si="20"/>
        <v>5185.9126981944528</v>
      </c>
      <c r="AC101" s="284">
        <f t="shared" si="19"/>
        <v>5208.1924993350394</v>
      </c>
      <c r="AD101" s="285">
        <f t="shared" si="21"/>
        <v>22.279801140586642</v>
      </c>
      <c r="AE101" s="286">
        <f t="shared" si="22"/>
        <v>4.2962160061706519E-3</v>
      </c>
      <c r="AF101" s="248">
        <v>13</v>
      </c>
    </row>
    <row r="102" spans="1:32">
      <c r="A102" s="280">
        <v>271</v>
      </c>
      <c r="B102" s="280" t="s">
        <v>125</v>
      </c>
      <c r="C102" s="285">
        <v>6951</v>
      </c>
      <c r="D102" s="285">
        <v>29920069.139999997</v>
      </c>
      <c r="E102" s="285">
        <v>29920069.139999997</v>
      </c>
      <c r="F102" s="284">
        <f t="shared" si="13"/>
        <v>0</v>
      </c>
      <c r="G102" s="285">
        <v>30102000</v>
      </c>
      <c r="H102" s="285">
        <v>30102000</v>
      </c>
      <c r="I102" s="284">
        <f t="shared" si="14"/>
        <v>0</v>
      </c>
      <c r="J102" s="285">
        <v>30011034.57</v>
      </c>
      <c r="K102" s="285">
        <v>30011034.57</v>
      </c>
      <c r="L102" s="284">
        <f t="shared" si="15"/>
        <v>0</v>
      </c>
      <c r="M102" s="285">
        <v>30655337.760403376</v>
      </c>
      <c r="N102" s="285">
        <v>30628913.624258786</v>
      </c>
      <c r="O102" s="284">
        <f t="shared" si="16"/>
        <v>-26424.136144589633</v>
      </c>
      <c r="P102" s="285">
        <v>840797.79</v>
      </c>
      <c r="Q102" s="285">
        <v>840797.79</v>
      </c>
      <c r="R102" s="284">
        <f t="shared" si="17"/>
        <v>0</v>
      </c>
      <c r="S102" s="285">
        <v>689000</v>
      </c>
      <c r="T102" s="285">
        <v>689000</v>
      </c>
      <c r="U102" s="285">
        <v>764898.89500000002</v>
      </c>
      <c r="V102" s="285">
        <v>764898.89500000002</v>
      </c>
      <c r="W102" s="285">
        <v>788856.20655666024</v>
      </c>
      <c r="X102" s="285">
        <v>787775.69184090663</v>
      </c>
      <c r="Y102" s="285">
        <v>31444193.966960035</v>
      </c>
      <c r="Z102" s="285">
        <v>31416689.316099692</v>
      </c>
      <c r="AA102" s="284">
        <f t="shared" si="18"/>
        <v>-27504.650860343128</v>
      </c>
      <c r="AB102" s="284">
        <f t="shared" si="20"/>
        <v>4523.6935645173407</v>
      </c>
      <c r="AC102" s="284">
        <f t="shared" si="19"/>
        <v>4519.7366301395041</v>
      </c>
      <c r="AD102" s="285">
        <f t="shared" si="21"/>
        <v>-3.9569343778366601</v>
      </c>
      <c r="AE102" s="286">
        <f t="shared" si="22"/>
        <v>-8.7471317882223713E-4</v>
      </c>
      <c r="AF102" s="248">
        <v>4</v>
      </c>
    </row>
    <row r="103" spans="1:32">
      <c r="A103" s="280">
        <v>272</v>
      </c>
      <c r="B103" s="280" t="s">
        <v>126</v>
      </c>
      <c r="C103" s="285">
        <v>47909</v>
      </c>
      <c r="D103" s="285">
        <v>179925931.28</v>
      </c>
      <c r="E103" s="285">
        <v>179925931.28</v>
      </c>
      <c r="F103" s="284">
        <f t="shared" si="13"/>
        <v>0</v>
      </c>
      <c r="G103" s="285">
        <v>178388000</v>
      </c>
      <c r="H103" s="285">
        <v>178388000</v>
      </c>
      <c r="I103" s="284">
        <f t="shared" si="14"/>
        <v>0</v>
      </c>
      <c r="J103" s="285">
        <v>179156965.63999999</v>
      </c>
      <c r="K103" s="285">
        <v>179156965.63999999</v>
      </c>
      <c r="L103" s="284">
        <f t="shared" si="15"/>
        <v>0</v>
      </c>
      <c r="M103" s="285">
        <v>183003264.38307062</v>
      </c>
      <c r="N103" s="285">
        <v>182845520.13602442</v>
      </c>
      <c r="O103" s="284">
        <f t="shared" si="16"/>
        <v>-157744.24704620242</v>
      </c>
      <c r="P103" s="285">
        <v>4139248.4399999995</v>
      </c>
      <c r="Q103" s="285">
        <v>4139248.4399999985</v>
      </c>
      <c r="R103" s="284">
        <f t="shared" si="17"/>
        <v>0</v>
      </c>
      <c r="S103" s="285">
        <v>6051000</v>
      </c>
      <c r="T103" s="285">
        <v>6051000</v>
      </c>
      <c r="U103" s="285">
        <v>5095124.22</v>
      </c>
      <c r="V103" s="285">
        <v>5095124.2199999988</v>
      </c>
      <c r="W103" s="285">
        <v>5254708.0279468335</v>
      </c>
      <c r="X103" s="285">
        <v>5247510.5319976415</v>
      </c>
      <c r="Y103" s="285">
        <v>188257972.41101745</v>
      </c>
      <c r="Z103" s="285">
        <v>188093030.66802207</v>
      </c>
      <c r="AA103" s="284">
        <f t="shared" si="18"/>
        <v>-164941.74299538136</v>
      </c>
      <c r="AB103" s="284">
        <f t="shared" si="20"/>
        <v>3929.4907514458127</v>
      </c>
      <c r="AC103" s="284">
        <f t="shared" si="19"/>
        <v>3926.0479381331706</v>
      </c>
      <c r="AD103" s="285">
        <f t="shared" si="21"/>
        <v>-3.4428133126421017</v>
      </c>
      <c r="AE103" s="286">
        <f t="shared" si="22"/>
        <v>-8.7614745279025188E-4</v>
      </c>
      <c r="AF103" s="248">
        <v>16</v>
      </c>
    </row>
    <row r="104" spans="1:32">
      <c r="A104" s="280">
        <v>273</v>
      </c>
      <c r="B104" s="280" t="s">
        <v>127</v>
      </c>
      <c r="C104" s="285">
        <v>3989</v>
      </c>
      <c r="D104" s="285">
        <v>19766453.859999996</v>
      </c>
      <c r="E104" s="285">
        <v>19522007.749999996</v>
      </c>
      <c r="F104" s="284">
        <f t="shared" si="13"/>
        <v>-244446.1099999994</v>
      </c>
      <c r="G104" s="285">
        <v>18523000</v>
      </c>
      <c r="H104" s="285">
        <v>18523000</v>
      </c>
      <c r="I104" s="284">
        <f t="shared" si="14"/>
        <v>0</v>
      </c>
      <c r="J104" s="285">
        <v>19144726.93</v>
      </c>
      <c r="K104" s="285">
        <v>19022503.875</v>
      </c>
      <c r="L104" s="284">
        <f t="shared" si="15"/>
        <v>-122223.0549999997</v>
      </c>
      <c r="M104" s="285">
        <v>19555742.705268569</v>
      </c>
      <c r="N104" s="285">
        <v>19414146.711454175</v>
      </c>
      <c r="O104" s="284">
        <f t="shared" si="16"/>
        <v>-141595.99381439388</v>
      </c>
      <c r="P104" s="285">
        <v>523191</v>
      </c>
      <c r="Q104" s="285">
        <v>523191</v>
      </c>
      <c r="R104" s="284">
        <f t="shared" si="17"/>
        <v>0</v>
      </c>
      <c r="S104" s="285">
        <v>531000</v>
      </c>
      <c r="T104" s="285">
        <v>531000</v>
      </c>
      <c r="U104" s="285">
        <v>527095.5</v>
      </c>
      <c r="V104" s="285">
        <v>527095.5</v>
      </c>
      <c r="W104" s="285">
        <v>543604.59838693589</v>
      </c>
      <c r="X104" s="285">
        <v>542860.0105099231</v>
      </c>
      <c r="Y104" s="285">
        <v>20099347.303655505</v>
      </c>
      <c r="Z104" s="285">
        <v>19957006.721964099</v>
      </c>
      <c r="AA104" s="284">
        <f t="shared" si="18"/>
        <v>-142340.58169140667</v>
      </c>
      <c r="AB104" s="284">
        <f t="shared" si="20"/>
        <v>5038.6932323027086</v>
      </c>
      <c r="AC104" s="284">
        <f t="shared" si="19"/>
        <v>5003.0099578751815</v>
      </c>
      <c r="AD104" s="285">
        <f t="shared" si="21"/>
        <v>-35.683274427527067</v>
      </c>
      <c r="AE104" s="286">
        <f t="shared" si="22"/>
        <v>-7.0818509447576807E-3</v>
      </c>
      <c r="AF104" s="248">
        <v>19</v>
      </c>
    </row>
    <row r="105" spans="1:32">
      <c r="A105" s="280">
        <v>275</v>
      </c>
      <c r="B105" s="280" t="s">
        <v>128</v>
      </c>
      <c r="C105" s="285">
        <v>2586</v>
      </c>
      <c r="D105" s="285">
        <v>11216959.479999999</v>
      </c>
      <c r="E105" s="285">
        <v>11288831.539999999</v>
      </c>
      <c r="F105" s="284">
        <f t="shared" si="13"/>
        <v>71872.060000000522</v>
      </c>
      <c r="G105" s="285">
        <v>11566000</v>
      </c>
      <c r="H105" s="285">
        <v>11566000</v>
      </c>
      <c r="I105" s="284">
        <f t="shared" si="14"/>
        <v>0</v>
      </c>
      <c r="J105" s="285">
        <v>11391479.739999998</v>
      </c>
      <c r="K105" s="285">
        <v>11427415.77</v>
      </c>
      <c r="L105" s="284">
        <f t="shared" si="15"/>
        <v>35936.030000001192</v>
      </c>
      <c r="M105" s="285">
        <v>11636042.010013651</v>
      </c>
      <c r="N105" s="285">
        <v>11662687.927383328</v>
      </c>
      <c r="O105" s="284">
        <f t="shared" si="16"/>
        <v>26645.917369676754</v>
      </c>
      <c r="P105" s="285">
        <v>242696.94999999998</v>
      </c>
      <c r="Q105" s="285">
        <v>242696.94999999998</v>
      </c>
      <c r="R105" s="284">
        <f t="shared" si="17"/>
        <v>0</v>
      </c>
      <c r="S105" s="285">
        <v>243000</v>
      </c>
      <c r="T105" s="285">
        <v>243000</v>
      </c>
      <c r="U105" s="285">
        <v>242848.47499999998</v>
      </c>
      <c r="V105" s="285">
        <v>242848.47499999998</v>
      </c>
      <c r="W105" s="285">
        <v>250454.70454833106</v>
      </c>
      <c r="X105" s="285">
        <v>250111.65090731904</v>
      </c>
      <c r="Y105" s="285">
        <v>11886496.714561982</v>
      </c>
      <c r="Z105" s="285">
        <v>11912799.578290647</v>
      </c>
      <c r="AA105" s="284">
        <f t="shared" si="18"/>
        <v>26302.863728664815</v>
      </c>
      <c r="AB105" s="284">
        <f t="shared" si="20"/>
        <v>4596.4797813464738</v>
      </c>
      <c r="AC105" s="284">
        <f t="shared" si="19"/>
        <v>4606.6510356885719</v>
      </c>
      <c r="AD105" s="285">
        <f t="shared" si="21"/>
        <v>10.171254342098109</v>
      </c>
      <c r="AE105" s="286">
        <f t="shared" si="22"/>
        <v>2.2128356537921253E-3</v>
      </c>
      <c r="AF105" s="248">
        <v>13</v>
      </c>
    </row>
    <row r="106" spans="1:32">
      <c r="A106" s="280">
        <v>276</v>
      </c>
      <c r="B106" s="280" t="s">
        <v>129</v>
      </c>
      <c r="C106" s="285">
        <v>15035</v>
      </c>
      <c r="D106" s="285">
        <v>39743661.489999995</v>
      </c>
      <c r="E106" s="285">
        <v>39743661.489999995</v>
      </c>
      <c r="F106" s="284">
        <f t="shared" si="13"/>
        <v>0</v>
      </c>
      <c r="G106" s="285">
        <v>40087000</v>
      </c>
      <c r="H106" s="285">
        <v>40087000</v>
      </c>
      <c r="I106" s="284">
        <f t="shared" si="14"/>
        <v>0</v>
      </c>
      <c r="J106" s="285">
        <v>39915330.744999997</v>
      </c>
      <c r="K106" s="285">
        <v>39915330.744999997</v>
      </c>
      <c r="L106" s="284">
        <f t="shared" si="15"/>
        <v>0</v>
      </c>
      <c r="M106" s="285">
        <v>40772268.045346096</v>
      </c>
      <c r="N106" s="285">
        <v>40737123.367764197</v>
      </c>
      <c r="O106" s="284">
        <f t="shared" si="16"/>
        <v>-35144.677581898868</v>
      </c>
      <c r="P106" s="285">
        <v>1263124</v>
      </c>
      <c r="Q106" s="285">
        <v>1263124</v>
      </c>
      <c r="R106" s="284">
        <f t="shared" si="17"/>
        <v>0</v>
      </c>
      <c r="S106" s="285">
        <v>1478000</v>
      </c>
      <c r="T106" s="285">
        <v>1478000</v>
      </c>
      <c r="U106" s="285">
        <v>1370562</v>
      </c>
      <c r="V106" s="285">
        <v>1370562</v>
      </c>
      <c r="W106" s="285">
        <v>1413489.2169908406</v>
      </c>
      <c r="X106" s="285">
        <v>1411553.1278952321</v>
      </c>
      <c r="Y106" s="285">
        <v>42185757.26233694</v>
      </c>
      <c r="Z106" s="285">
        <v>42148676.495659426</v>
      </c>
      <c r="AA106" s="284">
        <f t="shared" si="18"/>
        <v>-37080.766677513719</v>
      </c>
      <c r="AB106" s="284">
        <f t="shared" si="20"/>
        <v>2805.8368648045853</v>
      </c>
      <c r="AC106" s="284">
        <f t="shared" si="19"/>
        <v>2803.3705683843982</v>
      </c>
      <c r="AD106" s="285">
        <f t="shared" si="21"/>
        <v>-2.4662964201870636</v>
      </c>
      <c r="AE106" s="286">
        <f t="shared" si="22"/>
        <v>-8.7898781683404487E-4</v>
      </c>
      <c r="AF106" s="248">
        <v>12</v>
      </c>
    </row>
    <row r="107" spans="1:32">
      <c r="A107" s="280">
        <v>280</v>
      </c>
      <c r="B107" s="280" t="s">
        <v>130</v>
      </c>
      <c r="C107" s="285">
        <v>2050</v>
      </c>
      <c r="D107" s="285">
        <v>9032080.790000001</v>
      </c>
      <c r="E107" s="285">
        <v>7892900.7199999997</v>
      </c>
      <c r="F107" s="284">
        <f t="shared" si="13"/>
        <v>-1139180.0700000012</v>
      </c>
      <c r="G107" s="285">
        <v>8607000</v>
      </c>
      <c r="H107" s="285">
        <v>8607000</v>
      </c>
      <c r="I107" s="284">
        <f t="shared" si="14"/>
        <v>0</v>
      </c>
      <c r="J107" s="285">
        <v>8819540.3949999996</v>
      </c>
      <c r="K107" s="285">
        <v>8249950.3599999994</v>
      </c>
      <c r="L107" s="284">
        <f t="shared" si="15"/>
        <v>-569590.03500000015</v>
      </c>
      <c r="M107" s="285">
        <v>9008886.0172289088</v>
      </c>
      <c r="N107" s="285">
        <v>8419803.6022875663</v>
      </c>
      <c r="O107" s="284">
        <f t="shared" si="16"/>
        <v>-589082.41494134255</v>
      </c>
      <c r="P107" s="285">
        <v>164503.62</v>
      </c>
      <c r="Q107" s="285">
        <v>164503.62</v>
      </c>
      <c r="R107" s="284">
        <f t="shared" si="17"/>
        <v>0</v>
      </c>
      <c r="S107" s="285">
        <v>170000</v>
      </c>
      <c r="T107" s="285">
        <v>170000</v>
      </c>
      <c r="U107" s="285">
        <v>167251.81</v>
      </c>
      <c r="V107" s="285">
        <v>167251.81</v>
      </c>
      <c r="W107" s="285">
        <v>172490.28497594481</v>
      </c>
      <c r="X107" s="285">
        <v>172254.0210159329</v>
      </c>
      <c r="Y107" s="285">
        <v>9181376.3022048529</v>
      </c>
      <c r="Z107" s="285">
        <v>8592057.6233034991</v>
      </c>
      <c r="AA107" s="284">
        <f t="shared" si="18"/>
        <v>-589318.67890135385</v>
      </c>
      <c r="AB107" s="284">
        <f t="shared" si="20"/>
        <v>4478.7201474170015</v>
      </c>
      <c r="AC107" s="284">
        <f t="shared" si="19"/>
        <v>4191.2476211236581</v>
      </c>
      <c r="AD107" s="285">
        <f t="shared" si="21"/>
        <v>-287.47252629334344</v>
      </c>
      <c r="AE107" s="286">
        <f t="shared" si="22"/>
        <v>-6.4186311453091477E-2</v>
      </c>
      <c r="AF107" s="248">
        <v>15</v>
      </c>
    </row>
    <row r="108" spans="1:32">
      <c r="A108" s="280">
        <v>284</v>
      </c>
      <c r="B108" s="280" t="s">
        <v>355</v>
      </c>
      <c r="C108" s="285">
        <v>2271</v>
      </c>
      <c r="D108" s="285">
        <v>8892999.0200000014</v>
      </c>
      <c r="E108" s="285">
        <v>8892999.0199999996</v>
      </c>
      <c r="F108" s="284">
        <f t="shared" si="13"/>
        <v>0</v>
      </c>
      <c r="G108" s="285">
        <v>8895000</v>
      </c>
      <c r="H108" s="285">
        <v>8895000</v>
      </c>
      <c r="I108" s="284">
        <f t="shared" si="14"/>
        <v>0</v>
      </c>
      <c r="J108" s="285">
        <v>8893999.5100000016</v>
      </c>
      <c r="K108" s="285">
        <v>8893999.5099999998</v>
      </c>
      <c r="L108" s="284">
        <f t="shared" si="15"/>
        <v>0</v>
      </c>
      <c r="M108" s="285">
        <v>9084943.6857621856</v>
      </c>
      <c r="N108" s="285">
        <v>9077112.6910201013</v>
      </c>
      <c r="O108" s="284">
        <f t="shared" si="16"/>
        <v>-7830.9947420842946</v>
      </c>
      <c r="P108" s="285">
        <v>157714.73000000001</v>
      </c>
      <c r="Q108" s="285">
        <v>157714.73000000001</v>
      </c>
      <c r="R108" s="284">
        <f t="shared" si="17"/>
        <v>0</v>
      </c>
      <c r="S108" s="285">
        <v>173000</v>
      </c>
      <c r="T108" s="285">
        <v>173000</v>
      </c>
      <c r="U108" s="285">
        <v>165357.36499999999</v>
      </c>
      <c r="V108" s="285">
        <v>165357.36499999999</v>
      </c>
      <c r="W108" s="285">
        <v>170536.50427891526</v>
      </c>
      <c r="X108" s="285">
        <v>170302.91645782063</v>
      </c>
      <c r="Y108" s="285">
        <v>9255480.1900411006</v>
      </c>
      <c r="Z108" s="285">
        <v>9247415.607477922</v>
      </c>
      <c r="AA108" s="284">
        <f t="shared" si="18"/>
        <v>-8064.5825631786138</v>
      </c>
      <c r="AB108" s="284">
        <f t="shared" si="20"/>
        <v>4075.5086702074418</v>
      </c>
      <c r="AC108" s="284">
        <f t="shared" si="19"/>
        <v>4071.9575550321101</v>
      </c>
      <c r="AD108" s="285">
        <f t="shared" si="21"/>
        <v>-3.5511151753316881</v>
      </c>
      <c r="AE108" s="286">
        <f t="shared" si="22"/>
        <v>-8.713305412133837E-4</v>
      </c>
      <c r="AF108" s="248">
        <v>2</v>
      </c>
    </row>
    <row r="109" spans="1:32">
      <c r="A109" s="280">
        <v>285</v>
      </c>
      <c r="B109" s="280" t="s">
        <v>132</v>
      </c>
      <c r="C109" s="285">
        <v>51241</v>
      </c>
      <c r="D109" s="285">
        <v>226607710.72000006</v>
      </c>
      <c r="E109" s="285">
        <v>227031570.18000004</v>
      </c>
      <c r="F109" s="284">
        <f t="shared" si="13"/>
        <v>423859.45999997854</v>
      </c>
      <c r="G109" s="285">
        <v>226179000</v>
      </c>
      <c r="H109" s="285">
        <v>226179000</v>
      </c>
      <c r="I109" s="284">
        <f t="shared" si="14"/>
        <v>0</v>
      </c>
      <c r="J109" s="285">
        <v>226393355.36000001</v>
      </c>
      <c r="K109" s="285">
        <v>226605285.09000003</v>
      </c>
      <c r="L109" s="284">
        <f t="shared" si="15"/>
        <v>211929.73000001907</v>
      </c>
      <c r="M109" s="285">
        <v>231253766.31332266</v>
      </c>
      <c r="N109" s="285">
        <v>231270724.3608413</v>
      </c>
      <c r="O109" s="284">
        <f t="shared" si="16"/>
        <v>16958.047518640757</v>
      </c>
      <c r="P109" s="285">
        <v>6227941.7999999989</v>
      </c>
      <c r="Q109" s="285">
        <v>6227941.7999999989</v>
      </c>
      <c r="R109" s="284">
        <f t="shared" si="17"/>
        <v>0</v>
      </c>
      <c r="S109" s="285">
        <v>4429000</v>
      </c>
      <c r="T109" s="285">
        <v>4429000</v>
      </c>
      <c r="U109" s="285">
        <v>5328470.8999999994</v>
      </c>
      <c r="V109" s="285">
        <v>5328470.8999999994</v>
      </c>
      <c r="W109" s="285">
        <v>5495363.3328513997</v>
      </c>
      <c r="X109" s="285">
        <v>5487836.2057270817</v>
      </c>
      <c r="Y109" s="285">
        <v>236749129.64617407</v>
      </c>
      <c r="Z109" s="285">
        <v>236758560.56656837</v>
      </c>
      <c r="AA109" s="284">
        <f t="shared" si="18"/>
        <v>9430.9203943014145</v>
      </c>
      <c r="AB109" s="284">
        <f t="shared" si="20"/>
        <v>4620.3065835205025</v>
      </c>
      <c r="AC109" s="284">
        <f t="shared" si="19"/>
        <v>4620.4906338004403</v>
      </c>
      <c r="AD109" s="285">
        <f t="shared" si="21"/>
        <v>0.18405027993776457</v>
      </c>
      <c r="AE109" s="286">
        <f t="shared" si="22"/>
        <v>3.9835079471614863E-5</v>
      </c>
      <c r="AF109" s="248">
        <v>8</v>
      </c>
    </row>
    <row r="110" spans="1:32">
      <c r="A110" s="280">
        <v>286</v>
      </c>
      <c r="B110" s="280" t="s">
        <v>133</v>
      </c>
      <c r="C110" s="285">
        <v>80454</v>
      </c>
      <c r="D110" s="285">
        <v>341676618.13999999</v>
      </c>
      <c r="E110" s="285">
        <v>341676618.13999999</v>
      </c>
      <c r="F110" s="284">
        <f t="shared" si="13"/>
        <v>0</v>
      </c>
      <c r="G110" s="285">
        <v>341292000</v>
      </c>
      <c r="H110" s="285">
        <v>341292000</v>
      </c>
      <c r="I110" s="284">
        <f t="shared" si="14"/>
        <v>0</v>
      </c>
      <c r="J110" s="285">
        <v>341484309.06999999</v>
      </c>
      <c r="K110" s="285">
        <v>341484309.06999999</v>
      </c>
      <c r="L110" s="284">
        <f t="shared" si="15"/>
        <v>0</v>
      </c>
      <c r="M110" s="285">
        <v>348815593.47785014</v>
      </c>
      <c r="N110" s="285">
        <v>348514923.14097589</v>
      </c>
      <c r="O110" s="284">
        <f t="shared" si="16"/>
        <v>-300670.3368742466</v>
      </c>
      <c r="P110" s="285">
        <v>7852496.4499999993</v>
      </c>
      <c r="Q110" s="285">
        <v>7852496.4499999993</v>
      </c>
      <c r="R110" s="284">
        <f t="shared" si="17"/>
        <v>0</v>
      </c>
      <c r="S110" s="285">
        <v>8557000</v>
      </c>
      <c r="T110" s="285">
        <v>8557000</v>
      </c>
      <c r="U110" s="285">
        <v>8204748.2249999996</v>
      </c>
      <c r="V110" s="285">
        <v>8204748.2249999996</v>
      </c>
      <c r="W110" s="285">
        <v>8461728.2138000615</v>
      </c>
      <c r="X110" s="285">
        <v>8450137.9876223058</v>
      </c>
      <c r="Y110" s="285">
        <v>357277321.69165021</v>
      </c>
      <c r="Z110" s="285">
        <v>356965061.12859821</v>
      </c>
      <c r="AA110" s="284">
        <f t="shared" si="18"/>
        <v>-312260.56305199862</v>
      </c>
      <c r="AB110" s="284">
        <f t="shared" si="20"/>
        <v>4440.7651787561863</v>
      </c>
      <c r="AC110" s="284">
        <f t="shared" si="19"/>
        <v>4436.8839477042557</v>
      </c>
      <c r="AD110" s="285">
        <f t="shared" si="21"/>
        <v>-3.8812310519306266</v>
      </c>
      <c r="AE110" s="286">
        <f t="shared" si="22"/>
        <v>-8.7400051470808019E-4</v>
      </c>
      <c r="AF110" s="248">
        <v>8</v>
      </c>
    </row>
    <row r="111" spans="1:32">
      <c r="A111" s="280">
        <v>287</v>
      </c>
      <c r="B111" s="280" t="s">
        <v>356</v>
      </c>
      <c r="C111" s="285">
        <v>6380</v>
      </c>
      <c r="D111" s="285">
        <v>27455534.759999998</v>
      </c>
      <c r="E111" s="285">
        <v>27455534.759999998</v>
      </c>
      <c r="F111" s="284">
        <f t="shared" si="13"/>
        <v>0</v>
      </c>
      <c r="G111" s="285">
        <v>29373000</v>
      </c>
      <c r="H111" s="285">
        <v>29373000</v>
      </c>
      <c r="I111" s="284">
        <f t="shared" si="14"/>
        <v>0</v>
      </c>
      <c r="J111" s="285">
        <v>28414267.379999999</v>
      </c>
      <c r="K111" s="285">
        <v>28414267.379999999</v>
      </c>
      <c r="L111" s="284">
        <f t="shared" si="15"/>
        <v>0</v>
      </c>
      <c r="M111" s="285">
        <v>29024289.773037035</v>
      </c>
      <c r="N111" s="285">
        <v>28999271.559554704</v>
      </c>
      <c r="O111" s="284">
        <f t="shared" si="16"/>
        <v>-25018.213482331485</v>
      </c>
      <c r="P111" s="285">
        <v>498762.48000000004</v>
      </c>
      <c r="Q111" s="285">
        <v>498762.48000000004</v>
      </c>
      <c r="R111" s="284">
        <f t="shared" si="17"/>
        <v>0</v>
      </c>
      <c r="S111" s="285">
        <v>490000</v>
      </c>
      <c r="T111" s="285">
        <v>490000</v>
      </c>
      <c r="U111" s="285">
        <v>494381.24</v>
      </c>
      <c r="V111" s="285">
        <v>494381.24</v>
      </c>
      <c r="W111" s="285">
        <v>509865.69875902066</v>
      </c>
      <c r="X111" s="285">
        <v>509167.32383848628</v>
      </c>
      <c r="Y111" s="285">
        <v>29534155.471796054</v>
      </c>
      <c r="Z111" s="285">
        <v>29508438.883393191</v>
      </c>
      <c r="AA111" s="284">
        <f t="shared" si="18"/>
        <v>-25716.588402863592</v>
      </c>
      <c r="AB111" s="284">
        <f t="shared" si="20"/>
        <v>4629.1779736357448</v>
      </c>
      <c r="AC111" s="284">
        <f t="shared" si="19"/>
        <v>4625.1471604064564</v>
      </c>
      <c r="AD111" s="285">
        <f t="shared" si="21"/>
        <v>-4.0308132292884693</v>
      </c>
      <c r="AE111" s="286">
        <f t="shared" si="22"/>
        <v>-8.7074060497239396E-4</v>
      </c>
      <c r="AF111" s="248">
        <v>15</v>
      </c>
    </row>
    <row r="112" spans="1:32">
      <c r="A112" s="280">
        <v>288</v>
      </c>
      <c r="B112" s="280" t="s">
        <v>135</v>
      </c>
      <c r="C112" s="285">
        <v>6442</v>
      </c>
      <c r="D112" s="285">
        <v>24331347.98</v>
      </c>
      <c r="E112" s="285">
        <v>24386480.390000001</v>
      </c>
      <c r="F112" s="284">
        <f t="shared" si="13"/>
        <v>55132.410000000149</v>
      </c>
      <c r="G112" s="285">
        <v>25505000</v>
      </c>
      <c r="H112" s="285">
        <v>25505000</v>
      </c>
      <c r="I112" s="284">
        <f t="shared" si="14"/>
        <v>0</v>
      </c>
      <c r="J112" s="285">
        <v>24918173.990000002</v>
      </c>
      <c r="K112" s="285">
        <v>24945740.195</v>
      </c>
      <c r="L112" s="284">
        <f t="shared" si="15"/>
        <v>27566.204999998212</v>
      </c>
      <c r="M112" s="285">
        <v>25453139.186329234</v>
      </c>
      <c r="N112" s="285">
        <v>25459332.964470197</v>
      </c>
      <c r="O112" s="284">
        <f t="shared" si="16"/>
        <v>6193.7781409621239</v>
      </c>
      <c r="P112" s="285">
        <v>923000</v>
      </c>
      <c r="Q112" s="285">
        <v>595101.54</v>
      </c>
      <c r="R112" s="284">
        <f t="shared" si="17"/>
        <v>-327898.45999999996</v>
      </c>
      <c r="S112" s="285">
        <v>980000</v>
      </c>
      <c r="T112" s="285">
        <v>980000</v>
      </c>
      <c r="U112" s="285">
        <v>951500</v>
      </c>
      <c r="V112" s="285">
        <v>787550.77</v>
      </c>
      <c r="W112" s="285">
        <v>981301.82360723917</v>
      </c>
      <c r="X112" s="285">
        <v>811105.04506165977</v>
      </c>
      <c r="Y112" s="285">
        <v>26434441.009936474</v>
      </c>
      <c r="Z112" s="285">
        <v>26270438.009531856</v>
      </c>
      <c r="AA112" s="284">
        <f t="shared" si="18"/>
        <v>-164003.00040461868</v>
      </c>
      <c r="AB112" s="284">
        <f t="shared" si="20"/>
        <v>4103.4525007662951</v>
      </c>
      <c r="AC112" s="284">
        <f t="shared" si="19"/>
        <v>4077.9941026904462</v>
      </c>
      <c r="AD112" s="285">
        <f t="shared" si="21"/>
        <v>-25.458398075848891</v>
      </c>
      <c r="AE112" s="286">
        <f t="shared" si="22"/>
        <v>-6.2041410424745229E-3</v>
      </c>
      <c r="AF112" s="248">
        <v>15</v>
      </c>
    </row>
    <row r="113" spans="1:32">
      <c r="A113" s="280">
        <v>290</v>
      </c>
      <c r="B113" s="280" t="s">
        <v>136</v>
      </c>
      <c r="C113" s="285">
        <v>7928</v>
      </c>
      <c r="D113" s="285">
        <v>40808538.090000004</v>
      </c>
      <c r="E113" s="285">
        <v>40808538.090000004</v>
      </c>
      <c r="F113" s="284">
        <f t="shared" si="13"/>
        <v>0</v>
      </c>
      <c r="G113" s="285">
        <v>43363000</v>
      </c>
      <c r="H113" s="285">
        <v>43363000</v>
      </c>
      <c r="I113" s="284">
        <f t="shared" si="14"/>
        <v>0</v>
      </c>
      <c r="J113" s="285">
        <v>42085769.045000002</v>
      </c>
      <c r="K113" s="285">
        <v>42085769.045000002</v>
      </c>
      <c r="L113" s="284">
        <f t="shared" si="15"/>
        <v>0</v>
      </c>
      <c r="M113" s="285">
        <v>42989303.216840222</v>
      </c>
      <c r="N113" s="285">
        <v>42952247.510266669</v>
      </c>
      <c r="O113" s="284">
        <f t="shared" si="16"/>
        <v>-37055.706573553383</v>
      </c>
      <c r="P113" s="285">
        <v>1094942.52</v>
      </c>
      <c r="Q113" s="285">
        <v>1094942.52</v>
      </c>
      <c r="R113" s="284">
        <f t="shared" si="17"/>
        <v>0</v>
      </c>
      <c r="S113" s="285">
        <v>1183000</v>
      </c>
      <c r="T113" s="285">
        <v>1183000</v>
      </c>
      <c r="U113" s="285">
        <v>1138971.26</v>
      </c>
      <c r="V113" s="285">
        <v>1138971.26</v>
      </c>
      <c r="W113" s="285">
        <v>1174644.8496839043</v>
      </c>
      <c r="X113" s="285">
        <v>1173035.911280025</v>
      </c>
      <c r="Y113" s="285">
        <v>44163948.066524126</v>
      </c>
      <c r="Z113" s="285">
        <v>44125283.421546698</v>
      </c>
      <c r="AA113" s="284">
        <f t="shared" si="18"/>
        <v>-38664.644977428019</v>
      </c>
      <c r="AB113" s="284">
        <f t="shared" si="20"/>
        <v>5570.6291708531944</v>
      </c>
      <c r="AC113" s="284">
        <f t="shared" si="19"/>
        <v>5565.7521974705724</v>
      </c>
      <c r="AD113" s="285">
        <f t="shared" si="21"/>
        <v>-4.8769733826220545</v>
      </c>
      <c r="AE113" s="286">
        <f t="shared" si="22"/>
        <v>-8.7547981261066428E-4</v>
      </c>
      <c r="AF113" s="248">
        <v>18</v>
      </c>
    </row>
    <row r="114" spans="1:32">
      <c r="A114" s="280">
        <v>291</v>
      </c>
      <c r="B114" s="280" t="s">
        <v>137</v>
      </c>
      <c r="C114" s="285">
        <v>2158</v>
      </c>
      <c r="D114" s="285">
        <v>10498785.789999999</v>
      </c>
      <c r="E114" s="285">
        <v>10498785.790000001</v>
      </c>
      <c r="F114" s="284">
        <f t="shared" si="13"/>
        <v>0</v>
      </c>
      <c r="G114" s="285">
        <v>11119000</v>
      </c>
      <c r="H114" s="285">
        <v>11119000</v>
      </c>
      <c r="I114" s="284">
        <f t="shared" si="14"/>
        <v>0</v>
      </c>
      <c r="J114" s="285">
        <v>10808892.895</v>
      </c>
      <c r="K114" s="285">
        <v>10808892.895</v>
      </c>
      <c r="L114" s="284">
        <f t="shared" si="15"/>
        <v>0</v>
      </c>
      <c r="M114" s="285">
        <v>11040947.68007357</v>
      </c>
      <c r="N114" s="285">
        <v>11031430.658700529</v>
      </c>
      <c r="O114" s="284">
        <f t="shared" si="16"/>
        <v>-9517.0213730409741</v>
      </c>
      <c r="P114" s="285">
        <v>170479.2</v>
      </c>
      <c r="Q114" s="285">
        <v>170479.2</v>
      </c>
      <c r="R114" s="284">
        <f t="shared" si="17"/>
        <v>0</v>
      </c>
      <c r="S114" s="285">
        <v>230000</v>
      </c>
      <c r="T114" s="285">
        <v>230000</v>
      </c>
      <c r="U114" s="285">
        <v>200239.6</v>
      </c>
      <c r="V114" s="285">
        <v>200239.6</v>
      </c>
      <c r="W114" s="285">
        <v>206511.28180597388</v>
      </c>
      <c r="X114" s="285">
        <v>206228.41849437682</v>
      </c>
      <c r="Y114" s="285">
        <v>11247458.961879544</v>
      </c>
      <c r="Z114" s="285">
        <v>11237659.077194907</v>
      </c>
      <c r="AA114" s="284">
        <f t="shared" si="18"/>
        <v>-9799.8846846371889</v>
      </c>
      <c r="AB114" s="284">
        <f t="shared" si="20"/>
        <v>5211.9828368301869</v>
      </c>
      <c r="AC114" s="284">
        <f t="shared" si="19"/>
        <v>5207.4416483757677</v>
      </c>
      <c r="AD114" s="285">
        <f t="shared" si="21"/>
        <v>-4.5411884544191707</v>
      </c>
      <c r="AE114" s="286">
        <f t="shared" si="22"/>
        <v>-8.7129766090730668E-4</v>
      </c>
      <c r="AF114" s="248">
        <v>6</v>
      </c>
    </row>
    <row r="115" spans="1:32">
      <c r="A115" s="280">
        <v>297</v>
      </c>
      <c r="B115" s="280" t="s">
        <v>138</v>
      </c>
      <c r="C115" s="285">
        <v>121543</v>
      </c>
      <c r="D115" s="285">
        <v>439043761.73000002</v>
      </c>
      <c r="E115" s="285">
        <v>456573870.26999998</v>
      </c>
      <c r="F115" s="284">
        <f t="shared" si="13"/>
        <v>17530108.539999962</v>
      </c>
      <c r="G115" s="285">
        <v>479672000</v>
      </c>
      <c r="H115" s="285">
        <v>479672000</v>
      </c>
      <c r="I115" s="284">
        <f t="shared" si="14"/>
        <v>0</v>
      </c>
      <c r="J115" s="285">
        <v>459357880.86500001</v>
      </c>
      <c r="K115" s="285">
        <v>468122935.13499999</v>
      </c>
      <c r="L115" s="284">
        <f t="shared" si="15"/>
        <v>8765054.2699999809</v>
      </c>
      <c r="M115" s="285">
        <v>469219778.41098166</v>
      </c>
      <c r="N115" s="285">
        <v>477760835.34678406</v>
      </c>
      <c r="O115" s="284">
        <f t="shared" si="16"/>
        <v>8541056.9358024001</v>
      </c>
      <c r="P115" s="285">
        <v>6106061.1699999981</v>
      </c>
      <c r="Q115" s="285">
        <v>7630322.379999999</v>
      </c>
      <c r="R115" s="284">
        <f t="shared" si="17"/>
        <v>1524261.2100000009</v>
      </c>
      <c r="S115" s="285">
        <v>9508000</v>
      </c>
      <c r="T115" s="285">
        <v>9508000</v>
      </c>
      <c r="U115" s="285">
        <v>7807030.584999999</v>
      </c>
      <c r="V115" s="285">
        <v>8569161.1899999995</v>
      </c>
      <c r="W115" s="285">
        <v>8051553.7046957333</v>
      </c>
      <c r="X115" s="285">
        <v>8825449.9111918528</v>
      </c>
      <c r="Y115" s="285">
        <v>477271332.11567742</v>
      </c>
      <c r="Z115" s="285">
        <v>486586285.25797594</v>
      </c>
      <c r="AA115" s="284">
        <f t="shared" si="18"/>
        <v>9314953.1422985196</v>
      </c>
      <c r="AB115" s="284">
        <f t="shared" si="20"/>
        <v>3926.7693912086866</v>
      </c>
      <c r="AC115" s="284">
        <f t="shared" si="19"/>
        <v>4003.4085488919636</v>
      </c>
      <c r="AD115" s="285">
        <f t="shared" si="21"/>
        <v>76.639157683277062</v>
      </c>
      <c r="AE115" s="286">
        <f t="shared" si="22"/>
        <v>1.9517101731224153E-2</v>
      </c>
      <c r="AF115" s="248">
        <v>11</v>
      </c>
    </row>
    <row r="116" spans="1:32">
      <c r="A116" s="280">
        <v>300</v>
      </c>
      <c r="B116" s="280" t="s">
        <v>139</v>
      </c>
      <c r="C116" s="285">
        <v>3528</v>
      </c>
      <c r="D116" s="285">
        <v>15284192.66</v>
      </c>
      <c r="E116" s="285">
        <v>15284192.66</v>
      </c>
      <c r="F116" s="284">
        <f t="shared" si="13"/>
        <v>0</v>
      </c>
      <c r="G116" s="285">
        <v>15553000</v>
      </c>
      <c r="H116" s="285">
        <v>15553000</v>
      </c>
      <c r="I116" s="284">
        <f t="shared" si="14"/>
        <v>0</v>
      </c>
      <c r="J116" s="285">
        <v>15418596.33</v>
      </c>
      <c r="K116" s="285">
        <v>15418596.33</v>
      </c>
      <c r="L116" s="284">
        <f t="shared" si="15"/>
        <v>0</v>
      </c>
      <c r="M116" s="285">
        <v>15749616.26814273</v>
      </c>
      <c r="N116" s="285">
        <v>15736040.491951741</v>
      </c>
      <c r="O116" s="284">
        <f t="shared" si="16"/>
        <v>-13575.776190988719</v>
      </c>
      <c r="P116" s="285">
        <v>295625.82999999996</v>
      </c>
      <c r="Q116" s="285">
        <v>295625.83</v>
      </c>
      <c r="R116" s="284">
        <f t="shared" si="17"/>
        <v>0</v>
      </c>
      <c r="S116" s="285">
        <v>356000</v>
      </c>
      <c r="T116" s="285">
        <v>356000</v>
      </c>
      <c r="U116" s="285">
        <v>325812.91499999998</v>
      </c>
      <c r="V116" s="285">
        <v>325812.91500000004</v>
      </c>
      <c r="W116" s="285">
        <v>336017.66436604352</v>
      </c>
      <c r="X116" s="285">
        <v>335557.41314651462</v>
      </c>
      <c r="Y116" s="285">
        <v>16085633.932508774</v>
      </c>
      <c r="Z116" s="285">
        <v>16071597.905098256</v>
      </c>
      <c r="AA116" s="284">
        <f t="shared" si="18"/>
        <v>-14036.027410518378</v>
      </c>
      <c r="AB116" s="284">
        <f t="shared" si="20"/>
        <v>4559.4200488970446</v>
      </c>
      <c r="AC116" s="284">
        <f t="shared" si="19"/>
        <v>4555.4415830777371</v>
      </c>
      <c r="AD116" s="285">
        <f t="shared" si="21"/>
        <v>-3.9784658193075302</v>
      </c>
      <c r="AE116" s="286">
        <f t="shared" si="22"/>
        <v>-8.7258155130276905E-4</v>
      </c>
      <c r="AF116" s="248">
        <v>14</v>
      </c>
    </row>
    <row r="117" spans="1:32">
      <c r="A117" s="280">
        <v>301</v>
      </c>
      <c r="B117" s="280" t="s">
        <v>140</v>
      </c>
      <c r="C117" s="285">
        <v>20197</v>
      </c>
      <c r="D117" s="285">
        <v>93171000</v>
      </c>
      <c r="E117" s="285">
        <v>93382236.939999998</v>
      </c>
      <c r="F117" s="284">
        <f t="shared" si="13"/>
        <v>211236.93999999762</v>
      </c>
      <c r="G117" s="285">
        <v>88078000</v>
      </c>
      <c r="H117" s="285">
        <v>88078000</v>
      </c>
      <c r="I117" s="284">
        <f t="shared" si="14"/>
        <v>0</v>
      </c>
      <c r="J117" s="285">
        <v>90624500</v>
      </c>
      <c r="K117" s="285">
        <v>90730118.469999999</v>
      </c>
      <c r="L117" s="284">
        <f t="shared" si="15"/>
        <v>105618.46999999881</v>
      </c>
      <c r="M117" s="285">
        <v>92570106.185035661</v>
      </c>
      <c r="N117" s="285">
        <v>92598106.048444599</v>
      </c>
      <c r="O117" s="284">
        <f t="shared" si="16"/>
        <v>27999.86340893805</v>
      </c>
      <c r="P117" s="285">
        <v>2004915.38</v>
      </c>
      <c r="Q117" s="285">
        <v>2058262.51</v>
      </c>
      <c r="R117" s="284">
        <f t="shared" si="17"/>
        <v>53347.130000000121</v>
      </c>
      <c r="S117" s="285">
        <v>2089000</v>
      </c>
      <c r="T117" s="285">
        <v>2089000</v>
      </c>
      <c r="U117" s="285">
        <v>2046957.69</v>
      </c>
      <c r="V117" s="285">
        <v>2073631.2549999999</v>
      </c>
      <c r="W117" s="285">
        <v>2111070.2196992766</v>
      </c>
      <c r="X117" s="285">
        <v>2135649.9626405556</v>
      </c>
      <c r="Y117" s="285">
        <v>94681176.404734939</v>
      </c>
      <c r="Z117" s="285">
        <v>94733756.011085153</v>
      </c>
      <c r="AA117" s="284">
        <f t="shared" si="18"/>
        <v>52579.606350213289</v>
      </c>
      <c r="AB117" s="284">
        <f t="shared" si="20"/>
        <v>4687.8831710023733</v>
      </c>
      <c r="AC117" s="284">
        <f t="shared" si="19"/>
        <v>4690.4865084460635</v>
      </c>
      <c r="AD117" s="285">
        <f t="shared" si="21"/>
        <v>2.6033374436901795</v>
      </c>
      <c r="AE117" s="286">
        <f t="shared" si="22"/>
        <v>5.5533325996550559E-4</v>
      </c>
      <c r="AF117" s="248">
        <v>14</v>
      </c>
    </row>
    <row r="118" spans="1:32">
      <c r="A118" s="280">
        <v>304</v>
      </c>
      <c r="B118" s="280" t="s">
        <v>141</v>
      </c>
      <c r="C118" s="285">
        <v>971</v>
      </c>
      <c r="D118" s="285">
        <v>3308121.1799999997</v>
      </c>
      <c r="E118" s="285">
        <v>4767375.83</v>
      </c>
      <c r="F118" s="284">
        <f t="shared" si="13"/>
        <v>1459254.6500000004</v>
      </c>
      <c r="G118" s="285">
        <v>4706000</v>
      </c>
      <c r="H118" s="285">
        <v>4706000</v>
      </c>
      <c r="I118" s="284">
        <f t="shared" si="14"/>
        <v>0</v>
      </c>
      <c r="J118" s="285">
        <v>4007060.59</v>
      </c>
      <c r="K118" s="285">
        <v>4736687.915</v>
      </c>
      <c r="L118" s="284">
        <f t="shared" si="15"/>
        <v>729627.32500000019</v>
      </c>
      <c r="M118" s="285">
        <v>4093087.6783449464</v>
      </c>
      <c r="N118" s="285">
        <v>4834208.7199696777</v>
      </c>
      <c r="O118" s="284">
        <f t="shared" si="16"/>
        <v>741121.04162473138</v>
      </c>
      <c r="P118" s="285">
        <v>96069.300000000017</v>
      </c>
      <c r="Q118" s="285">
        <v>96069.3</v>
      </c>
      <c r="R118" s="284">
        <f t="shared" si="17"/>
        <v>0</v>
      </c>
      <c r="S118" s="285">
        <v>85000</v>
      </c>
      <c r="T118" s="285">
        <v>85000</v>
      </c>
      <c r="U118" s="285">
        <v>90534.650000000009</v>
      </c>
      <c r="V118" s="285">
        <v>90534.65</v>
      </c>
      <c r="W118" s="285">
        <v>93370.275506719016</v>
      </c>
      <c r="X118" s="285">
        <v>93242.384066098472</v>
      </c>
      <c r="Y118" s="285">
        <v>4186457.9538516654</v>
      </c>
      <c r="Z118" s="285">
        <v>4927451.1040357761</v>
      </c>
      <c r="AA118" s="284">
        <f t="shared" si="18"/>
        <v>740993.15018411074</v>
      </c>
      <c r="AB118" s="284">
        <f t="shared" si="20"/>
        <v>4311.4911986113957</v>
      </c>
      <c r="AC118" s="284">
        <f t="shared" si="19"/>
        <v>5074.6149372150112</v>
      </c>
      <c r="AD118" s="285">
        <f t="shared" si="21"/>
        <v>763.12373860361549</v>
      </c>
      <c r="AE118" s="286">
        <f t="shared" si="22"/>
        <v>0.17699763340567531</v>
      </c>
      <c r="AF118" s="248">
        <v>2</v>
      </c>
    </row>
    <row r="119" spans="1:32">
      <c r="A119" s="280">
        <v>305</v>
      </c>
      <c r="B119" s="280" t="s">
        <v>142</v>
      </c>
      <c r="C119" s="285">
        <v>15165</v>
      </c>
      <c r="D119" s="285">
        <v>62404061.860000014</v>
      </c>
      <c r="E119" s="285">
        <v>63471362.550000034</v>
      </c>
      <c r="F119" s="284">
        <f t="shared" si="13"/>
        <v>1067300.69000002</v>
      </c>
      <c r="G119" s="285">
        <v>64136000</v>
      </c>
      <c r="H119" s="285">
        <v>64136000</v>
      </c>
      <c r="I119" s="284">
        <f t="shared" si="14"/>
        <v>0</v>
      </c>
      <c r="J119" s="285">
        <v>63270030.930000007</v>
      </c>
      <c r="K119" s="285">
        <v>63803681.275000021</v>
      </c>
      <c r="L119" s="284">
        <f t="shared" si="15"/>
        <v>533650.34500001371</v>
      </c>
      <c r="M119" s="285">
        <v>64628367.400874935</v>
      </c>
      <c r="N119" s="285">
        <v>65117296.710431717</v>
      </c>
      <c r="O119" s="284">
        <f t="shared" si="16"/>
        <v>488929.30955678225</v>
      </c>
      <c r="P119" s="285">
        <v>1054700.1599999999</v>
      </c>
      <c r="Q119" s="285">
        <v>1054700.1599999999</v>
      </c>
      <c r="R119" s="284">
        <f t="shared" si="17"/>
        <v>0</v>
      </c>
      <c r="S119" s="285">
        <v>1160000</v>
      </c>
      <c r="T119" s="285">
        <v>1160000</v>
      </c>
      <c r="U119" s="285">
        <v>1107350.08</v>
      </c>
      <c r="V119" s="285">
        <v>1107350.08</v>
      </c>
      <c r="W119" s="285">
        <v>1142033.2662907222</v>
      </c>
      <c r="X119" s="285">
        <v>1140468.9967320235</v>
      </c>
      <c r="Y119" s="285">
        <v>65770400.667165659</v>
      </c>
      <c r="Z119" s="285">
        <v>66257765.707163744</v>
      </c>
      <c r="AA119" s="284">
        <f t="shared" si="18"/>
        <v>487365.03999808431</v>
      </c>
      <c r="AB119" s="284">
        <f t="shared" si="20"/>
        <v>4336.9865260247716</v>
      </c>
      <c r="AC119" s="284">
        <f t="shared" si="19"/>
        <v>4369.1240162983013</v>
      </c>
      <c r="AD119" s="285">
        <f t="shared" si="21"/>
        <v>32.137490273529693</v>
      </c>
      <c r="AE119" s="286">
        <f t="shared" si="22"/>
        <v>7.4100968681095995E-3</v>
      </c>
      <c r="AF119" s="248">
        <v>17</v>
      </c>
    </row>
    <row r="120" spans="1:32">
      <c r="A120" s="280">
        <v>309</v>
      </c>
      <c r="B120" s="280" t="s">
        <v>143</v>
      </c>
      <c r="C120" s="285">
        <v>6506</v>
      </c>
      <c r="D120" s="285">
        <v>30033413.589999996</v>
      </c>
      <c r="E120" s="285">
        <v>30033413.589999996</v>
      </c>
      <c r="F120" s="284">
        <f t="shared" si="13"/>
        <v>0</v>
      </c>
      <c r="G120" s="285">
        <v>30800000</v>
      </c>
      <c r="H120" s="285">
        <v>30800000</v>
      </c>
      <c r="I120" s="284">
        <f t="shared" si="14"/>
        <v>0</v>
      </c>
      <c r="J120" s="285">
        <v>30416706.794999998</v>
      </c>
      <c r="K120" s="285">
        <v>30416706.794999998</v>
      </c>
      <c r="L120" s="284">
        <f t="shared" si="15"/>
        <v>0</v>
      </c>
      <c r="M120" s="285">
        <v>31069719.31224167</v>
      </c>
      <c r="N120" s="285">
        <v>31042937.989540301</v>
      </c>
      <c r="O120" s="284">
        <f t="shared" si="16"/>
        <v>-26781.322701368481</v>
      </c>
      <c r="P120" s="285">
        <v>579952</v>
      </c>
      <c r="Q120" s="285">
        <v>579952</v>
      </c>
      <c r="R120" s="284">
        <f t="shared" si="17"/>
        <v>0</v>
      </c>
      <c r="S120" s="285">
        <v>609000</v>
      </c>
      <c r="T120" s="285">
        <v>609000</v>
      </c>
      <c r="U120" s="285">
        <v>594476</v>
      </c>
      <c r="V120" s="285">
        <v>594476</v>
      </c>
      <c r="W120" s="285">
        <v>613095.51538700692</v>
      </c>
      <c r="X120" s="285">
        <v>612255.74418278481</v>
      </c>
      <c r="Y120" s="285">
        <v>31682814.827628676</v>
      </c>
      <c r="Z120" s="285">
        <v>31655193.733723085</v>
      </c>
      <c r="AA120" s="284">
        <f t="shared" si="18"/>
        <v>-27621.093905590475</v>
      </c>
      <c r="AB120" s="284">
        <f t="shared" si="20"/>
        <v>4869.7840190022562</v>
      </c>
      <c r="AC120" s="284">
        <f t="shared" si="19"/>
        <v>4865.5385388446184</v>
      </c>
      <c r="AD120" s="285">
        <f t="shared" si="21"/>
        <v>-4.2454801576377577</v>
      </c>
      <c r="AE120" s="286">
        <f t="shared" si="22"/>
        <v>-8.7180050307602576E-4</v>
      </c>
      <c r="AF120" s="248">
        <v>12</v>
      </c>
    </row>
    <row r="121" spans="1:32">
      <c r="A121" s="280">
        <v>312</v>
      </c>
      <c r="B121" s="280" t="s">
        <v>144</v>
      </c>
      <c r="C121" s="285">
        <v>1232</v>
      </c>
      <c r="D121" s="285">
        <v>5929820.0500000007</v>
      </c>
      <c r="E121" s="285">
        <v>5929820.0500000007</v>
      </c>
      <c r="F121" s="284">
        <f t="shared" si="13"/>
        <v>0</v>
      </c>
      <c r="G121" s="285">
        <v>5922000</v>
      </c>
      <c r="H121" s="285">
        <v>5922000</v>
      </c>
      <c r="I121" s="284">
        <f t="shared" si="14"/>
        <v>0</v>
      </c>
      <c r="J121" s="285">
        <v>5925910.0250000004</v>
      </c>
      <c r="K121" s="285">
        <v>5925910.0250000004</v>
      </c>
      <c r="L121" s="284">
        <f t="shared" si="15"/>
        <v>0</v>
      </c>
      <c r="M121" s="285">
        <v>6053132.6546046296</v>
      </c>
      <c r="N121" s="285">
        <v>6047915.0053124689</v>
      </c>
      <c r="O121" s="284">
        <f t="shared" si="16"/>
        <v>-5217.6492921607569</v>
      </c>
      <c r="P121" s="285">
        <v>120960.4</v>
      </c>
      <c r="Q121" s="285">
        <v>120960.4</v>
      </c>
      <c r="R121" s="284">
        <f t="shared" si="17"/>
        <v>0</v>
      </c>
      <c r="S121" s="285">
        <v>123000</v>
      </c>
      <c r="T121" s="285">
        <v>123000</v>
      </c>
      <c r="U121" s="285">
        <v>121980.2</v>
      </c>
      <c r="V121" s="285">
        <v>121980.2</v>
      </c>
      <c r="W121" s="285">
        <v>125800.72801258619</v>
      </c>
      <c r="X121" s="285">
        <v>125628.41582597938</v>
      </c>
      <c r="Y121" s="285">
        <v>6178933.3826172156</v>
      </c>
      <c r="Z121" s="285">
        <v>6173543.4211384486</v>
      </c>
      <c r="AA121" s="284">
        <f t="shared" si="18"/>
        <v>-5389.9614787669852</v>
      </c>
      <c r="AB121" s="284">
        <f t="shared" si="20"/>
        <v>5015.3680053711169</v>
      </c>
      <c r="AC121" s="284">
        <f t="shared" si="19"/>
        <v>5010.9930366383514</v>
      </c>
      <c r="AD121" s="285">
        <f t="shared" si="21"/>
        <v>-4.3749687327654101</v>
      </c>
      <c r="AE121" s="286">
        <f t="shared" si="22"/>
        <v>-8.7231260559147744E-4</v>
      </c>
      <c r="AF121" s="248">
        <v>13</v>
      </c>
    </row>
    <row r="122" spans="1:32">
      <c r="A122" s="280">
        <v>316</v>
      </c>
      <c r="B122" s="280" t="s">
        <v>145</v>
      </c>
      <c r="C122" s="285">
        <v>4245</v>
      </c>
      <c r="D122" s="285">
        <v>15452455.620000003</v>
      </c>
      <c r="E122" s="285">
        <v>15452455.620000003</v>
      </c>
      <c r="F122" s="284">
        <f t="shared" si="13"/>
        <v>0</v>
      </c>
      <c r="G122" s="285">
        <v>16293000</v>
      </c>
      <c r="H122" s="285">
        <v>16293000</v>
      </c>
      <c r="I122" s="284">
        <f t="shared" si="14"/>
        <v>0</v>
      </c>
      <c r="J122" s="285">
        <v>15872727.810000002</v>
      </c>
      <c r="K122" s="285">
        <v>15872727.810000002</v>
      </c>
      <c r="L122" s="284">
        <f t="shared" si="15"/>
        <v>0</v>
      </c>
      <c r="M122" s="285">
        <v>16213497.440734776</v>
      </c>
      <c r="N122" s="285">
        <v>16199521.810549179</v>
      </c>
      <c r="O122" s="284">
        <f t="shared" si="16"/>
        <v>-13975.630185596645</v>
      </c>
      <c r="P122" s="285">
        <v>432491</v>
      </c>
      <c r="Q122" s="285">
        <v>432491</v>
      </c>
      <c r="R122" s="284">
        <f t="shared" si="17"/>
        <v>0</v>
      </c>
      <c r="S122" s="285">
        <v>445000</v>
      </c>
      <c r="T122" s="285">
        <v>445000</v>
      </c>
      <c r="U122" s="285">
        <v>438745.5</v>
      </c>
      <c r="V122" s="285">
        <v>438745.5</v>
      </c>
      <c r="W122" s="285">
        <v>452487.39805514447</v>
      </c>
      <c r="X122" s="285">
        <v>451867.61552921898</v>
      </c>
      <c r="Y122" s="285">
        <v>16665984.838789919</v>
      </c>
      <c r="Z122" s="285">
        <v>16651389.426078398</v>
      </c>
      <c r="AA122" s="284">
        <f t="shared" si="18"/>
        <v>-14595.412711521611</v>
      </c>
      <c r="AB122" s="284">
        <f t="shared" si="20"/>
        <v>3926.0270527184734</v>
      </c>
      <c r="AC122" s="284">
        <f t="shared" si="19"/>
        <v>3922.5887929513306</v>
      </c>
      <c r="AD122" s="285">
        <f t="shared" si="21"/>
        <v>-3.4382597671428812</v>
      </c>
      <c r="AE122" s="286">
        <f t="shared" si="22"/>
        <v>-8.757605897702995E-4</v>
      </c>
      <c r="AF122" s="248">
        <v>7</v>
      </c>
    </row>
    <row r="123" spans="1:32">
      <c r="A123" s="280">
        <v>317</v>
      </c>
      <c r="B123" s="280" t="s">
        <v>146</v>
      </c>
      <c r="C123" s="285">
        <v>2533</v>
      </c>
      <c r="D123" s="285">
        <v>11009956.590000002</v>
      </c>
      <c r="E123" s="285">
        <v>10998137.220000003</v>
      </c>
      <c r="F123" s="284">
        <f t="shared" si="13"/>
        <v>-11819.36999999918</v>
      </c>
      <c r="G123" s="285">
        <v>10562000</v>
      </c>
      <c r="H123" s="285">
        <v>10562000</v>
      </c>
      <c r="I123" s="284">
        <f t="shared" si="14"/>
        <v>0</v>
      </c>
      <c r="J123" s="285">
        <v>10785978.295000002</v>
      </c>
      <c r="K123" s="285">
        <v>10780068.610000001</v>
      </c>
      <c r="L123" s="284">
        <f t="shared" si="15"/>
        <v>-5909.6850000005215</v>
      </c>
      <c r="M123" s="285">
        <v>11017541.1293595</v>
      </c>
      <c r="N123" s="285">
        <v>11002012.927915983</v>
      </c>
      <c r="O123" s="284">
        <f t="shared" si="16"/>
        <v>-15528.201443517581</v>
      </c>
      <c r="P123" s="285">
        <v>269635.57</v>
      </c>
      <c r="Q123" s="285">
        <v>269635.57</v>
      </c>
      <c r="R123" s="284">
        <f t="shared" si="17"/>
        <v>0</v>
      </c>
      <c r="S123" s="285">
        <v>312000</v>
      </c>
      <c r="T123" s="285">
        <v>312000</v>
      </c>
      <c r="U123" s="285">
        <v>290817.78500000003</v>
      </c>
      <c r="V123" s="285">
        <v>290817.78500000003</v>
      </c>
      <c r="W123" s="285">
        <v>299926.45586749137</v>
      </c>
      <c r="X123" s="285">
        <v>299515.63961667777</v>
      </c>
      <c r="Y123" s="285">
        <v>11317467.585226992</v>
      </c>
      <c r="Z123" s="285">
        <v>11301528.56753266</v>
      </c>
      <c r="AA123" s="284">
        <f t="shared" si="18"/>
        <v>-15939.017694331706</v>
      </c>
      <c r="AB123" s="284">
        <f t="shared" si="20"/>
        <v>4468.0093111831793</v>
      </c>
      <c r="AC123" s="284">
        <f t="shared" si="19"/>
        <v>4461.716765705748</v>
      </c>
      <c r="AD123" s="285">
        <f t="shared" si="21"/>
        <v>-6.2925454774313039</v>
      </c>
      <c r="AE123" s="286">
        <f t="shared" si="22"/>
        <v>-1.4083554977563301E-3</v>
      </c>
      <c r="AF123" s="248">
        <v>17</v>
      </c>
    </row>
    <row r="124" spans="1:32">
      <c r="A124" s="280">
        <v>320</v>
      </c>
      <c r="B124" s="280" t="s">
        <v>147</v>
      </c>
      <c r="C124" s="285">
        <v>7105</v>
      </c>
      <c r="D124" s="285">
        <v>33726933.050000004</v>
      </c>
      <c r="E124" s="285">
        <v>33726933.050000004</v>
      </c>
      <c r="F124" s="284">
        <f t="shared" si="13"/>
        <v>0</v>
      </c>
      <c r="G124" s="285">
        <v>39398000</v>
      </c>
      <c r="H124" s="285">
        <v>39398000</v>
      </c>
      <c r="I124" s="284">
        <f t="shared" si="14"/>
        <v>0</v>
      </c>
      <c r="J124" s="285">
        <v>36562466.525000006</v>
      </c>
      <c r="K124" s="285">
        <v>36562466.525000006</v>
      </c>
      <c r="L124" s="284">
        <f t="shared" si="15"/>
        <v>0</v>
      </c>
      <c r="M124" s="285">
        <v>37347421.597979158</v>
      </c>
      <c r="N124" s="285">
        <v>37315229.052567735</v>
      </c>
      <c r="O124" s="284">
        <f t="shared" si="16"/>
        <v>-32192.545411422849</v>
      </c>
      <c r="P124" s="285">
        <v>732877</v>
      </c>
      <c r="Q124" s="285">
        <v>732877</v>
      </c>
      <c r="R124" s="284">
        <f t="shared" si="17"/>
        <v>0</v>
      </c>
      <c r="S124" s="285">
        <v>795000</v>
      </c>
      <c r="T124" s="285">
        <v>795000</v>
      </c>
      <c r="U124" s="285">
        <v>763938.5</v>
      </c>
      <c r="V124" s="285">
        <v>763938.5</v>
      </c>
      <c r="W124" s="285">
        <v>787865.73113376659</v>
      </c>
      <c r="X124" s="285">
        <v>786786.57309526438</v>
      </c>
      <c r="Y124" s="285">
        <v>38135287.329112925</v>
      </c>
      <c r="Z124" s="285">
        <v>38102015.625662997</v>
      </c>
      <c r="AA124" s="284">
        <f t="shared" si="18"/>
        <v>-33271.70344992727</v>
      </c>
      <c r="AB124" s="284">
        <f t="shared" si="20"/>
        <v>5367.3873791854921</v>
      </c>
      <c r="AC124" s="284">
        <f t="shared" si="19"/>
        <v>5362.7045215570724</v>
      </c>
      <c r="AD124" s="285">
        <f t="shared" si="21"/>
        <v>-4.682857628419697</v>
      </c>
      <c r="AE124" s="286">
        <f t="shared" si="22"/>
        <v>-8.7246499974636196E-4</v>
      </c>
      <c r="AF124" s="248">
        <v>19</v>
      </c>
    </row>
    <row r="125" spans="1:32">
      <c r="A125" s="280">
        <v>322</v>
      </c>
      <c r="B125" s="280" t="s">
        <v>148</v>
      </c>
      <c r="C125" s="285">
        <v>6614</v>
      </c>
      <c r="D125" s="285">
        <v>26039096.390000001</v>
      </c>
      <c r="E125" s="285">
        <v>26039096.390000004</v>
      </c>
      <c r="F125" s="284">
        <f t="shared" si="13"/>
        <v>0</v>
      </c>
      <c r="G125" s="285">
        <v>28195000</v>
      </c>
      <c r="H125" s="285">
        <v>28195000</v>
      </c>
      <c r="I125" s="284">
        <f t="shared" si="14"/>
        <v>0</v>
      </c>
      <c r="J125" s="285">
        <v>27117048.195</v>
      </c>
      <c r="K125" s="285">
        <v>27117048.195</v>
      </c>
      <c r="L125" s="284">
        <f t="shared" si="15"/>
        <v>0</v>
      </c>
      <c r="M125" s="285">
        <v>27699220.749751773</v>
      </c>
      <c r="N125" s="285">
        <v>27675344.712700374</v>
      </c>
      <c r="O125" s="284">
        <f t="shared" si="16"/>
        <v>-23876.037051398307</v>
      </c>
      <c r="P125" s="285">
        <v>499483.69</v>
      </c>
      <c r="Q125" s="285">
        <v>499483.69</v>
      </c>
      <c r="R125" s="284">
        <f t="shared" si="17"/>
        <v>0</v>
      </c>
      <c r="S125" s="285">
        <v>526000</v>
      </c>
      <c r="T125" s="285">
        <v>526000</v>
      </c>
      <c r="U125" s="285">
        <v>512741.84499999997</v>
      </c>
      <c r="V125" s="285">
        <v>512741.84499999997</v>
      </c>
      <c r="W125" s="285">
        <v>528801.3741862746</v>
      </c>
      <c r="X125" s="285">
        <v>528077.06263016351</v>
      </c>
      <c r="Y125" s="285">
        <v>28228022.123938046</v>
      </c>
      <c r="Z125" s="285">
        <v>28203421.775330536</v>
      </c>
      <c r="AA125" s="284">
        <f t="shared" si="18"/>
        <v>-24600.348607510328</v>
      </c>
      <c r="AB125" s="284">
        <f t="shared" si="20"/>
        <v>4267.9198856876392</v>
      </c>
      <c r="AC125" s="284">
        <f t="shared" si="19"/>
        <v>4264.2004498534225</v>
      </c>
      <c r="AD125" s="285">
        <f t="shared" si="21"/>
        <v>-3.7194358342167106</v>
      </c>
      <c r="AE125" s="286">
        <f t="shared" si="22"/>
        <v>-8.7148679774654253E-4</v>
      </c>
      <c r="AF125" s="248">
        <v>2</v>
      </c>
    </row>
    <row r="126" spans="1:32">
      <c r="A126" s="280">
        <v>398</v>
      </c>
      <c r="B126" s="280" t="s">
        <v>149</v>
      </c>
      <c r="C126" s="285">
        <v>120027</v>
      </c>
      <c r="D126" s="285">
        <v>410464330.68000007</v>
      </c>
      <c r="E126" s="285">
        <v>410464330.68000007</v>
      </c>
      <c r="F126" s="284">
        <f t="shared" si="13"/>
        <v>0</v>
      </c>
      <c r="G126" s="285">
        <v>430331000</v>
      </c>
      <c r="H126" s="285">
        <v>430331000</v>
      </c>
      <c r="I126" s="284">
        <f t="shared" si="14"/>
        <v>0</v>
      </c>
      <c r="J126" s="285">
        <v>420397665.34000003</v>
      </c>
      <c r="K126" s="285">
        <v>420397665.34000003</v>
      </c>
      <c r="L126" s="284">
        <f t="shared" si="15"/>
        <v>0</v>
      </c>
      <c r="M126" s="285">
        <v>429423130.83619642</v>
      </c>
      <c r="N126" s="285">
        <v>429052978.81368285</v>
      </c>
      <c r="O126" s="284">
        <f t="shared" si="16"/>
        <v>-370152.0225135684</v>
      </c>
      <c r="P126" s="285">
        <v>11284373.85</v>
      </c>
      <c r="Q126" s="285">
        <v>11284373.85</v>
      </c>
      <c r="R126" s="284">
        <f t="shared" si="17"/>
        <v>0</v>
      </c>
      <c r="S126" s="285">
        <v>11520000</v>
      </c>
      <c r="T126" s="285">
        <v>11520000</v>
      </c>
      <c r="U126" s="285">
        <v>11402186.925000001</v>
      </c>
      <c r="V126" s="285">
        <v>11402186.925000001</v>
      </c>
      <c r="W126" s="285">
        <v>11759313.528757876</v>
      </c>
      <c r="X126" s="285">
        <v>11743206.523185283</v>
      </c>
      <c r="Y126" s="285">
        <v>441182444.36495429</v>
      </c>
      <c r="Z126" s="285">
        <v>440796185.33686817</v>
      </c>
      <c r="AA126" s="284">
        <f t="shared" si="18"/>
        <v>-386259.02808612585</v>
      </c>
      <c r="AB126" s="284">
        <f t="shared" si="20"/>
        <v>3675.6933387067434</v>
      </c>
      <c r="AC126" s="284">
        <f t="shared" si="19"/>
        <v>3672.4752375454536</v>
      </c>
      <c r="AD126" s="285">
        <f t="shared" si="21"/>
        <v>-3.2181011612897237</v>
      </c>
      <c r="AE126" s="286">
        <f t="shared" si="22"/>
        <v>-8.7550860878453504E-4</v>
      </c>
      <c r="AF126" s="248">
        <v>7</v>
      </c>
    </row>
    <row r="127" spans="1:32">
      <c r="A127" s="280">
        <v>399</v>
      </c>
      <c r="B127" s="280" t="s">
        <v>150</v>
      </c>
      <c r="C127" s="285">
        <v>7916</v>
      </c>
      <c r="D127" s="285">
        <v>29809070.79999999</v>
      </c>
      <c r="E127" s="285">
        <v>29809070.79999999</v>
      </c>
      <c r="F127" s="284">
        <f t="shared" si="13"/>
        <v>0</v>
      </c>
      <c r="G127" s="285">
        <v>31050000</v>
      </c>
      <c r="H127" s="285">
        <v>31050000</v>
      </c>
      <c r="I127" s="284">
        <f t="shared" si="14"/>
        <v>0</v>
      </c>
      <c r="J127" s="285">
        <v>30429535.399999995</v>
      </c>
      <c r="K127" s="285">
        <v>30429535.399999995</v>
      </c>
      <c r="L127" s="284">
        <f t="shared" si="15"/>
        <v>0</v>
      </c>
      <c r="M127" s="285">
        <v>31082823.332976189</v>
      </c>
      <c r="N127" s="285">
        <v>31056030.714935958</v>
      </c>
      <c r="O127" s="284">
        <f t="shared" si="16"/>
        <v>-26792.618040230125</v>
      </c>
      <c r="P127" s="285">
        <v>625735.32000000007</v>
      </c>
      <c r="Q127" s="285">
        <v>625735.32000000007</v>
      </c>
      <c r="R127" s="284">
        <f t="shared" si="17"/>
        <v>0</v>
      </c>
      <c r="S127" s="285">
        <v>619000</v>
      </c>
      <c r="T127" s="285">
        <v>619000</v>
      </c>
      <c r="U127" s="285">
        <v>622367.66</v>
      </c>
      <c r="V127" s="285">
        <v>622367.66</v>
      </c>
      <c r="W127" s="285">
        <v>641860.76690716797</v>
      </c>
      <c r="X127" s="285">
        <v>640981.59526809899</v>
      </c>
      <c r="Y127" s="285">
        <v>31724684.099883355</v>
      </c>
      <c r="Z127" s="285">
        <v>31697012.310204059</v>
      </c>
      <c r="AA127" s="284">
        <f t="shared" si="18"/>
        <v>-27671.789679296315</v>
      </c>
      <c r="AB127" s="284">
        <f t="shared" si="20"/>
        <v>4007.6660055436273</v>
      </c>
      <c r="AC127" s="284">
        <f t="shared" si="19"/>
        <v>4004.1703272112254</v>
      </c>
      <c r="AD127" s="285">
        <f t="shared" si="21"/>
        <v>-3.4956783324018943</v>
      </c>
      <c r="AE127" s="286">
        <f t="shared" si="22"/>
        <v>-8.7224791875532468E-4</v>
      </c>
      <c r="AF127" s="248">
        <v>15</v>
      </c>
    </row>
    <row r="128" spans="1:32">
      <c r="A128" s="280">
        <v>400</v>
      </c>
      <c r="B128" s="280" t="s">
        <v>151</v>
      </c>
      <c r="C128" s="285">
        <v>8456</v>
      </c>
      <c r="D128" s="285">
        <v>27144593.890000001</v>
      </c>
      <c r="E128" s="285">
        <v>27173457.190000001</v>
      </c>
      <c r="F128" s="284">
        <f t="shared" si="13"/>
        <v>28863.300000000745</v>
      </c>
      <c r="G128" s="285">
        <v>31605000</v>
      </c>
      <c r="H128" s="285">
        <v>31605000</v>
      </c>
      <c r="I128" s="284">
        <f t="shared" si="14"/>
        <v>0</v>
      </c>
      <c r="J128" s="285">
        <v>29374796.945</v>
      </c>
      <c r="K128" s="285">
        <v>29389228.594999999</v>
      </c>
      <c r="L128" s="284">
        <f t="shared" si="15"/>
        <v>14431.64999999851</v>
      </c>
      <c r="M128" s="285">
        <v>30005440.828501243</v>
      </c>
      <c r="N128" s="285">
        <v>29994305.661814157</v>
      </c>
      <c r="O128" s="284">
        <f t="shared" si="16"/>
        <v>-11135.166687086225</v>
      </c>
      <c r="P128" s="285">
        <v>633094.41</v>
      </c>
      <c r="Q128" s="285">
        <v>633094.41</v>
      </c>
      <c r="R128" s="284">
        <f t="shared" si="17"/>
        <v>0</v>
      </c>
      <c r="S128" s="285">
        <v>793000</v>
      </c>
      <c r="T128" s="285">
        <v>793000</v>
      </c>
      <c r="U128" s="285">
        <v>713047.20500000007</v>
      </c>
      <c r="V128" s="285">
        <v>713047.20500000007</v>
      </c>
      <c r="W128" s="285">
        <v>735380.47565375199</v>
      </c>
      <c r="X128" s="285">
        <v>734373.20789187413</v>
      </c>
      <c r="Y128" s="285">
        <v>30740821.304154996</v>
      </c>
      <c r="Z128" s="285">
        <v>30728678.869706031</v>
      </c>
      <c r="AA128" s="284">
        <f t="shared" si="18"/>
        <v>-12142.434448964894</v>
      </c>
      <c r="AB128" s="284">
        <f t="shared" si="20"/>
        <v>3635.3856792993138</v>
      </c>
      <c r="AC128" s="284">
        <f t="shared" si="19"/>
        <v>3633.949724421243</v>
      </c>
      <c r="AD128" s="285">
        <f t="shared" si="21"/>
        <v>-1.4359548780707883</v>
      </c>
      <c r="AE128" s="286">
        <f t="shared" si="22"/>
        <v>-3.9499382039364663E-4</v>
      </c>
      <c r="AF128" s="248">
        <v>2</v>
      </c>
    </row>
    <row r="129" spans="1:32">
      <c r="A129" s="280">
        <v>402</v>
      </c>
      <c r="B129" s="280" t="s">
        <v>152</v>
      </c>
      <c r="C129" s="285">
        <v>9247</v>
      </c>
      <c r="D129" s="285">
        <v>42895918.989999995</v>
      </c>
      <c r="E129" s="285">
        <v>42895918.989999995</v>
      </c>
      <c r="F129" s="284">
        <f t="shared" si="13"/>
        <v>0</v>
      </c>
      <c r="G129" s="285">
        <v>41140000</v>
      </c>
      <c r="H129" s="285">
        <v>41140000</v>
      </c>
      <c r="I129" s="284">
        <f t="shared" si="14"/>
        <v>0</v>
      </c>
      <c r="J129" s="285">
        <v>42017959.494999997</v>
      </c>
      <c r="K129" s="285">
        <v>42017959.494999997</v>
      </c>
      <c r="L129" s="284">
        <f t="shared" si="15"/>
        <v>0</v>
      </c>
      <c r="M129" s="285">
        <v>42920037.871995725</v>
      </c>
      <c r="N129" s="285">
        <v>42883041.87042091</v>
      </c>
      <c r="O129" s="284">
        <f t="shared" si="16"/>
        <v>-36996.00157481432</v>
      </c>
      <c r="P129" s="285">
        <v>711350.19</v>
      </c>
      <c r="Q129" s="285">
        <v>711350.19</v>
      </c>
      <c r="R129" s="284">
        <f t="shared" si="17"/>
        <v>0</v>
      </c>
      <c r="S129" s="285">
        <v>738000</v>
      </c>
      <c r="T129" s="285">
        <v>738000</v>
      </c>
      <c r="U129" s="285">
        <v>724675.09499999997</v>
      </c>
      <c r="V129" s="285">
        <v>724675.09499999997</v>
      </c>
      <c r="W129" s="285">
        <v>747372.56147792877</v>
      </c>
      <c r="X129" s="285">
        <v>746348.86787684495</v>
      </c>
      <c r="Y129" s="285">
        <v>43667410.433473654</v>
      </c>
      <c r="Z129" s="285">
        <v>43629390.738297753</v>
      </c>
      <c r="AA129" s="284">
        <f t="shared" si="18"/>
        <v>-38019.695175901055</v>
      </c>
      <c r="AB129" s="284">
        <f t="shared" si="20"/>
        <v>4722.3326953037367</v>
      </c>
      <c r="AC129" s="284">
        <f t="shared" si="19"/>
        <v>4718.2211245050021</v>
      </c>
      <c r="AD129" s="285">
        <f t="shared" si="21"/>
        <v>-4.1115707987346468</v>
      </c>
      <c r="AE129" s="286">
        <f t="shared" si="22"/>
        <v>-8.7066521230567257E-4</v>
      </c>
      <c r="AF129" s="248">
        <v>11</v>
      </c>
    </row>
    <row r="130" spans="1:32">
      <c r="A130" s="280">
        <v>403</v>
      </c>
      <c r="B130" s="280" t="s">
        <v>153</v>
      </c>
      <c r="C130" s="285">
        <v>2866</v>
      </c>
      <c r="D130" s="285">
        <v>13861806.789999999</v>
      </c>
      <c r="E130" s="285">
        <v>13847612.27</v>
      </c>
      <c r="F130" s="284">
        <f t="shared" si="13"/>
        <v>-14194.519999999553</v>
      </c>
      <c r="G130" s="285">
        <v>13656000</v>
      </c>
      <c r="H130" s="285">
        <v>13656000</v>
      </c>
      <c r="I130" s="284">
        <f t="shared" si="14"/>
        <v>0</v>
      </c>
      <c r="J130" s="285">
        <v>13758903.395</v>
      </c>
      <c r="K130" s="285">
        <v>13751806.135</v>
      </c>
      <c r="L130" s="284">
        <f t="shared" si="15"/>
        <v>-7097.2599999997765</v>
      </c>
      <c r="M130" s="285">
        <v>14054291.590737578</v>
      </c>
      <c r="N130" s="285">
        <v>14034933.760914564</v>
      </c>
      <c r="O130" s="284">
        <f t="shared" si="16"/>
        <v>-19357.829823013395</v>
      </c>
      <c r="P130" s="285">
        <v>287030.72000000003</v>
      </c>
      <c r="Q130" s="285">
        <v>289195</v>
      </c>
      <c r="R130" s="284">
        <f t="shared" si="17"/>
        <v>2164.2799999999697</v>
      </c>
      <c r="S130" s="285">
        <v>301000</v>
      </c>
      <c r="T130" s="285">
        <v>301000</v>
      </c>
      <c r="U130" s="285">
        <v>294015.35999999999</v>
      </c>
      <c r="V130" s="285">
        <v>295097.5</v>
      </c>
      <c r="W130" s="285">
        <v>303224.18175148597</v>
      </c>
      <c r="X130" s="285">
        <v>303923.35345578182</v>
      </c>
      <c r="Y130" s="285">
        <v>14357515.772489063</v>
      </c>
      <c r="Z130" s="285">
        <v>14338857.114370346</v>
      </c>
      <c r="AA130" s="284">
        <f t="shared" si="18"/>
        <v>-18658.658118717372</v>
      </c>
      <c r="AB130" s="284">
        <f t="shared" si="20"/>
        <v>5009.6007580213063</v>
      </c>
      <c r="AC130" s="284">
        <f t="shared" si="19"/>
        <v>5003.0904097593675</v>
      </c>
      <c r="AD130" s="285">
        <f t="shared" si="21"/>
        <v>-6.510348261938816</v>
      </c>
      <c r="AE130" s="286">
        <f t="shared" si="22"/>
        <v>-1.2995742727630606E-3</v>
      </c>
      <c r="AF130" s="248">
        <v>14</v>
      </c>
    </row>
    <row r="131" spans="1:32">
      <c r="A131" s="280">
        <v>405</v>
      </c>
      <c r="B131" s="280" t="s">
        <v>154</v>
      </c>
      <c r="C131" s="285">
        <v>72634</v>
      </c>
      <c r="D131" s="285">
        <v>257376785.22999996</v>
      </c>
      <c r="E131" s="285">
        <v>257376785.22999996</v>
      </c>
      <c r="F131" s="284">
        <f t="shared" si="13"/>
        <v>0</v>
      </c>
      <c r="G131" s="285">
        <v>268129000</v>
      </c>
      <c r="H131" s="285">
        <v>268129000</v>
      </c>
      <c r="I131" s="284">
        <f t="shared" si="14"/>
        <v>0</v>
      </c>
      <c r="J131" s="285">
        <v>262752892.61499998</v>
      </c>
      <c r="K131" s="285">
        <v>262752892.61499998</v>
      </c>
      <c r="L131" s="284">
        <f t="shared" si="15"/>
        <v>0</v>
      </c>
      <c r="M131" s="285">
        <v>268393901.9778958</v>
      </c>
      <c r="N131" s="285">
        <v>268162553.1321688</v>
      </c>
      <c r="O131" s="284">
        <f t="shared" si="16"/>
        <v>-231348.84572699666</v>
      </c>
      <c r="P131" s="285">
        <v>7318736.2199999997</v>
      </c>
      <c r="Q131" s="285">
        <v>7318736.2199999997</v>
      </c>
      <c r="R131" s="284">
        <f t="shared" si="17"/>
        <v>0</v>
      </c>
      <c r="S131" s="285">
        <v>7803000</v>
      </c>
      <c r="T131" s="285">
        <v>7803000</v>
      </c>
      <c r="U131" s="285">
        <v>7560868.1099999994</v>
      </c>
      <c r="V131" s="285">
        <v>7560868.1099999994</v>
      </c>
      <c r="W131" s="285">
        <v>7797681.2027291851</v>
      </c>
      <c r="X131" s="285">
        <v>7787000.5372057669</v>
      </c>
      <c r="Y131" s="285">
        <v>276191583.18062496</v>
      </c>
      <c r="Z131" s="285">
        <v>275949553.66937459</v>
      </c>
      <c r="AA131" s="284">
        <f t="shared" si="18"/>
        <v>-242029.5112503767</v>
      </c>
      <c r="AB131" s="284">
        <f t="shared" si="20"/>
        <v>3802.5109890770846</v>
      </c>
      <c r="AC131" s="284">
        <f t="shared" si="19"/>
        <v>3799.1788097774402</v>
      </c>
      <c r="AD131" s="285">
        <f t="shared" si="21"/>
        <v>-3.3321792996443946</v>
      </c>
      <c r="AE131" s="286">
        <f t="shared" si="22"/>
        <v>-8.7631023531983398E-4</v>
      </c>
      <c r="AF131" s="248">
        <v>9</v>
      </c>
    </row>
    <row r="132" spans="1:32">
      <c r="A132" s="280">
        <v>407</v>
      </c>
      <c r="B132" s="280" t="s">
        <v>155</v>
      </c>
      <c r="C132" s="285">
        <v>2580</v>
      </c>
      <c r="D132" s="285">
        <v>10336099.230000002</v>
      </c>
      <c r="E132" s="285">
        <v>10336099.23</v>
      </c>
      <c r="F132" s="284">
        <f t="shared" si="13"/>
        <v>0</v>
      </c>
      <c r="G132" s="285">
        <v>10645000</v>
      </c>
      <c r="H132" s="285">
        <v>10645000</v>
      </c>
      <c r="I132" s="284">
        <f t="shared" si="14"/>
        <v>0</v>
      </c>
      <c r="J132" s="285">
        <v>10490549.615000002</v>
      </c>
      <c r="K132" s="285">
        <v>10490549.615</v>
      </c>
      <c r="L132" s="284">
        <f t="shared" si="15"/>
        <v>0</v>
      </c>
      <c r="M132" s="285">
        <v>10715769.927557504</v>
      </c>
      <c r="N132" s="285">
        <v>10706533.201292312</v>
      </c>
      <c r="O132" s="284">
        <f t="shared" si="16"/>
        <v>-9236.7262651920319</v>
      </c>
      <c r="P132" s="285">
        <v>282183.06</v>
      </c>
      <c r="Q132" s="285">
        <v>282183.06</v>
      </c>
      <c r="R132" s="284">
        <f t="shared" si="17"/>
        <v>0</v>
      </c>
      <c r="S132" s="285">
        <v>318000</v>
      </c>
      <c r="T132" s="285">
        <v>318000</v>
      </c>
      <c r="U132" s="285">
        <v>300091.53000000003</v>
      </c>
      <c r="V132" s="285">
        <v>300091.53000000003</v>
      </c>
      <c r="W132" s="285">
        <v>309490.66278306523</v>
      </c>
      <c r="X132" s="285">
        <v>309066.74621532328</v>
      </c>
      <c r="Y132" s="285">
        <v>11025260.59034057</v>
      </c>
      <c r="Z132" s="285">
        <v>11015599.947507635</v>
      </c>
      <c r="AA132" s="284">
        <f t="shared" si="18"/>
        <v>-9660.6428329348564</v>
      </c>
      <c r="AB132" s="284">
        <f t="shared" si="20"/>
        <v>4273.3568179614613</v>
      </c>
      <c r="AC132" s="284">
        <f t="shared" si="19"/>
        <v>4269.6123827548972</v>
      </c>
      <c r="AD132" s="285">
        <f t="shared" si="21"/>
        <v>-3.7444352065640487</v>
      </c>
      <c r="AE132" s="286">
        <f t="shared" si="22"/>
        <v>-8.762280722325157E-4</v>
      </c>
      <c r="AF132" s="248">
        <v>1</v>
      </c>
    </row>
    <row r="133" spans="1:32">
      <c r="A133" s="280">
        <v>408</v>
      </c>
      <c r="B133" s="280" t="s">
        <v>156</v>
      </c>
      <c r="C133" s="285">
        <v>14203</v>
      </c>
      <c r="D133" s="285">
        <v>48208620.929999985</v>
      </c>
      <c r="E133" s="285">
        <v>53196960.129999988</v>
      </c>
      <c r="F133" s="284">
        <f t="shared" si="13"/>
        <v>4988339.200000003</v>
      </c>
      <c r="G133" s="285">
        <v>54310000</v>
      </c>
      <c r="H133" s="285">
        <v>54310000</v>
      </c>
      <c r="I133" s="284">
        <f t="shared" si="14"/>
        <v>0</v>
      </c>
      <c r="J133" s="285">
        <v>51259310.464999989</v>
      </c>
      <c r="K133" s="285">
        <v>53753480.064999998</v>
      </c>
      <c r="L133" s="284">
        <f t="shared" si="15"/>
        <v>2494169.6000000089</v>
      </c>
      <c r="M133" s="285">
        <v>52359790.263303608</v>
      </c>
      <c r="N133" s="285">
        <v>54860177.981335133</v>
      </c>
      <c r="O133" s="284">
        <f t="shared" si="16"/>
        <v>2500387.7180315256</v>
      </c>
      <c r="P133" s="285">
        <v>1378582.6099999999</v>
      </c>
      <c r="Q133" s="285">
        <v>1378582.6099999999</v>
      </c>
      <c r="R133" s="284">
        <f t="shared" si="17"/>
        <v>0</v>
      </c>
      <c r="S133" s="285">
        <v>1426000</v>
      </c>
      <c r="T133" s="285">
        <v>1426000</v>
      </c>
      <c r="U133" s="285">
        <v>1402291.3049999999</v>
      </c>
      <c r="V133" s="285">
        <v>1402291.3049999999</v>
      </c>
      <c r="W133" s="285">
        <v>1446212.3119548871</v>
      </c>
      <c r="X133" s="285">
        <v>1444231.4012741025</v>
      </c>
      <c r="Y133" s="285">
        <v>53806002.575258493</v>
      </c>
      <c r="Z133" s="285">
        <v>56304409.382609233</v>
      </c>
      <c r="AA133" s="284">
        <f t="shared" si="18"/>
        <v>2498406.8073507398</v>
      </c>
      <c r="AB133" s="284">
        <f t="shared" si="20"/>
        <v>3788.3547542954652</v>
      </c>
      <c r="AC133" s="284">
        <f t="shared" si="19"/>
        <v>3964.2617322121546</v>
      </c>
      <c r="AD133" s="285">
        <f t="shared" si="21"/>
        <v>175.90697791668936</v>
      </c>
      <c r="AE133" s="286">
        <f t="shared" si="22"/>
        <v>4.6433607548827208E-2</v>
      </c>
      <c r="AF133" s="248">
        <v>14</v>
      </c>
    </row>
    <row r="134" spans="1:32">
      <c r="A134" s="280">
        <v>410</v>
      </c>
      <c r="B134" s="280" t="s">
        <v>157</v>
      </c>
      <c r="C134" s="285">
        <v>18788</v>
      </c>
      <c r="D134" s="285">
        <v>63602871.340000004</v>
      </c>
      <c r="E134" s="285">
        <v>63602871.339999989</v>
      </c>
      <c r="F134" s="284">
        <f t="shared" si="13"/>
        <v>0</v>
      </c>
      <c r="G134" s="285">
        <v>63530000</v>
      </c>
      <c r="H134" s="285">
        <v>63530000</v>
      </c>
      <c r="I134" s="284">
        <f t="shared" si="14"/>
        <v>0</v>
      </c>
      <c r="J134" s="285">
        <v>63566435.670000002</v>
      </c>
      <c r="K134" s="285">
        <v>63566435.669999994</v>
      </c>
      <c r="L134" s="284">
        <f t="shared" si="15"/>
        <v>0</v>
      </c>
      <c r="M134" s="285">
        <v>64931135.617588378</v>
      </c>
      <c r="N134" s="285">
        <v>64875166.599044457</v>
      </c>
      <c r="O134" s="284">
        <f t="shared" si="16"/>
        <v>-55969.018543921411</v>
      </c>
      <c r="P134" s="285">
        <v>1799044.2399999998</v>
      </c>
      <c r="Q134" s="285">
        <v>1799044.2399999998</v>
      </c>
      <c r="R134" s="284">
        <f t="shared" si="17"/>
        <v>0</v>
      </c>
      <c r="S134" s="285">
        <v>1799000</v>
      </c>
      <c r="T134" s="285">
        <v>1799000</v>
      </c>
      <c r="U134" s="285">
        <v>1799022.1199999999</v>
      </c>
      <c r="V134" s="285">
        <v>1799022.1199999999</v>
      </c>
      <c r="W134" s="285">
        <v>1855369.0878252878</v>
      </c>
      <c r="X134" s="285">
        <v>1852827.7455807989</v>
      </c>
      <c r="Y134" s="285">
        <v>66786504.705413669</v>
      </c>
      <c r="Z134" s="285">
        <v>66727994.344625257</v>
      </c>
      <c r="AA134" s="284">
        <f t="shared" si="18"/>
        <v>-58510.360788412392</v>
      </c>
      <c r="AB134" s="284">
        <f t="shared" si="20"/>
        <v>3554.7426392066036</v>
      </c>
      <c r="AC134" s="284">
        <f t="shared" si="19"/>
        <v>3551.6283981597435</v>
      </c>
      <c r="AD134" s="285">
        <f t="shared" si="21"/>
        <v>-3.1142410468601156</v>
      </c>
      <c r="AE134" s="286">
        <f t="shared" si="22"/>
        <v>-8.7608059512156271E-4</v>
      </c>
      <c r="AF134" s="248">
        <v>13</v>
      </c>
    </row>
    <row r="135" spans="1:32">
      <c r="A135" s="280">
        <v>416</v>
      </c>
      <c r="B135" s="280" t="s">
        <v>158</v>
      </c>
      <c r="C135" s="285">
        <v>2917</v>
      </c>
      <c r="D135" s="285">
        <v>10934508.879999997</v>
      </c>
      <c r="E135" s="285">
        <v>10934508.879999997</v>
      </c>
      <c r="F135" s="284">
        <f t="shared" si="13"/>
        <v>0</v>
      </c>
      <c r="G135" s="285">
        <v>11512000</v>
      </c>
      <c r="H135" s="285">
        <v>11512000</v>
      </c>
      <c r="I135" s="284">
        <f t="shared" si="14"/>
        <v>0</v>
      </c>
      <c r="J135" s="285">
        <v>11223254.439999998</v>
      </c>
      <c r="K135" s="285">
        <v>11223254.439999998</v>
      </c>
      <c r="L135" s="284">
        <f t="shared" si="15"/>
        <v>0</v>
      </c>
      <c r="M135" s="285">
        <v>11464205.101848537</v>
      </c>
      <c r="N135" s="285">
        <v>11454323.243140327</v>
      </c>
      <c r="O135" s="284">
        <f t="shared" si="16"/>
        <v>-9881.8587082102895</v>
      </c>
      <c r="P135" s="285">
        <v>320267.49</v>
      </c>
      <c r="Q135" s="285">
        <v>320267.49</v>
      </c>
      <c r="R135" s="284">
        <f t="shared" si="17"/>
        <v>0</v>
      </c>
      <c r="S135" s="285">
        <v>317000</v>
      </c>
      <c r="T135" s="285">
        <v>317000</v>
      </c>
      <c r="U135" s="285">
        <v>318633.745</v>
      </c>
      <c r="V135" s="285">
        <v>318633.745</v>
      </c>
      <c r="W135" s="285">
        <v>328613.63639653602</v>
      </c>
      <c r="X135" s="285">
        <v>328163.5266465302</v>
      </c>
      <c r="Y135" s="285">
        <v>11792818.738245074</v>
      </c>
      <c r="Z135" s="285">
        <v>11782486.769786857</v>
      </c>
      <c r="AA135" s="284">
        <f t="shared" si="18"/>
        <v>-10331.968458216637</v>
      </c>
      <c r="AB135" s="284">
        <f t="shared" si="20"/>
        <v>4042.7901056719484</v>
      </c>
      <c r="AC135" s="284">
        <f t="shared" si="19"/>
        <v>4039.24812128449</v>
      </c>
      <c r="AD135" s="285">
        <f t="shared" si="21"/>
        <v>-3.5419843874583421</v>
      </c>
      <c r="AE135" s="286">
        <f t="shared" si="22"/>
        <v>-8.7612374001039858E-4</v>
      </c>
      <c r="AF135" s="248">
        <v>9</v>
      </c>
    </row>
    <row r="136" spans="1:32">
      <c r="A136" s="280">
        <v>418</v>
      </c>
      <c r="B136" s="280" t="s">
        <v>159</v>
      </c>
      <c r="C136" s="285">
        <v>24164</v>
      </c>
      <c r="D136" s="285">
        <v>68733657.350000009</v>
      </c>
      <c r="E136" s="285">
        <v>68733657.349999994</v>
      </c>
      <c r="F136" s="284">
        <f t="shared" si="13"/>
        <v>0</v>
      </c>
      <c r="G136" s="285">
        <v>67275000</v>
      </c>
      <c r="H136" s="285">
        <v>67275000</v>
      </c>
      <c r="I136" s="284">
        <f t="shared" si="14"/>
        <v>0</v>
      </c>
      <c r="J136" s="285">
        <v>68004328.675000012</v>
      </c>
      <c r="K136" s="285">
        <v>68004328.674999997</v>
      </c>
      <c r="L136" s="284">
        <f t="shared" si="15"/>
        <v>0</v>
      </c>
      <c r="M136" s="285">
        <v>69464305.198779762</v>
      </c>
      <c r="N136" s="285">
        <v>69404428.701182231</v>
      </c>
      <c r="O136" s="284">
        <f t="shared" si="16"/>
        <v>-59876.497597530484</v>
      </c>
      <c r="P136" s="285">
        <v>1941409</v>
      </c>
      <c r="Q136" s="285">
        <v>1941409</v>
      </c>
      <c r="R136" s="284">
        <f t="shared" si="17"/>
        <v>0</v>
      </c>
      <c r="S136" s="285">
        <v>1961000</v>
      </c>
      <c r="T136" s="285">
        <v>1961000</v>
      </c>
      <c r="U136" s="285">
        <v>1951204.5</v>
      </c>
      <c r="V136" s="285">
        <v>1951204.5</v>
      </c>
      <c r="W136" s="285">
        <v>2012317.9548929599</v>
      </c>
      <c r="X136" s="285">
        <v>2009561.6361304719</v>
      </c>
      <c r="Y136" s="285">
        <v>71476623.153672725</v>
      </c>
      <c r="Z136" s="285">
        <v>71413990.337312698</v>
      </c>
      <c r="AA136" s="284">
        <f t="shared" si="18"/>
        <v>-62632.816360026598</v>
      </c>
      <c r="AB136" s="284">
        <f t="shared" si="20"/>
        <v>2957.9797696437977</v>
      </c>
      <c r="AC136" s="284">
        <f t="shared" si="19"/>
        <v>2955.3877808853126</v>
      </c>
      <c r="AD136" s="285">
        <f t="shared" si="21"/>
        <v>-2.5919887584850585</v>
      </c>
      <c r="AE136" s="286">
        <f t="shared" si="22"/>
        <v>-8.7626994108792975E-4</v>
      </c>
      <c r="AF136" s="248">
        <v>6</v>
      </c>
    </row>
    <row r="137" spans="1:32">
      <c r="A137" s="280">
        <v>420</v>
      </c>
      <c r="B137" s="280" t="s">
        <v>160</v>
      </c>
      <c r="C137" s="285">
        <v>9280</v>
      </c>
      <c r="D137" s="285">
        <v>41050243.210000001</v>
      </c>
      <c r="E137" s="285">
        <v>48541780.510000013</v>
      </c>
      <c r="F137" s="284">
        <f t="shared" si="13"/>
        <v>7491537.3000000119</v>
      </c>
      <c r="G137" s="285">
        <v>42026000</v>
      </c>
      <c r="H137" s="285">
        <v>42026000</v>
      </c>
      <c r="I137" s="284">
        <f t="shared" si="14"/>
        <v>0</v>
      </c>
      <c r="J137" s="285">
        <v>41538121.605000004</v>
      </c>
      <c r="K137" s="285">
        <v>45283890.25500001</v>
      </c>
      <c r="L137" s="284">
        <f t="shared" si="15"/>
        <v>3745768.650000006</v>
      </c>
      <c r="M137" s="285">
        <v>42429898.401665933</v>
      </c>
      <c r="N137" s="285">
        <v>46216212.905145757</v>
      </c>
      <c r="O137" s="284">
        <f t="shared" si="16"/>
        <v>3786314.5034798235</v>
      </c>
      <c r="P137" s="285">
        <v>594485.29999999993</v>
      </c>
      <c r="Q137" s="285">
        <v>596636.08000000007</v>
      </c>
      <c r="R137" s="284">
        <f t="shared" si="17"/>
        <v>2150.7800000001444</v>
      </c>
      <c r="S137" s="285">
        <v>705000</v>
      </c>
      <c r="T137" s="285">
        <v>705000</v>
      </c>
      <c r="U137" s="285">
        <v>649742.64999999991</v>
      </c>
      <c r="V137" s="285">
        <v>650818.04</v>
      </c>
      <c r="W137" s="285">
        <v>670093.16586484504</v>
      </c>
      <c r="X137" s="285">
        <v>670282.87669776648</v>
      </c>
      <c r="Y137" s="285">
        <v>43099991.567530781</v>
      </c>
      <c r="Z137" s="285">
        <v>46886495.781843521</v>
      </c>
      <c r="AA137" s="284">
        <f t="shared" si="18"/>
        <v>3786504.2143127397</v>
      </c>
      <c r="AB137" s="284">
        <f t="shared" si="20"/>
        <v>4644.395643052886</v>
      </c>
      <c r="AC137" s="284">
        <f t="shared" si="19"/>
        <v>5052.4241144227935</v>
      </c>
      <c r="AD137" s="285">
        <f t="shared" si="21"/>
        <v>408.02847136990749</v>
      </c>
      <c r="AE137" s="286">
        <f t="shared" si="22"/>
        <v>8.7853943274673177E-2</v>
      </c>
      <c r="AF137" s="248">
        <v>11</v>
      </c>
    </row>
    <row r="138" spans="1:32">
      <c r="A138" s="280">
        <v>421</v>
      </c>
      <c r="B138" s="280" t="s">
        <v>161</v>
      </c>
      <c r="C138" s="285">
        <v>719</v>
      </c>
      <c r="D138" s="285">
        <v>3274471.3700000006</v>
      </c>
      <c r="E138" s="285">
        <v>3274471.3700000006</v>
      </c>
      <c r="F138" s="284">
        <f t="shared" ref="F138:F201" si="23">E138-D138</f>
        <v>0</v>
      </c>
      <c r="G138" s="285">
        <v>2905000</v>
      </c>
      <c r="H138" s="285">
        <v>2905000</v>
      </c>
      <c r="I138" s="284">
        <f t="shared" ref="I138:I201" si="24">H138-G138</f>
        <v>0</v>
      </c>
      <c r="J138" s="285">
        <v>3089735.6850000005</v>
      </c>
      <c r="K138" s="285">
        <v>3089735.6850000005</v>
      </c>
      <c r="L138" s="284">
        <f t="shared" ref="L138:L201" si="25">K138-J138</f>
        <v>0</v>
      </c>
      <c r="M138" s="285">
        <v>3156068.8383841449</v>
      </c>
      <c r="N138" s="285">
        <v>3153348.3858052506</v>
      </c>
      <c r="O138" s="284">
        <f t="shared" ref="O138:O201" si="26">N138-M138</f>
        <v>-2720.4525788943283</v>
      </c>
      <c r="P138" s="285">
        <v>159380.51</v>
      </c>
      <c r="Q138" s="285">
        <v>159380.51</v>
      </c>
      <c r="R138" s="284">
        <f t="shared" ref="R138:R201" si="27">Q138-P138</f>
        <v>0</v>
      </c>
      <c r="S138" s="285">
        <v>219000</v>
      </c>
      <c r="T138" s="285">
        <v>219000</v>
      </c>
      <c r="U138" s="285">
        <v>189190.255</v>
      </c>
      <c r="V138" s="285">
        <v>189190.255</v>
      </c>
      <c r="W138" s="285">
        <v>195115.86152413939</v>
      </c>
      <c r="X138" s="285">
        <v>194848.60678506084</v>
      </c>
      <c r="Y138" s="285">
        <v>3351184.6999082845</v>
      </c>
      <c r="Z138" s="285">
        <v>3348196.9925903114</v>
      </c>
      <c r="AA138" s="284">
        <f t="shared" ref="AA138:AA201" si="28">Z138-Y138</f>
        <v>-2987.7073179730214</v>
      </c>
      <c r="AB138" s="284">
        <f t="shared" si="20"/>
        <v>4660.896661903038</v>
      </c>
      <c r="AC138" s="284">
        <f t="shared" ref="AC138:AC201" si="29">Z138/C138</f>
        <v>4656.7412970658015</v>
      </c>
      <c r="AD138" s="285">
        <f t="shared" si="21"/>
        <v>-4.1553648372364478</v>
      </c>
      <c r="AE138" s="286">
        <f t="shared" si="22"/>
        <v>-8.9153764579277708E-4</v>
      </c>
      <c r="AF138" s="248">
        <v>16</v>
      </c>
    </row>
    <row r="139" spans="1:32">
      <c r="A139" s="280">
        <v>422</v>
      </c>
      <c r="B139" s="280" t="s">
        <v>162</v>
      </c>
      <c r="C139" s="285">
        <v>10543</v>
      </c>
      <c r="D139" s="285">
        <v>52626929.759999998</v>
      </c>
      <c r="E139" s="285">
        <v>52626929.759999998</v>
      </c>
      <c r="F139" s="284">
        <f t="shared" si="23"/>
        <v>0</v>
      </c>
      <c r="G139" s="285">
        <v>52592000</v>
      </c>
      <c r="H139" s="285">
        <v>52592000</v>
      </c>
      <c r="I139" s="284">
        <f t="shared" si="24"/>
        <v>0</v>
      </c>
      <c r="J139" s="285">
        <v>52609464.879999995</v>
      </c>
      <c r="K139" s="285">
        <v>52609464.879999995</v>
      </c>
      <c r="L139" s="284">
        <f t="shared" si="25"/>
        <v>0</v>
      </c>
      <c r="M139" s="285">
        <v>53738930.976496458</v>
      </c>
      <c r="N139" s="285">
        <v>53692609.359051362</v>
      </c>
      <c r="O139" s="284">
        <f t="shared" si="26"/>
        <v>-46321.617445096374</v>
      </c>
      <c r="P139" s="285">
        <v>1081647.08</v>
      </c>
      <c r="Q139" s="285">
        <v>1081647.08</v>
      </c>
      <c r="R139" s="284">
        <f t="shared" si="27"/>
        <v>0</v>
      </c>
      <c r="S139" s="285">
        <v>1142000</v>
      </c>
      <c r="T139" s="285">
        <v>1142000</v>
      </c>
      <c r="U139" s="285">
        <v>1111823.54</v>
      </c>
      <c r="V139" s="285">
        <v>1111823.54</v>
      </c>
      <c r="W139" s="285">
        <v>1146646.8390241263</v>
      </c>
      <c r="X139" s="285">
        <v>1145076.2501474209</v>
      </c>
      <c r="Y139" s="285">
        <v>54885577.815520585</v>
      </c>
      <c r="Z139" s="285">
        <v>54837685.609198779</v>
      </c>
      <c r="AA139" s="284">
        <f t="shared" si="28"/>
        <v>-47892.206321805716</v>
      </c>
      <c r="AB139" s="284">
        <f t="shared" ref="AB139:AB202" si="30">Y139/C139</f>
        <v>5205.8785749331864</v>
      </c>
      <c r="AC139" s="284">
        <f t="shared" si="29"/>
        <v>5201.3360152896503</v>
      </c>
      <c r="AD139" s="285">
        <f t="shared" ref="AD139:AD202" si="31">AC139-AB139</f>
        <v>-4.5425596435361513</v>
      </c>
      <c r="AE139" s="286">
        <f t="shared" ref="AE139:AE202" si="32">AD139/AB139</f>
        <v>-8.7258271166926931E-4</v>
      </c>
      <c r="AF139" s="248">
        <v>12</v>
      </c>
    </row>
    <row r="140" spans="1:32">
      <c r="A140" s="280">
        <v>423</v>
      </c>
      <c r="B140" s="280" t="s">
        <v>163</v>
      </c>
      <c r="C140" s="285">
        <v>20291</v>
      </c>
      <c r="D140" s="285">
        <v>54877659.219999999</v>
      </c>
      <c r="E140" s="285">
        <v>58039767.820000015</v>
      </c>
      <c r="F140" s="284">
        <f t="shared" si="23"/>
        <v>3162108.6000000164</v>
      </c>
      <c r="G140" s="285">
        <v>63150000</v>
      </c>
      <c r="H140" s="285">
        <v>63150000</v>
      </c>
      <c r="I140" s="284">
        <f t="shared" si="24"/>
        <v>0</v>
      </c>
      <c r="J140" s="285">
        <v>59013829.609999999</v>
      </c>
      <c r="K140" s="285">
        <v>60594883.910000011</v>
      </c>
      <c r="L140" s="284">
        <f t="shared" si="25"/>
        <v>1581054.3000000119</v>
      </c>
      <c r="M140" s="285">
        <v>60280790.221003167</v>
      </c>
      <c r="N140" s="285">
        <v>61842435.355649218</v>
      </c>
      <c r="O140" s="284">
        <f t="shared" si="26"/>
        <v>1561645.1346460506</v>
      </c>
      <c r="P140" s="285">
        <v>1499908.9700000002</v>
      </c>
      <c r="Q140" s="285">
        <v>1499908.97</v>
      </c>
      <c r="R140" s="284">
        <f t="shared" si="27"/>
        <v>0</v>
      </c>
      <c r="S140" s="285">
        <v>1528000</v>
      </c>
      <c r="T140" s="285">
        <v>1528000</v>
      </c>
      <c r="U140" s="285">
        <v>1513954.4850000001</v>
      </c>
      <c r="V140" s="285">
        <v>1513954.4849999999</v>
      </c>
      <c r="W140" s="285">
        <v>1561372.8817539241</v>
      </c>
      <c r="X140" s="285">
        <v>1559234.2329590085</v>
      </c>
      <c r="Y140" s="285">
        <v>61842163.102757089</v>
      </c>
      <c r="Z140" s="285">
        <v>63401669.588608228</v>
      </c>
      <c r="AA140" s="284">
        <f t="shared" si="28"/>
        <v>1559506.4858511388</v>
      </c>
      <c r="AB140" s="284">
        <f t="shared" si="30"/>
        <v>3047.7632005695673</v>
      </c>
      <c r="AC140" s="284">
        <f t="shared" si="29"/>
        <v>3124.6202547241746</v>
      </c>
      <c r="AD140" s="285">
        <f t="shared" si="31"/>
        <v>76.85705415460734</v>
      </c>
      <c r="AE140" s="286">
        <f t="shared" si="32"/>
        <v>2.5217528100688485E-2</v>
      </c>
      <c r="AF140" s="248">
        <v>2</v>
      </c>
    </row>
    <row r="141" spans="1:32">
      <c r="A141" s="280">
        <v>425</v>
      </c>
      <c r="B141" s="280" t="s">
        <v>164</v>
      </c>
      <c r="C141" s="285">
        <v>10218</v>
      </c>
      <c r="D141" s="285">
        <v>27224070.440000005</v>
      </c>
      <c r="E141" s="285">
        <v>27224070.440000005</v>
      </c>
      <c r="F141" s="284">
        <f t="shared" si="23"/>
        <v>0</v>
      </c>
      <c r="G141" s="285">
        <v>29619000</v>
      </c>
      <c r="H141" s="285">
        <v>29619000</v>
      </c>
      <c r="I141" s="284">
        <f t="shared" si="24"/>
        <v>0</v>
      </c>
      <c r="J141" s="285">
        <v>28421535.220000003</v>
      </c>
      <c r="K141" s="285">
        <v>28421535.220000003</v>
      </c>
      <c r="L141" s="284">
        <f t="shared" si="25"/>
        <v>0</v>
      </c>
      <c r="M141" s="285">
        <v>29031713.64539535</v>
      </c>
      <c r="N141" s="285">
        <v>29006689.032720309</v>
      </c>
      <c r="O141" s="284">
        <f t="shared" si="26"/>
        <v>-25024.61267504096</v>
      </c>
      <c r="P141" s="285">
        <v>772566.7</v>
      </c>
      <c r="Q141" s="285">
        <v>772566.7</v>
      </c>
      <c r="R141" s="284">
        <f t="shared" si="27"/>
        <v>0</v>
      </c>
      <c r="S141" s="285">
        <v>721000</v>
      </c>
      <c r="T141" s="285">
        <v>721000</v>
      </c>
      <c r="U141" s="285">
        <v>746783.35</v>
      </c>
      <c r="V141" s="285">
        <v>746783.35</v>
      </c>
      <c r="W141" s="285">
        <v>770173.26662587817</v>
      </c>
      <c r="X141" s="285">
        <v>769118.34236800647</v>
      </c>
      <c r="Y141" s="285">
        <v>29801886.912021227</v>
      </c>
      <c r="Z141" s="285">
        <v>29775807.375088315</v>
      </c>
      <c r="AA141" s="284">
        <f t="shared" si="28"/>
        <v>-26079.536932911724</v>
      </c>
      <c r="AB141" s="284">
        <f t="shared" si="30"/>
        <v>2916.6066658858122</v>
      </c>
      <c r="AC141" s="284">
        <f t="shared" si="29"/>
        <v>2914.0543526216788</v>
      </c>
      <c r="AD141" s="285">
        <f t="shared" si="31"/>
        <v>-2.5523132641333177</v>
      </c>
      <c r="AE141" s="286">
        <f t="shared" si="32"/>
        <v>-8.750968356434673E-4</v>
      </c>
      <c r="AF141" s="248">
        <v>17</v>
      </c>
    </row>
    <row r="142" spans="1:32">
      <c r="A142" s="280">
        <v>426</v>
      </c>
      <c r="B142" s="280" t="s">
        <v>165</v>
      </c>
      <c r="C142" s="285">
        <v>11979</v>
      </c>
      <c r="D142" s="285">
        <v>42935200.019999996</v>
      </c>
      <c r="E142" s="285">
        <v>42935200.019999996</v>
      </c>
      <c r="F142" s="284">
        <f t="shared" si="23"/>
        <v>0</v>
      </c>
      <c r="G142" s="285">
        <v>43455000</v>
      </c>
      <c r="H142" s="285">
        <v>43455000</v>
      </c>
      <c r="I142" s="284">
        <f t="shared" si="24"/>
        <v>0</v>
      </c>
      <c r="J142" s="285">
        <v>43195100.009999998</v>
      </c>
      <c r="K142" s="285">
        <v>43195100.009999998</v>
      </c>
      <c r="L142" s="284">
        <f t="shared" si="25"/>
        <v>0</v>
      </c>
      <c r="M142" s="285">
        <v>44122450.271162152</v>
      </c>
      <c r="N142" s="285">
        <v>44084417.820105486</v>
      </c>
      <c r="O142" s="284">
        <f t="shared" si="26"/>
        <v>-38032.451056666672</v>
      </c>
      <c r="P142" s="285">
        <v>1030425.2</v>
      </c>
      <c r="Q142" s="285">
        <v>1030425.2</v>
      </c>
      <c r="R142" s="284">
        <f t="shared" si="27"/>
        <v>0</v>
      </c>
      <c r="S142" s="285">
        <v>1130000</v>
      </c>
      <c r="T142" s="285">
        <v>1130000</v>
      </c>
      <c r="U142" s="285">
        <v>1080212.6000000001</v>
      </c>
      <c r="V142" s="285">
        <v>1080212.6000000001</v>
      </c>
      <c r="W142" s="285">
        <v>1114045.8163568233</v>
      </c>
      <c r="X142" s="285">
        <v>1112519.8818600262</v>
      </c>
      <c r="Y142" s="285">
        <v>45236496.087518975</v>
      </c>
      <c r="Z142" s="285">
        <v>45196937.701965511</v>
      </c>
      <c r="AA142" s="284">
        <f t="shared" si="28"/>
        <v>-39558.385553464293</v>
      </c>
      <c r="AB142" s="284">
        <f t="shared" si="30"/>
        <v>3776.3165612754801</v>
      </c>
      <c r="AC142" s="284">
        <f t="shared" si="29"/>
        <v>3773.0142501014702</v>
      </c>
      <c r="AD142" s="285">
        <f t="shared" si="31"/>
        <v>-3.3023111740099012</v>
      </c>
      <c r="AE142" s="286">
        <f t="shared" si="32"/>
        <v>-8.7447943529779721E-4</v>
      </c>
      <c r="AF142" s="248">
        <v>12</v>
      </c>
    </row>
    <row r="143" spans="1:32">
      <c r="A143" s="280">
        <v>430</v>
      </c>
      <c r="B143" s="280" t="s">
        <v>166</v>
      </c>
      <c r="C143" s="285">
        <v>15628</v>
      </c>
      <c r="D143" s="285">
        <v>65635287.29999999</v>
      </c>
      <c r="E143" s="285">
        <v>65635287.299999997</v>
      </c>
      <c r="F143" s="284">
        <f t="shared" si="23"/>
        <v>0</v>
      </c>
      <c r="G143" s="285">
        <v>70260000</v>
      </c>
      <c r="H143" s="285">
        <v>70260000</v>
      </c>
      <c r="I143" s="284">
        <f t="shared" si="24"/>
        <v>0</v>
      </c>
      <c r="J143" s="285">
        <v>67947643.649999991</v>
      </c>
      <c r="K143" s="285">
        <v>67947643.650000006</v>
      </c>
      <c r="L143" s="284">
        <f t="shared" si="25"/>
        <v>0</v>
      </c>
      <c r="M143" s="285">
        <v>69406403.209986955</v>
      </c>
      <c r="N143" s="285">
        <v>69346576.622458845</v>
      </c>
      <c r="O143" s="284">
        <f t="shared" si="26"/>
        <v>-59826.58752810955</v>
      </c>
      <c r="P143" s="285">
        <v>1200326.47</v>
      </c>
      <c r="Q143" s="285">
        <v>1200326.47</v>
      </c>
      <c r="R143" s="284">
        <f t="shared" si="27"/>
        <v>0</v>
      </c>
      <c r="S143" s="285">
        <v>1222000</v>
      </c>
      <c r="T143" s="285">
        <v>1222000</v>
      </c>
      <c r="U143" s="285">
        <v>1211163.2349999999</v>
      </c>
      <c r="V143" s="285">
        <v>1211163.2349999999</v>
      </c>
      <c r="W143" s="285">
        <v>1249097.9413468661</v>
      </c>
      <c r="X143" s="285">
        <v>1247387.0228095902</v>
      </c>
      <c r="Y143" s="285">
        <v>70655501.151333824</v>
      </c>
      <c r="Z143" s="285">
        <v>70593963.64526844</v>
      </c>
      <c r="AA143" s="284">
        <f t="shared" si="28"/>
        <v>-61537.506065383554</v>
      </c>
      <c r="AB143" s="284">
        <f t="shared" si="30"/>
        <v>4521.084025552459</v>
      </c>
      <c r="AC143" s="284">
        <f t="shared" si="29"/>
        <v>4517.1463811919912</v>
      </c>
      <c r="AD143" s="285">
        <f t="shared" si="31"/>
        <v>-3.937644360467857</v>
      </c>
      <c r="AE143" s="286">
        <f t="shared" si="32"/>
        <v>-8.7095137763706833E-4</v>
      </c>
      <c r="AF143" s="248">
        <v>2</v>
      </c>
    </row>
    <row r="144" spans="1:32">
      <c r="A144" s="280">
        <v>433</v>
      </c>
      <c r="B144" s="280" t="s">
        <v>167</v>
      </c>
      <c r="C144" s="285">
        <v>7799</v>
      </c>
      <c r="D144" s="285">
        <v>26352788.93</v>
      </c>
      <c r="E144" s="285">
        <v>27268583.149999999</v>
      </c>
      <c r="F144" s="284">
        <f t="shared" si="23"/>
        <v>915794.21999999881</v>
      </c>
      <c r="G144" s="285">
        <v>27943000</v>
      </c>
      <c r="H144" s="285">
        <v>27943000</v>
      </c>
      <c r="I144" s="284">
        <f t="shared" si="24"/>
        <v>0</v>
      </c>
      <c r="J144" s="285">
        <v>27147894.465</v>
      </c>
      <c r="K144" s="285">
        <v>27605791.574999999</v>
      </c>
      <c r="L144" s="284">
        <f t="shared" si="25"/>
        <v>457897.1099999994</v>
      </c>
      <c r="M144" s="285">
        <v>27730729.254508346</v>
      </c>
      <c r="N144" s="285">
        <v>28174150.534789976</v>
      </c>
      <c r="O144" s="284">
        <f t="shared" si="26"/>
        <v>443421.28028162941</v>
      </c>
      <c r="P144" s="285">
        <v>470812.62</v>
      </c>
      <c r="Q144" s="285">
        <v>472769.06</v>
      </c>
      <c r="R144" s="284">
        <f t="shared" si="27"/>
        <v>1956.4400000000023</v>
      </c>
      <c r="S144" s="285">
        <v>516000</v>
      </c>
      <c r="T144" s="285">
        <v>516000</v>
      </c>
      <c r="U144" s="285">
        <v>493406.31</v>
      </c>
      <c r="V144" s="285">
        <v>494384.53</v>
      </c>
      <c r="W144" s="285">
        <v>508860.23308704025</v>
      </c>
      <c r="X144" s="285">
        <v>509170.71223666944</v>
      </c>
      <c r="Y144" s="285">
        <v>28239589.487595387</v>
      </c>
      <c r="Z144" s="285">
        <v>28683321.247026645</v>
      </c>
      <c r="AA144" s="284">
        <f t="shared" si="28"/>
        <v>443731.75943125784</v>
      </c>
      <c r="AB144" s="284">
        <f t="shared" si="30"/>
        <v>3620.9244117957928</v>
      </c>
      <c r="AC144" s="284">
        <f t="shared" si="29"/>
        <v>3677.8203932589622</v>
      </c>
      <c r="AD144" s="285">
        <f t="shared" si="31"/>
        <v>56.895981463169392</v>
      </c>
      <c r="AE144" s="286">
        <f t="shared" si="32"/>
        <v>1.5713109414220525E-2</v>
      </c>
      <c r="AF144" s="248">
        <v>5</v>
      </c>
    </row>
    <row r="145" spans="1:32">
      <c r="A145" s="280">
        <v>434</v>
      </c>
      <c r="B145" s="280" t="s">
        <v>168</v>
      </c>
      <c r="C145" s="285">
        <v>14643</v>
      </c>
      <c r="D145" s="285">
        <v>53249940.019999996</v>
      </c>
      <c r="E145" s="285">
        <v>53249940.019999996</v>
      </c>
      <c r="F145" s="284">
        <f t="shared" si="23"/>
        <v>0</v>
      </c>
      <c r="G145" s="285">
        <v>56041000</v>
      </c>
      <c r="H145" s="285">
        <v>56041000</v>
      </c>
      <c r="I145" s="284">
        <f t="shared" si="24"/>
        <v>0</v>
      </c>
      <c r="J145" s="285">
        <v>54645470.009999998</v>
      </c>
      <c r="K145" s="285">
        <v>54645470.009999998</v>
      </c>
      <c r="L145" s="284">
        <f t="shared" si="25"/>
        <v>0</v>
      </c>
      <c r="M145" s="285">
        <v>55818646.848886125</v>
      </c>
      <c r="N145" s="285">
        <v>55770532.568258412</v>
      </c>
      <c r="O145" s="284">
        <f t="shared" si="26"/>
        <v>-48114.280627712607</v>
      </c>
      <c r="P145" s="285">
        <v>2279000</v>
      </c>
      <c r="Q145" s="285">
        <v>1994615.73</v>
      </c>
      <c r="R145" s="284">
        <f t="shared" si="27"/>
        <v>-284384.27</v>
      </c>
      <c r="S145" s="285">
        <v>2425000</v>
      </c>
      <c r="T145" s="285">
        <v>2425000</v>
      </c>
      <c r="U145" s="285">
        <v>2352000</v>
      </c>
      <c r="V145" s="285">
        <v>2209807.8650000002</v>
      </c>
      <c r="W145" s="285">
        <v>2425666.7253013416</v>
      </c>
      <c r="X145" s="285">
        <v>2275899.3784215781</v>
      </c>
      <c r="Y145" s="285">
        <v>58244313.574187465</v>
      </c>
      <c r="Z145" s="285">
        <v>58046431.946679987</v>
      </c>
      <c r="AA145" s="284">
        <f t="shared" si="28"/>
        <v>-197881.627507478</v>
      </c>
      <c r="AB145" s="284">
        <f t="shared" si="30"/>
        <v>3977.6216331480887</v>
      </c>
      <c r="AC145" s="284">
        <f t="shared" si="29"/>
        <v>3964.1078977449965</v>
      </c>
      <c r="AD145" s="285">
        <f t="shared" si="31"/>
        <v>-13.513735403092141</v>
      </c>
      <c r="AE145" s="286">
        <f t="shared" si="32"/>
        <v>-3.3974411468585802E-3</v>
      </c>
      <c r="AF145" s="248">
        <v>1</v>
      </c>
    </row>
    <row r="146" spans="1:32">
      <c r="A146" s="280">
        <v>435</v>
      </c>
      <c r="B146" s="280" t="s">
        <v>169</v>
      </c>
      <c r="C146" s="285">
        <v>703</v>
      </c>
      <c r="D146" s="285">
        <v>2973703.69</v>
      </c>
      <c r="E146" s="285">
        <v>2929825.7</v>
      </c>
      <c r="F146" s="284">
        <f t="shared" si="23"/>
        <v>-43877.989999999758</v>
      </c>
      <c r="G146" s="285">
        <v>3187000</v>
      </c>
      <c r="H146" s="285">
        <v>3187000</v>
      </c>
      <c r="I146" s="284">
        <f t="shared" si="24"/>
        <v>0</v>
      </c>
      <c r="J146" s="285">
        <v>3080351.8449999997</v>
      </c>
      <c r="K146" s="285">
        <v>3058412.85</v>
      </c>
      <c r="L146" s="284">
        <f t="shared" si="25"/>
        <v>-21938.994999999646</v>
      </c>
      <c r="M146" s="285">
        <v>3146483.5378834694</v>
      </c>
      <c r="N146" s="285">
        <v>3121380.6638846952</v>
      </c>
      <c r="O146" s="284">
        <f t="shared" si="26"/>
        <v>-25102.873998774216</v>
      </c>
      <c r="P146" s="285">
        <v>63004.38</v>
      </c>
      <c r="Q146" s="285">
        <v>63004.38</v>
      </c>
      <c r="R146" s="284">
        <f t="shared" si="27"/>
        <v>0</v>
      </c>
      <c r="S146" s="285">
        <v>67000</v>
      </c>
      <c r="T146" s="285">
        <v>67000</v>
      </c>
      <c r="U146" s="285">
        <v>65002.19</v>
      </c>
      <c r="V146" s="285">
        <v>65002.19</v>
      </c>
      <c r="W146" s="285">
        <v>67038.116222243043</v>
      </c>
      <c r="X146" s="285">
        <v>66946.292553376028</v>
      </c>
      <c r="Y146" s="285">
        <v>3213521.6541057122</v>
      </c>
      <c r="Z146" s="285">
        <v>3188326.9564380711</v>
      </c>
      <c r="AA146" s="284">
        <f t="shared" si="28"/>
        <v>-25194.6976676411</v>
      </c>
      <c r="AB146" s="284">
        <f t="shared" si="30"/>
        <v>4571.1545577606148</v>
      </c>
      <c r="AC146" s="284">
        <f t="shared" si="29"/>
        <v>4535.3157275079247</v>
      </c>
      <c r="AD146" s="285">
        <f t="shared" si="31"/>
        <v>-35.838830252690059</v>
      </c>
      <c r="AE146" s="286">
        <f t="shared" si="32"/>
        <v>-7.8402140640476004E-3</v>
      </c>
      <c r="AF146" s="248">
        <v>13</v>
      </c>
    </row>
    <row r="147" spans="1:32">
      <c r="A147" s="280">
        <v>436</v>
      </c>
      <c r="B147" s="280" t="s">
        <v>170</v>
      </c>
      <c r="C147" s="285">
        <v>2018</v>
      </c>
      <c r="D147" s="285">
        <v>5526733.950000002</v>
      </c>
      <c r="E147" s="285">
        <v>5886749.2199999988</v>
      </c>
      <c r="F147" s="284">
        <f t="shared" si="23"/>
        <v>360015.26999999676</v>
      </c>
      <c r="G147" s="285">
        <v>6090000</v>
      </c>
      <c r="H147" s="285">
        <v>6090000</v>
      </c>
      <c r="I147" s="284">
        <f t="shared" si="24"/>
        <v>0</v>
      </c>
      <c r="J147" s="285">
        <v>5808366.9750000015</v>
      </c>
      <c r="K147" s="285">
        <v>5988374.6099999994</v>
      </c>
      <c r="L147" s="284">
        <f t="shared" si="25"/>
        <v>180007.63499999791</v>
      </c>
      <c r="M147" s="285">
        <v>5933066.0873980476</v>
      </c>
      <c r="N147" s="285">
        <v>6111665.6359039471</v>
      </c>
      <c r="O147" s="284">
        <f t="shared" si="26"/>
        <v>178599.5485058995</v>
      </c>
      <c r="P147" s="285">
        <v>140577.12</v>
      </c>
      <c r="Q147" s="285">
        <v>140577.12</v>
      </c>
      <c r="R147" s="284">
        <f t="shared" si="27"/>
        <v>0</v>
      </c>
      <c r="S147" s="285">
        <v>141000</v>
      </c>
      <c r="T147" s="285">
        <v>141000</v>
      </c>
      <c r="U147" s="285">
        <v>140788.56</v>
      </c>
      <c r="V147" s="285">
        <v>140788.56</v>
      </c>
      <c r="W147" s="285">
        <v>145198.18252342325</v>
      </c>
      <c r="X147" s="285">
        <v>144999.30119167577</v>
      </c>
      <c r="Y147" s="285">
        <v>6078264.2699214704</v>
      </c>
      <c r="Z147" s="285">
        <v>6256664.9370956225</v>
      </c>
      <c r="AA147" s="284">
        <f t="shared" si="28"/>
        <v>178400.6671741521</v>
      </c>
      <c r="AB147" s="284">
        <f t="shared" si="30"/>
        <v>3012.0239196835828</v>
      </c>
      <c r="AC147" s="284">
        <f t="shared" si="29"/>
        <v>3100.4286110483758</v>
      </c>
      <c r="AD147" s="285">
        <f t="shared" si="31"/>
        <v>88.404691364793052</v>
      </c>
      <c r="AE147" s="286">
        <f t="shared" si="32"/>
        <v>2.9350594059717853E-2</v>
      </c>
      <c r="AF147" s="248">
        <v>17</v>
      </c>
    </row>
    <row r="148" spans="1:32">
      <c r="A148" s="280">
        <v>440</v>
      </c>
      <c r="B148" s="280" t="s">
        <v>171</v>
      </c>
      <c r="C148" s="285">
        <v>5622</v>
      </c>
      <c r="D148" s="285">
        <v>17583627.780000001</v>
      </c>
      <c r="E148" s="285">
        <v>16950266.989999998</v>
      </c>
      <c r="F148" s="284">
        <f t="shared" si="23"/>
        <v>-633360.79000000283</v>
      </c>
      <c r="G148" s="285">
        <v>17738000</v>
      </c>
      <c r="H148" s="285">
        <v>17738000</v>
      </c>
      <c r="I148" s="284">
        <f t="shared" si="24"/>
        <v>0</v>
      </c>
      <c r="J148" s="285">
        <v>17660813.890000001</v>
      </c>
      <c r="K148" s="285">
        <v>17344133.494999997</v>
      </c>
      <c r="L148" s="284">
        <f t="shared" si="25"/>
        <v>-316680.39500000328</v>
      </c>
      <c r="M148" s="285">
        <v>18039971.71969448</v>
      </c>
      <c r="N148" s="285">
        <v>17701221.37798626</v>
      </c>
      <c r="O148" s="284">
        <f t="shared" si="26"/>
        <v>-338750.34170822054</v>
      </c>
      <c r="P148" s="285">
        <v>368495.46</v>
      </c>
      <c r="Q148" s="285">
        <v>368495.46</v>
      </c>
      <c r="R148" s="284">
        <f t="shared" si="27"/>
        <v>0</v>
      </c>
      <c r="S148" s="285">
        <v>405000</v>
      </c>
      <c r="T148" s="285">
        <v>405000</v>
      </c>
      <c r="U148" s="285">
        <v>386747.73</v>
      </c>
      <c r="V148" s="285">
        <v>386747.73</v>
      </c>
      <c r="W148" s="285">
        <v>398861.0117971205</v>
      </c>
      <c r="X148" s="285">
        <v>398314.68258121895</v>
      </c>
      <c r="Y148" s="285">
        <v>18438832.731491599</v>
      </c>
      <c r="Z148" s="285">
        <v>18099536.06056748</v>
      </c>
      <c r="AA148" s="284">
        <f t="shared" si="28"/>
        <v>-339296.67092411965</v>
      </c>
      <c r="AB148" s="284">
        <f t="shared" si="30"/>
        <v>3279.7639152421912</v>
      </c>
      <c r="AC148" s="284">
        <f t="shared" si="29"/>
        <v>3219.4123195602065</v>
      </c>
      <c r="AD148" s="285">
        <f t="shared" si="31"/>
        <v>-60.351595681984691</v>
      </c>
      <c r="AE148" s="286">
        <f t="shared" si="32"/>
        <v>-1.8401201196680671E-2</v>
      </c>
      <c r="AF148" s="248">
        <v>15</v>
      </c>
    </row>
    <row r="149" spans="1:32">
      <c r="A149" s="280">
        <v>441</v>
      </c>
      <c r="B149" s="280" t="s">
        <v>172</v>
      </c>
      <c r="C149" s="285">
        <v>4473</v>
      </c>
      <c r="D149" s="285">
        <v>20720122.270000003</v>
      </c>
      <c r="E149" s="285">
        <v>20720122.270000003</v>
      </c>
      <c r="F149" s="284">
        <f t="shared" si="23"/>
        <v>0</v>
      </c>
      <c r="G149" s="285">
        <v>22468000</v>
      </c>
      <c r="H149" s="285">
        <v>22468000</v>
      </c>
      <c r="I149" s="284">
        <f t="shared" si="24"/>
        <v>0</v>
      </c>
      <c r="J149" s="285">
        <v>21594061.135000002</v>
      </c>
      <c r="K149" s="285">
        <v>21594061.135000002</v>
      </c>
      <c r="L149" s="284">
        <f t="shared" si="25"/>
        <v>0</v>
      </c>
      <c r="M149" s="285">
        <v>22057661.363462437</v>
      </c>
      <c r="N149" s="285">
        <v>22038648.209816735</v>
      </c>
      <c r="O149" s="284">
        <f t="shared" si="26"/>
        <v>-19013.153645701706</v>
      </c>
      <c r="P149" s="285">
        <v>524495.97</v>
      </c>
      <c r="Q149" s="285">
        <v>524495.97</v>
      </c>
      <c r="R149" s="284">
        <f t="shared" si="27"/>
        <v>0</v>
      </c>
      <c r="S149" s="285">
        <v>549000</v>
      </c>
      <c r="T149" s="285">
        <v>549000</v>
      </c>
      <c r="U149" s="285">
        <v>536747.98499999999</v>
      </c>
      <c r="V149" s="285">
        <v>536747.98499999999</v>
      </c>
      <c r="W149" s="285">
        <v>553559.40777510358</v>
      </c>
      <c r="X149" s="285">
        <v>552801.18456385995</v>
      </c>
      <c r="Y149" s="285">
        <v>22611220.771237541</v>
      </c>
      <c r="Z149" s="285">
        <v>22591449.394380596</v>
      </c>
      <c r="AA149" s="284">
        <f t="shared" si="28"/>
        <v>-19771.376856945455</v>
      </c>
      <c r="AB149" s="284">
        <f t="shared" si="30"/>
        <v>5055.0460029594324</v>
      </c>
      <c r="AC149" s="284">
        <f t="shared" si="29"/>
        <v>5050.6258426963104</v>
      </c>
      <c r="AD149" s="285">
        <f t="shared" si="31"/>
        <v>-4.420160263121943</v>
      </c>
      <c r="AE149" s="286">
        <f t="shared" si="32"/>
        <v>-8.7440554656361162E-4</v>
      </c>
      <c r="AF149" s="248">
        <v>9</v>
      </c>
    </row>
    <row r="150" spans="1:32">
      <c r="A150" s="280">
        <v>444</v>
      </c>
      <c r="B150" s="280" t="s">
        <v>173</v>
      </c>
      <c r="C150" s="285">
        <v>45988</v>
      </c>
      <c r="D150" s="285">
        <v>161120640.93999997</v>
      </c>
      <c r="E150" s="285">
        <v>161120640.93999997</v>
      </c>
      <c r="F150" s="284">
        <f t="shared" si="23"/>
        <v>0</v>
      </c>
      <c r="G150" s="285">
        <v>172322000</v>
      </c>
      <c r="H150" s="285">
        <v>172322000</v>
      </c>
      <c r="I150" s="284">
        <f t="shared" si="24"/>
        <v>0</v>
      </c>
      <c r="J150" s="285">
        <v>166721320.46999997</v>
      </c>
      <c r="K150" s="285">
        <v>166721320.46999997</v>
      </c>
      <c r="L150" s="284">
        <f t="shared" si="25"/>
        <v>0</v>
      </c>
      <c r="M150" s="285">
        <v>170300639.88454837</v>
      </c>
      <c r="N150" s="285">
        <v>170153844.98282549</v>
      </c>
      <c r="O150" s="284">
        <f t="shared" si="26"/>
        <v>-146794.90172287822</v>
      </c>
      <c r="P150" s="285">
        <v>3059303.92</v>
      </c>
      <c r="Q150" s="285">
        <v>3059303.92</v>
      </c>
      <c r="R150" s="284">
        <f t="shared" si="27"/>
        <v>0</v>
      </c>
      <c r="S150" s="285">
        <v>3213000</v>
      </c>
      <c r="T150" s="285">
        <v>3213000</v>
      </c>
      <c r="U150" s="285">
        <v>3136151.96</v>
      </c>
      <c r="V150" s="285">
        <v>3136151.96</v>
      </c>
      <c r="W150" s="285">
        <v>3234379.0199237177</v>
      </c>
      <c r="X150" s="285">
        <v>3229948.8156630364</v>
      </c>
      <c r="Y150" s="285">
        <v>173535018.90447208</v>
      </c>
      <c r="Z150" s="285">
        <v>173383793.79848853</v>
      </c>
      <c r="AA150" s="284">
        <f t="shared" si="28"/>
        <v>-151225.10598355532</v>
      </c>
      <c r="AB150" s="284">
        <f t="shared" si="30"/>
        <v>3773.4847983054729</v>
      </c>
      <c r="AC150" s="284">
        <f t="shared" si="29"/>
        <v>3770.1964381684033</v>
      </c>
      <c r="AD150" s="285">
        <f t="shared" si="31"/>
        <v>-3.2883601370695033</v>
      </c>
      <c r="AE150" s="286">
        <f t="shared" si="32"/>
        <v>-8.7143855423670437E-4</v>
      </c>
      <c r="AF150" s="248">
        <v>1</v>
      </c>
    </row>
    <row r="151" spans="1:32">
      <c r="A151" s="280">
        <v>445</v>
      </c>
      <c r="B151" s="280" t="s">
        <v>174</v>
      </c>
      <c r="C151" s="285">
        <v>15086</v>
      </c>
      <c r="D151" s="285">
        <v>59738078.740000002</v>
      </c>
      <c r="E151" s="285">
        <v>59738078.740000002</v>
      </c>
      <c r="F151" s="284">
        <f t="shared" si="23"/>
        <v>0</v>
      </c>
      <c r="G151" s="285">
        <v>62959000</v>
      </c>
      <c r="H151" s="285">
        <v>62959000</v>
      </c>
      <c r="I151" s="284">
        <f t="shared" si="24"/>
        <v>0</v>
      </c>
      <c r="J151" s="285">
        <v>61348539.370000005</v>
      </c>
      <c r="K151" s="285">
        <v>61348539.370000005</v>
      </c>
      <c r="L151" s="284">
        <f t="shared" si="25"/>
        <v>0</v>
      </c>
      <c r="M151" s="285">
        <v>62665623.576160312</v>
      </c>
      <c r="N151" s="285">
        <v>62611607.372460194</v>
      </c>
      <c r="O151" s="284">
        <f t="shared" si="26"/>
        <v>-54016.203700117767</v>
      </c>
      <c r="P151" s="285">
        <v>1350056.4100000001</v>
      </c>
      <c r="Q151" s="285">
        <v>1350056.4100000001</v>
      </c>
      <c r="R151" s="284">
        <f t="shared" si="27"/>
        <v>0</v>
      </c>
      <c r="S151" s="285">
        <v>1391000</v>
      </c>
      <c r="T151" s="285">
        <v>1391000</v>
      </c>
      <c r="U151" s="285">
        <v>1370528.2050000001</v>
      </c>
      <c r="V151" s="285">
        <v>1370528.2050000001</v>
      </c>
      <c r="W151" s="285">
        <v>1413454.363501478</v>
      </c>
      <c r="X151" s="285">
        <v>1411518.3221455051</v>
      </c>
      <c r="Y151" s="285">
        <v>64079077.939661786</v>
      </c>
      <c r="Z151" s="285">
        <v>64023125.694605701</v>
      </c>
      <c r="AA151" s="284">
        <f t="shared" si="28"/>
        <v>-55952.245056085289</v>
      </c>
      <c r="AB151" s="284">
        <f t="shared" si="30"/>
        <v>4247.5857046043875</v>
      </c>
      <c r="AC151" s="284">
        <f t="shared" si="29"/>
        <v>4243.8768192102416</v>
      </c>
      <c r="AD151" s="285">
        <f t="shared" si="31"/>
        <v>-3.7088853941459092</v>
      </c>
      <c r="AE151" s="286">
        <f t="shared" si="32"/>
        <v>-8.731749403256239E-4</v>
      </c>
      <c r="AF151" s="248">
        <v>2</v>
      </c>
    </row>
    <row r="152" spans="1:32">
      <c r="A152" s="280">
        <v>475</v>
      </c>
      <c r="B152" s="280" t="s">
        <v>175</v>
      </c>
      <c r="C152" s="285">
        <v>5487</v>
      </c>
      <c r="D152" s="285">
        <v>24089508.52</v>
      </c>
      <c r="E152" s="285">
        <v>23697425.999999996</v>
      </c>
      <c r="F152" s="284">
        <f t="shared" si="23"/>
        <v>-392082.52000000328</v>
      </c>
      <c r="G152" s="285">
        <v>24698000</v>
      </c>
      <c r="H152" s="285">
        <v>24698000</v>
      </c>
      <c r="I152" s="284">
        <f t="shared" si="24"/>
        <v>0</v>
      </c>
      <c r="J152" s="285">
        <v>24393754.259999998</v>
      </c>
      <c r="K152" s="285">
        <v>24197713</v>
      </c>
      <c r="L152" s="284">
        <f t="shared" si="25"/>
        <v>-196041.25999999791</v>
      </c>
      <c r="M152" s="285">
        <v>24917460.753988884</v>
      </c>
      <c r="N152" s="285">
        <v>24695905.08960598</v>
      </c>
      <c r="O152" s="284">
        <f t="shared" si="26"/>
        <v>-221555.66438290477</v>
      </c>
      <c r="P152" s="285">
        <v>446053.97</v>
      </c>
      <c r="Q152" s="285">
        <v>446053.97</v>
      </c>
      <c r="R152" s="284">
        <f t="shared" si="27"/>
        <v>0</v>
      </c>
      <c r="S152" s="285">
        <v>429000</v>
      </c>
      <c r="T152" s="285">
        <v>429000</v>
      </c>
      <c r="U152" s="285">
        <v>437526.98499999999</v>
      </c>
      <c r="V152" s="285">
        <v>437526.98499999999</v>
      </c>
      <c r="W152" s="285">
        <v>451230.71808499965</v>
      </c>
      <c r="X152" s="285">
        <v>450612.65686289291</v>
      </c>
      <c r="Y152" s="285">
        <v>25368691.472073883</v>
      </c>
      <c r="Z152" s="285">
        <v>25146517.746468872</v>
      </c>
      <c r="AA152" s="284">
        <f t="shared" si="28"/>
        <v>-222173.72560501099</v>
      </c>
      <c r="AB152" s="284">
        <f t="shared" si="30"/>
        <v>4623.417436135207</v>
      </c>
      <c r="AC152" s="284">
        <f t="shared" si="29"/>
        <v>4582.9265074665336</v>
      </c>
      <c r="AD152" s="285">
        <f t="shared" si="31"/>
        <v>-40.490928668673405</v>
      </c>
      <c r="AE152" s="286">
        <f t="shared" si="32"/>
        <v>-8.757792093832751E-3</v>
      </c>
      <c r="AF152" s="248">
        <v>15</v>
      </c>
    </row>
    <row r="153" spans="1:32">
      <c r="A153" s="280">
        <v>480</v>
      </c>
      <c r="B153" s="280" t="s">
        <v>176</v>
      </c>
      <c r="C153" s="285">
        <v>1990</v>
      </c>
      <c r="D153" s="285">
        <v>7074087.7300000004</v>
      </c>
      <c r="E153" s="285">
        <v>7074087.7300000004</v>
      </c>
      <c r="F153" s="284">
        <f t="shared" si="23"/>
        <v>0</v>
      </c>
      <c r="G153" s="285">
        <v>7472000</v>
      </c>
      <c r="H153" s="285">
        <v>7472000</v>
      </c>
      <c r="I153" s="284">
        <f t="shared" si="24"/>
        <v>0</v>
      </c>
      <c r="J153" s="285">
        <v>7273043.8650000002</v>
      </c>
      <c r="K153" s="285">
        <v>7273043.8650000002</v>
      </c>
      <c r="L153" s="284">
        <f t="shared" si="25"/>
        <v>0</v>
      </c>
      <c r="M153" s="285">
        <v>7429187.9444462825</v>
      </c>
      <c r="N153" s="285">
        <v>7422784.1698337793</v>
      </c>
      <c r="O153" s="284">
        <f t="shared" si="26"/>
        <v>-6403.7746125031263</v>
      </c>
      <c r="P153" s="285">
        <v>149930.16999999998</v>
      </c>
      <c r="Q153" s="285">
        <v>149930.16999999998</v>
      </c>
      <c r="R153" s="284">
        <f t="shared" si="27"/>
        <v>0</v>
      </c>
      <c r="S153" s="285">
        <v>156000</v>
      </c>
      <c r="T153" s="285">
        <v>156000</v>
      </c>
      <c r="U153" s="285">
        <v>152965.08499999999</v>
      </c>
      <c r="V153" s="285">
        <v>152965.08499999999</v>
      </c>
      <c r="W153" s="285">
        <v>157756.08708222423</v>
      </c>
      <c r="X153" s="285">
        <v>157540.00489617398</v>
      </c>
      <c r="Y153" s="285">
        <v>7586944.0315285064</v>
      </c>
      <c r="Z153" s="285">
        <v>7580324.1747299535</v>
      </c>
      <c r="AA153" s="284">
        <f t="shared" si="28"/>
        <v>-6619.856798552908</v>
      </c>
      <c r="AB153" s="284">
        <f t="shared" si="30"/>
        <v>3812.5346892103048</v>
      </c>
      <c r="AC153" s="284">
        <f t="shared" si="29"/>
        <v>3809.208128005002</v>
      </c>
      <c r="AD153" s="285">
        <f t="shared" si="31"/>
        <v>-3.3265612053028235</v>
      </c>
      <c r="AE153" s="286">
        <f t="shared" si="32"/>
        <v>-8.7253270500519916E-4</v>
      </c>
      <c r="AF153" s="248">
        <v>2</v>
      </c>
    </row>
    <row r="154" spans="1:32">
      <c r="A154" s="280">
        <v>481</v>
      </c>
      <c r="B154" s="280" t="s">
        <v>177</v>
      </c>
      <c r="C154" s="285">
        <v>9612</v>
      </c>
      <c r="D154" s="285">
        <v>28116310.180000003</v>
      </c>
      <c r="E154" s="285">
        <v>27993367.719999995</v>
      </c>
      <c r="F154" s="284">
        <f t="shared" si="23"/>
        <v>-122942.46000000834</v>
      </c>
      <c r="G154" s="285">
        <v>28431000</v>
      </c>
      <c r="H154" s="285">
        <v>28431000</v>
      </c>
      <c r="I154" s="284">
        <f t="shared" si="24"/>
        <v>0</v>
      </c>
      <c r="J154" s="285">
        <v>28273655.090000004</v>
      </c>
      <c r="K154" s="285">
        <v>28212183.859999999</v>
      </c>
      <c r="L154" s="284">
        <f t="shared" si="25"/>
        <v>-61471.230000004172</v>
      </c>
      <c r="M154" s="285">
        <v>28880658.695169341</v>
      </c>
      <c r="N154" s="285">
        <v>28793027.464086115</v>
      </c>
      <c r="O154" s="284">
        <f t="shared" si="26"/>
        <v>-87631.231083225459</v>
      </c>
      <c r="P154" s="285">
        <v>707832.52</v>
      </c>
      <c r="Q154" s="285">
        <v>707867.58</v>
      </c>
      <c r="R154" s="284">
        <f t="shared" si="27"/>
        <v>35.059999999939464</v>
      </c>
      <c r="S154" s="285">
        <v>735000</v>
      </c>
      <c r="T154" s="285">
        <v>735000</v>
      </c>
      <c r="U154" s="285">
        <v>721416.26</v>
      </c>
      <c r="V154" s="285">
        <v>721433.79</v>
      </c>
      <c r="W154" s="285">
        <v>744011.6568764206</v>
      </c>
      <c r="X154" s="285">
        <v>743010.62107647222</v>
      </c>
      <c r="Y154" s="285">
        <v>29624670.35204576</v>
      </c>
      <c r="Z154" s="285">
        <v>29536038.085162587</v>
      </c>
      <c r="AA154" s="284">
        <f t="shared" si="28"/>
        <v>-88632.266883172095</v>
      </c>
      <c r="AB154" s="284">
        <f t="shared" si="30"/>
        <v>3082.0505984234042</v>
      </c>
      <c r="AC154" s="284">
        <f t="shared" si="29"/>
        <v>3072.829596875009</v>
      </c>
      <c r="AD154" s="285">
        <f t="shared" si="31"/>
        <v>-9.2210015483951793</v>
      </c>
      <c r="AE154" s="286">
        <f t="shared" si="32"/>
        <v>-2.991839768338684E-3</v>
      </c>
      <c r="AF154" s="248">
        <v>2</v>
      </c>
    </row>
    <row r="155" spans="1:32">
      <c r="A155" s="280">
        <v>483</v>
      </c>
      <c r="B155" s="280" t="s">
        <v>178</v>
      </c>
      <c r="C155" s="285">
        <v>1076</v>
      </c>
      <c r="D155" s="285">
        <v>3948000</v>
      </c>
      <c r="E155" s="285">
        <v>4056514.65</v>
      </c>
      <c r="F155" s="284">
        <f t="shared" si="23"/>
        <v>108514.64999999991</v>
      </c>
      <c r="G155" s="285">
        <v>4134000</v>
      </c>
      <c r="H155" s="285">
        <v>4134000</v>
      </c>
      <c r="I155" s="284">
        <f t="shared" si="24"/>
        <v>0</v>
      </c>
      <c r="J155" s="285">
        <v>4041000</v>
      </c>
      <c r="K155" s="285">
        <v>4095257.3250000002</v>
      </c>
      <c r="L155" s="284">
        <f t="shared" si="25"/>
        <v>54257.325000000186</v>
      </c>
      <c r="M155" s="285">
        <v>4127755.7293417244</v>
      </c>
      <c r="N155" s="285">
        <v>4179572.1031865147</v>
      </c>
      <c r="O155" s="284">
        <f t="shared" si="26"/>
        <v>51816.373844790272</v>
      </c>
      <c r="P155" s="285">
        <v>85000</v>
      </c>
      <c r="Q155" s="285">
        <v>93826</v>
      </c>
      <c r="R155" s="284">
        <f t="shared" si="27"/>
        <v>8826</v>
      </c>
      <c r="S155" s="285">
        <v>108000</v>
      </c>
      <c r="T155" s="285">
        <v>108000</v>
      </c>
      <c r="U155" s="285">
        <v>96500</v>
      </c>
      <c r="V155" s="285">
        <v>100913</v>
      </c>
      <c r="W155" s="285">
        <v>99522.465557644333</v>
      </c>
      <c r="X155" s="285">
        <v>103931.13248090312</v>
      </c>
      <c r="Y155" s="285">
        <v>4227278.194899369</v>
      </c>
      <c r="Z155" s="285">
        <v>4283503.2356674178</v>
      </c>
      <c r="AA155" s="284">
        <f t="shared" si="28"/>
        <v>56225.040768048726</v>
      </c>
      <c r="AB155" s="284">
        <f t="shared" si="30"/>
        <v>3928.6972071555474</v>
      </c>
      <c r="AC155" s="284">
        <f t="shared" si="29"/>
        <v>3980.9509625161877</v>
      </c>
      <c r="AD155" s="285">
        <f t="shared" si="31"/>
        <v>52.253755360640298</v>
      </c>
      <c r="AE155" s="286">
        <f t="shared" si="32"/>
        <v>1.3300530075330755E-2</v>
      </c>
      <c r="AF155" s="248">
        <v>17</v>
      </c>
    </row>
    <row r="156" spans="1:32">
      <c r="A156" s="280">
        <v>484</v>
      </c>
      <c r="B156" s="280" t="s">
        <v>179</v>
      </c>
      <c r="C156" s="285">
        <v>3055</v>
      </c>
      <c r="D156" s="285">
        <v>14539588.550000001</v>
      </c>
      <c r="E156" s="285">
        <v>14539588.550000001</v>
      </c>
      <c r="F156" s="284">
        <f t="shared" si="23"/>
        <v>0</v>
      </c>
      <c r="G156" s="285">
        <v>15012000</v>
      </c>
      <c r="H156" s="285">
        <v>15012000</v>
      </c>
      <c r="I156" s="284">
        <f t="shared" si="24"/>
        <v>0</v>
      </c>
      <c r="J156" s="285">
        <v>14775794.275</v>
      </c>
      <c r="K156" s="285">
        <v>14775794.275</v>
      </c>
      <c r="L156" s="284">
        <f t="shared" si="25"/>
        <v>0</v>
      </c>
      <c r="M156" s="285">
        <v>15093013.975304602</v>
      </c>
      <c r="N156" s="285">
        <v>15080004.17390451</v>
      </c>
      <c r="O156" s="284">
        <f t="shared" si="26"/>
        <v>-13009.801400091499</v>
      </c>
      <c r="P156" s="285">
        <v>349566.1</v>
      </c>
      <c r="Q156" s="285">
        <v>349566.1</v>
      </c>
      <c r="R156" s="284">
        <f t="shared" si="27"/>
        <v>0</v>
      </c>
      <c r="S156" s="285">
        <v>368000</v>
      </c>
      <c r="T156" s="285">
        <v>368000</v>
      </c>
      <c r="U156" s="285">
        <v>358783.05</v>
      </c>
      <c r="V156" s="285">
        <v>358783.05</v>
      </c>
      <c r="W156" s="285">
        <v>370020.45322581951</v>
      </c>
      <c r="X156" s="285">
        <v>369513.62759458635</v>
      </c>
      <c r="Y156" s="285">
        <v>15463034.428530421</v>
      </c>
      <c r="Z156" s="285">
        <v>15449517.801499097</v>
      </c>
      <c r="AA156" s="284">
        <f t="shared" si="28"/>
        <v>-13516.627031324431</v>
      </c>
      <c r="AB156" s="284">
        <f t="shared" si="30"/>
        <v>5061.549731106521</v>
      </c>
      <c r="AC156" s="284">
        <f t="shared" si="29"/>
        <v>5057.1253032730265</v>
      </c>
      <c r="AD156" s="285">
        <f t="shared" si="31"/>
        <v>-4.4244278334945193</v>
      </c>
      <c r="AE156" s="286">
        <f t="shared" si="32"/>
        <v>-8.7412513331708026E-4</v>
      </c>
      <c r="AF156" s="248">
        <v>4</v>
      </c>
    </row>
    <row r="157" spans="1:32">
      <c r="A157" s="280">
        <v>489</v>
      </c>
      <c r="B157" s="280" t="s">
        <v>180</v>
      </c>
      <c r="C157" s="285">
        <v>1835</v>
      </c>
      <c r="D157" s="285">
        <v>8484335.2899999972</v>
      </c>
      <c r="E157" s="285">
        <v>8484335.2899999972</v>
      </c>
      <c r="F157" s="284">
        <f t="shared" si="23"/>
        <v>0</v>
      </c>
      <c r="G157" s="285">
        <v>8730000</v>
      </c>
      <c r="H157" s="285">
        <v>8730000</v>
      </c>
      <c r="I157" s="284">
        <f t="shared" si="24"/>
        <v>0</v>
      </c>
      <c r="J157" s="285">
        <v>8607167.6449999996</v>
      </c>
      <c r="K157" s="285">
        <v>8607167.6449999996</v>
      </c>
      <c r="L157" s="284">
        <f t="shared" si="25"/>
        <v>0</v>
      </c>
      <c r="M157" s="285">
        <v>8791953.8629184514</v>
      </c>
      <c r="N157" s="285">
        <v>8784375.4180920906</v>
      </c>
      <c r="O157" s="284">
        <f t="shared" si="26"/>
        <v>-7578.4448263607919</v>
      </c>
      <c r="P157" s="285">
        <v>303365.7</v>
      </c>
      <c r="Q157" s="285">
        <v>303365.7</v>
      </c>
      <c r="R157" s="284">
        <f t="shared" si="27"/>
        <v>0</v>
      </c>
      <c r="S157" s="285">
        <v>329000</v>
      </c>
      <c r="T157" s="285">
        <v>329000</v>
      </c>
      <c r="U157" s="285">
        <v>316182.84999999998</v>
      </c>
      <c r="V157" s="285">
        <v>316182.84999999998</v>
      </c>
      <c r="W157" s="285">
        <v>326085.97719215357</v>
      </c>
      <c r="X157" s="285">
        <v>325639.32963582012</v>
      </c>
      <c r="Y157" s="285">
        <v>9118039.8401106056</v>
      </c>
      <c r="Z157" s="285">
        <v>9110014.7477279101</v>
      </c>
      <c r="AA157" s="284">
        <f t="shared" si="28"/>
        <v>-8025.0923826955259</v>
      </c>
      <c r="AB157" s="284">
        <f t="shared" si="30"/>
        <v>4968.95904093221</v>
      </c>
      <c r="AC157" s="284">
        <f t="shared" si="29"/>
        <v>4964.5856935846923</v>
      </c>
      <c r="AD157" s="285">
        <f t="shared" si="31"/>
        <v>-4.3733473475176652</v>
      </c>
      <c r="AE157" s="286">
        <f t="shared" si="32"/>
        <v>-8.8013350713738142E-4</v>
      </c>
      <c r="AF157" s="248">
        <v>8</v>
      </c>
    </row>
    <row r="158" spans="1:32">
      <c r="A158" s="280">
        <v>491</v>
      </c>
      <c r="B158" s="280" t="s">
        <v>181</v>
      </c>
      <c r="C158" s="285">
        <v>52122</v>
      </c>
      <c r="D158" s="285">
        <v>231040780.40000001</v>
      </c>
      <c r="E158" s="285">
        <v>232053839.09999999</v>
      </c>
      <c r="F158" s="284">
        <f t="shared" si="23"/>
        <v>1013058.6999999881</v>
      </c>
      <c r="G158" s="285">
        <v>226662000</v>
      </c>
      <c r="H158" s="285">
        <v>226662000</v>
      </c>
      <c r="I158" s="284">
        <f t="shared" si="24"/>
        <v>0</v>
      </c>
      <c r="J158" s="285">
        <v>228851390.19999999</v>
      </c>
      <c r="K158" s="285">
        <v>229357919.55000001</v>
      </c>
      <c r="L158" s="284">
        <f t="shared" si="25"/>
        <v>506529.35000002384</v>
      </c>
      <c r="M158" s="285">
        <v>233764572.39937353</v>
      </c>
      <c r="N158" s="285">
        <v>234080031.14824462</v>
      </c>
      <c r="O158" s="284">
        <f t="shared" si="26"/>
        <v>315458.74887108803</v>
      </c>
      <c r="P158" s="285">
        <v>5429783.129999999</v>
      </c>
      <c r="Q158" s="285">
        <v>5407718.049999997</v>
      </c>
      <c r="R158" s="284">
        <f t="shared" si="27"/>
        <v>-22065.080000001937</v>
      </c>
      <c r="S158" s="285">
        <v>5527000</v>
      </c>
      <c r="T158" s="285">
        <v>5527000</v>
      </c>
      <c r="U158" s="285">
        <v>5478391.5649999995</v>
      </c>
      <c r="V158" s="285">
        <v>5467359.0249999985</v>
      </c>
      <c r="W158" s="285">
        <v>5649979.6460000174</v>
      </c>
      <c r="X158" s="285">
        <v>5630878.2332101529</v>
      </c>
      <c r="Y158" s="285">
        <v>239414552.04537356</v>
      </c>
      <c r="Z158" s="285">
        <v>239710909.38145477</v>
      </c>
      <c r="AA158" s="284">
        <f t="shared" si="28"/>
        <v>296357.3360812068</v>
      </c>
      <c r="AB158" s="284">
        <f t="shared" si="30"/>
        <v>4593.3492967532629</v>
      </c>
      <c r="AC158" s="284">
        <f t="shared" si="29"/>
        <v>4599.0351364386397</v>
      </c>
      <c r="AD158" s="285">
        <f t="shared" si="31"/>
        <v>5.6858396853767772</v>
      </c>
      <c r="AE158" s="286">
        <f t="shared" si="32"/>
        <v>1.2378417834227682E-3</v>
      </c>
      <c r="AF158" s="248">
        <v>10</v>
      </c>
    </row>
    <row r="159" spans="1:32">
      <c r="A159" s="280">
        <v>494</v>
      </c>
      <c r="B159" s="280" t="s">
        <v>182</v>
      </c>
      <c r="C159" s="285">
        <v>8909</v>
      </c>
      <c r="D159" s="285">
        <v>32608017.799999997</v>
      </c>
      <c r="E159" s="285">
        <v>34292120.670000002</v>
      </c>
      <c r="F159" s="284">
        <f t="shared" si="23"/>
        <v>1684102.8700000048</v>
      </c>
      <c r="G159" s="285">
        <v>33392000</v>
      </c>
      <c r="H159" s="285">
        <v>33392000</v>
      </c>
      <c r="I159" s="284">
        <f t="shared" si="24"/>
        <v>0</v>
      </c>
      <c r="J159" s="285">
        <v>33000008.899999999</v>
      </c>
      <c r="K159" s="285">
        <v>33842060.335000001</v>
      </c>
      <c r="L159" s="284">
        <f t="shared" si="25"/>
        <v>842051.43500000238</v>
      </c>
      <c r="M159" s="285">
        <v>33708482.010715879</v>
      </c>
      <c r="N159" s="285">
        <v>34538814.063538946</v>
      </c>
      <c r="O159" s="284">
        <f t="shared" si="26"/>
        <v>830332.05282306671</v>
      </c>
      <c r="P159" s="285">
        <v>628493.27</v>
      </c>
      <c r="Q159" s="285">
        <v>628493.27</v>
      </c>
      <c r="R159" s="284">
        <f t="shared" si="27"/>
        <v>0</v>
      </c>
      <c r="S159" s="285">
        <v>646000</v>
      </c>
      <c r="T159" s="285">
        <v>646000</v>
      </c>
      <c r="U159" s="285">
        <v>637246.63500000001</v>
      </c>
      <c r="V159" s="285">
        <v>637246.63500000001</v>
      </c>
      <c r="W159" s="285">
        <v>657205.7645959818</v>
      </c>
      <c r="X159" s="285">
        <v>656305.57455624861</v>
      </c>
      <c r="Y159" s="285">
        <v>34365687.775311865</v>
      </c>
      <c r="Z159" s="285">
        <v>35195119.638095193</v>
      </c>
      <c r="AA159" s="284">
        <f t="shared" si="28"/>
        <v>829431.8627833277</v>
      </c>
      <c r="AB159" s="284">
        <f t="shared" si="30"/>
        <v>3857.4124789888724</v>
      </c>
      <c r="AC159" s="284">
        <f t="shared" si="29"/>
        <v>3950.5129237956216</v>
      </c>
      <c r="AD159" s="285">
        <f t="shared" si="31"/>
        <v>93.100444806749238</v>
      </c>
      <c r="AE159" s="286">
        <f t="shared" si="32"/>
        <v>2.4135465240977618E-2</v>
      </c>
      <c r="AF159" s="248">
        <v>17</v>
      </c>
    </row>
    <row r="160" spans="1:32">
      <c r="A160" s="280">
        <v>495</v>
      </c>
      <c r="B160" s="280" t="s">
        <v>183</v>
      </c>
      <c r="C160" s="285">
        <v>1488</v>
      </c>
      <c r="D160" s="285">
        <v>7230506.7899999991</v>
      </c>
      <c r="E160" s="285">
        <v>7230506.7899999991</v>
      </c>
      <c r="F160" s="284">
        <f t="shared" si="23"/>
        <v>0</v>
      </c>
      <c r="G160" s="285">
        <v>7305000</v>
      </c>
      <c r="H160" s="285">
        <v>7305000</v>
      </c>
      <c r="I160" s="284">
        <f t="shared" si="24"/>
        <v>0</v>
      </c>
      <c r="J160" s="285">
        <v>7267753.3949999996</v>
      </c>
      <c r="K160" s="285">
        <v>7267753.3949999996</v>
      </c>
      <c r="L160" s="284">
        <f t="shared" si="25"/>
        <v>0</v>
      </c>
      <c r="M160" s="285">
        <v>7423783.894000004</v>
      </c>
      <c r="N160" s="285">
        <v>7417384.7775441268</v>
      </c>
      <c r="O160" s="284">
        <f t="shared" si="26"/>
        <v>-6399.1164558771998</v>
      </c>
      <c r="P160" s="285">
        <v>141390.96</v>
      </c>
      <c r="Q160" s="285">
        <v>141390.96</v>
      </c>
      <c r="R160" s="284">
        <f t="shared" si="27"/>
        <v>0</v>
      </c>
      <c r="S160" s="285">
        <v>145000</v>
      </c>
      <c r="T160" s="285">
        <v>145000</v>
      </c>
      <c r="U160" s="285">
        <v>143195.47999999998</v>
      </c>
      <c r="V160" s="285">
        <v>143195.47999999998</v>
      </c>
      <c r="W160" s="285">
        <v>147680.48939181707</v>
      </c>
      <c r="X160" s="285">
        <v>147478.20798654793</v>
      </c>
      <c r="Y160" s="285">
        <v>7571464.3833918208</v>
      </c>
      <c r="Z160" s="285">
        <v>7564862.9855306745</v>
      </c>
      <c r="AA160" s="284">
        <f t="shared" si="28"/>
        <v>-6601.3978611463681</v>
      </c>
      <c r="AB160" s="284">
        <f t="shared" si="30"/>
        <v>5088.3497200213851</v>
      </c>
      <c r="AC160" s="284">
        <f t="shared" si="29"/>
        <v>5083.9132967276037</v>
      </c>
      <c r="AD160" s="285">
        <f t="shared" si="31"/>
        <v>-4.436423293781445</v>
      </c>
      <c r="AE160" s="286">
        <f t="shared" si="32"/>
        <v>-8.7187861249497605E-4</v>
      </c>
      <c r="AF160" s="248">
        <v>13</v>
      </c>
    </row>
    <row r="161" spans="1:32">
      <c r="A161" s="280">
        <v>498</v>
      </c>
      <c r="B161" s="280" t="s">
        <v>184</v>
      </c>
      <c r="C161" s="285">
        <v>2321</v>
      </c>
      <c r="D161" s="285">
        <v>10472295.809999999</v>
      </c>
      <c r="E161" s="285">
        <v>10605731.249999998</v>
      </c>
      <c r="F161" s="284">
        <f t="shared" si="23"/>
        <v>133435.43999999948</v>
      </c>
      <c r="G161" s="285">
        <v>11443000</v>
      </c>
      <c r="H161" s="285">
        <v>11443000</v>
      </c>
      <c r="I161" s="284">
        <f t="shared" si="24"/>
        <v>0</v>
      </c>
      <c r="J161" s="285">
        <v>10957647.904999999</v>
      </c>
      <c r="K161" s="285">
        <v>11024365.625</v>
      </c>
      <c r="L161" s="284">
        <f t="shared" si="25"/>
        <v>66717.720000000671</v>
      </c>
      <c r="M161" s="285">
        <v>11192896.292990122</v>
      </c>
      <c r="N161" s="285">
        <v>11251339.626522338</v>
      </c>
      <c r="O161" s="284">
        <f t="shared" si="26"/>
        <v>58443.333532216027</v>
      </c>
      <c r="P161" s="285">
        <v>312843</v>
      </c>
      <c r="Q161" s="285">
        <v>312843</v>
      </c>
      <c r="R161" s="284">
        <f t="shared" si="27"/>
        <v>0</v>
      </c>
      <c r="S161" s="285">
        <v>339000</v>
      </c>
      <c r="T161" s="285">
        <v>339000</v>
      </c>
      <c r="U161" s="285">
        <v>325921.5</v>
      </c>
      <c r="V161" s="285">
        <v>325921.5</v>
      </c>
      <c r="W161" s="285">
        <v>336129.65034451586</v>
      </c>
      <c r="X161" s="285">
        <v>335669.24573518441</v>
      </c>
      <c r="Y161" s="285">
        <v>11529025.943334637</v>
      </c>
      <c r="Z161" s="285">
        <v>11587008.872257523</v>
      </c>
      <c r="AA161" s="284">
        <f t="shared" si="28"/>
        <v>57982.928922886029</v>
      </c>
      <c r="AB161" s="284">
        <f t="shared" si="30"/>
        <v>4967.2666709757159</v>
      </c>
      <c r="AC161" s="284">
        <f t="shared" si="29"/>
        <v>4992.2485447038016</v>
      </c>
      <c r="AD161" s="285">
        <f t="shared" si="31"/>
        <v>24.981873728085702</v>
      </c>
      <c r="AE161" s="286">
        <f t="shared" si="32"/>
        <v>5.0292998912374745E-3</v>
      </c>
      <c r="AF161" s="248">
        <v>19</v>
      </c>
    </row>
    <row r="162" spans="1:32">
      <c r="A162" s="280">
        <v>499</v>
      </c>
      <c r="B162" s="280" t="s">
        <v>185</v>
      </c>
      <c r="C162" s="285">
        <v>19536</v>
      </c>
      <c r="D162" s="285">
        <v>62659359.340000018</v>
      </c>
      <c r="E162" s="285">
        <v>62659359.340000018</v>
      </c>
      <c r="F162" s="284">
        <f t="shared" si="23"/>
        <v>0</v>
      </c>
      <c r="G162" s="285">
        <v>64375000</v>
      </c>
      <c r="H162" s="285">
        <v>64375000</v>
      </c>
      <c r="I162" s="284">
        <f t="shared" si="24"/>
        <v>0</v>
      </c>
      <c r="J162" s="285">
        <v>63517179.670000009</v>
      </c>
      <c r="K162" s="285">
        <v>63517179.670000009</v>
      </c>
      <c r="L162" s="284">
        <f t="shared" si="25"/>
        <v>0</v>
      </c>
      <c r="M162" s="285">
        <v>64880822.146614745</v>
      </c>
      <c r="N162" s="285">
        <v>64824896.497027248</v>
      </c>
      <c r="O162" s="284">
        <f t="shared" si="26"/>
        <v>-55925.649587497115</v>
      </c>
      <c r="P162" s="285">
        <v>1489496.4</v>
      </c>
      <c r="Q162" s="285">
        <v>1489496.4</v>
      </c>
      <c r="R162" s="284">
        <f t="shared" si="27"/>
        <v>0</v>
      </c>
      <c r="S162" s="285">
        <v>1491000</v>
      </c>
      <c r="T162" s="285">
        <v>1491000</v>
      </c>
      <c r="U162" s="285">
        <v>1490248.2</v>
      </c>
      <c r="V162" s="285">
        <v>1490248.2</v>
      </c>
      <c r="W162" s="285">
        <v>1536924.0948895488</v>
      </c>
      <c r="X162" s="285">
        <v>1534818.9341673262</v>
      </c>
      <c r="Y162" s="285">
        <v>66417746.241504297</v>
      </c>
      <c r="Z162" s="285">
        <v>66359715.431194574</v>
      </c>
      <c r="AA162" s="284">
        <f t="shared" si="28"/>
        <v>-58030.81030972302</v>
      </c>
      <c r="AB162" s="284">
        <f t="shared" si="30"/>
        <v>3399.7617854987866</v>
      </c>
      <c r="AC162" s="284">
        <f t="shared" si="29"/>
        <v>3396.7913304256026</v>
      </c>
      <c r="AD162" s="285">
        <f t="shared" si="31"/>
        <v>-2.9704550731839845</v>
      </c>
      <c r="AE162" s="286">
        <f t="shared" si="32"/>
        <v>-8.7372447265395166E-4</v>
      </c>
      <c r="AF162" s="248">
        <v>15</v>
      </c>
    </row>
    <row r="163" spans="1:32">
      <c r="A163" s="280">
        <v>500</v>
      </c>
      <c r="B163" s="280" t="s">
        <v>186</v>
      </c>
      <c r="C163" s="285">
        <v>10426</v>
      </c>
      <c r="D163" s="285">
        <v>25595939.870000005</v>
      </c>
      <c r="E163" s="285">
        <v>25595939.870000005</v>
      </c>
      <c r="F163" s="284">
        <f t="shared" si="23"/>
        <v>0</v>
      </c>
      <c r="G163" s="285">
        <v>28622000</v>
      </c>
      <c r="H163" s="285">
        <v>28622000</v>
      </c>
      <c r="I163" s="284">
        <f t="shared" si="24"/>
        <v>0</v>
      </c>
      <c r="J163" s="285">
        <v>27108969.935000002</v>
      </c>
      <c r="K163" s="285">
        <v>27108969.935000002</v>
      </c>
      <c r="L163" s="284">
        <f t="shared" si="25"/>
        <v>0</v>
      </c>
      <c r="M163" s="285">
        <v>27690969.058586691</v>
      </c>
      <c r="N163" s="285">
        <v>27667100.134287152</v>
      </c>
      <c r="O163" s="284">
        <f t="shared" si="26"/>
        <v>-23868.924299538136</v>
      </c>
      <c r="P163" s="285">
        <v>999808.83</v>
      </c>
      <c r="Q163" s="285">
        <v>999808.83</v>
      </c>
      <c r="R163" s="284">
        <f t="shared" si="27"/>
        <v>0</v>
      </c>
      <c r="S163" s="285">
        <v>953000</v>
      </c>
      <c r="T163" s="285">
        <v>953000</v>
      </c>
      <c r="U163" s="285">
        <v>976404.41500000004</v>
      </c>
      <c r="V163" s="285">
        <v>976404.41500000004</v>
      </c>
      <c r="W163" s="285">
        <v>1006986.2669654855</v>
      </c>
      <c r="X163" s="285">
        <v>1005606.974426523</v>
      </c>
      <c r="Y163" s="285">
        <v>28697955.325552177</v>
      </c>
      <c r="Z163" s="285">
        <v>28672707.108713675</v>
      </c>
      <c r="AA163" s="284">
        <f t="shared" si="28"/>
        <v>-25248.216838501394</v>
      </c>
      <c r="AB163" s="284">
        <f t="shared" si="30"/>
        <v>2752.5374377088219</v>
      </c>
      <c r="AC163" s="284">
        <f t="shared" si="29"/>
        <v>2750.1157786987987</v>
      </c>
      <c r="AD163" s="285">
        <f t="shared" si="31"/>
        <v>-2.421659010023177</v>
      </c>
      <c r="AE163" s="286">
        <f t="shared" si="32"/>
        <v>-8.7979148869958188E-4</v>
      </c>
      <c r="AF163" s="248">
        <v>13</v>
      </c>
    </row>
    <row r="164" spans="1:32">
      <c r="A164" s="280">
        <v>503</v>
      </c>
      <c r="B164" s="280" t="s">
        <v>187</v>
      </c>
      <c r="C164" s="285">
        <v>7594</v>
      </c>
      <c r="D164" s="285">
        <v>30992566.890000001</v>
      </c>
      <c r="E164" s="285">
        <v>30992566.890000001</v>
      </c>
      <c r="F164" s="284">
        <f t="shared" si="23"/>
        <v>0</v>
      </c>
      <c r="G164" s="285">
        <v>31012000</v>
      </c>
      <c r="H164" s="285">
        <v>31012000</v>
      </c>
      <c r="I164" s="284">
        <f t="shared" si="24"/>
        <v>0</v>
      </c>
      <c r="J164" s="285">
        <v>31002283.445</v>
      </c>
      <c r="K164" s="285">
        <v>31002283.445</v>
      </c>
      <c r="L164" s="284">
        <f t="shared" si="25"/>
        <v>0</v>
      </c>
      <c r="M164" s="285">
        <v>31667867.634935621</v>
      </c>
      <c r="N164" s="285">
        <v>31640570.723306894</v>
      </c>
      <c r="O164" s="284">
        <f t="shared" si="26"/>
        <v>-27296.91162872687</v>
      </c>
      <c r="P164" s="285">
        <v>555911.76</v>
      </c>
      <c r="Q164" s="285">
        <v>555911.76</v>
      </c>
      <c r="R164" s="284">
        <f t="shared" si="27"/>
        <v>0</v>
      </c>
      <c r="S164" s="285">
        <v>582000</v>
      </c>
      <c r="T164" s="285">
        <v>582000</v>
      </c>
      <c r="U164" s="285">
        <v>568955.88</v>
      </c>
      <c r="V164" s="285">
        <v>568955.88</v>
      </c>
      <c r="W164" s="285">
        <v>586776.08260227181</v>
      </c>
      <c r="X164" s="285">
        <v>585972.36173801997</v>
      </c>
      <c r="Y164" s="285">
        <v>32254643.717537895</v>
      </c>
      <c r="Z164" s="285">
        <v>32226543.085044913</v>
      </c>
      <c r="AA164" s="284">
        <f t="shared" si="28"/>
        <v>-28100.632492981851</v>
      </c>
      <c r="AB164" s="284">
        <f t="shared" si="30"/>
        <v>4247.3852669920852</v>
      </c>
      <c r="AC164" s="284">
        <f t="shared" si="29"/>
        <v>4243.6848940011741</v>
      </c>
      <c r="AD164" s="285">
        <f t="shared" si="31"/>
        <v>-3.7003729909110916</v>
      </c>
      <c r="AE164" s="286">
        <f t="shared" si="32"/>
        <v>-8.7121199474603423E-4</v>
      </c>
      <c r="AF164" s="248">
        <v>2</v>
      </c>
    </row>
    <row r="165" spans="1:32">
      <c r="A165" s="280">
        <v>504</v>
      </c>
      <c r="B165" s="280" t="s">
        <v>188</v>
      </c>
      <c r="C165" s="285">
        <v>1816</v>
      </c>
      <c r="D165" s="285">
        <v>7849158.540000001</v>
      </c>
      <c r="E165" s="285">
        <v>7815337.540000001</v>
      </c>
      <c r="F165" s="284">
        <f t="shared" si="23"/>
        <v>-33821</v>
      </c>
      <c r="G165" s="285">
        <v>7268000</v>
      </c>
      <c r="H165" s="285">
        <v>7268000</v>
      </c>
      <c r="I165" s="284">
        <f t="shared" si="24"/>
        <v>0</v>
      </c>
      <c r="J165" s="285">
        <v>7558579.2700000005</v>
      </c>
      <c r="K165" s="285">
        <v>7541668.7700000005</v>
      </c>
      <c r="L165" s="284">
        <f t="shared" si="25"/>
        <v>-16910.5</v>
      </c>
      <c r="M165" s="285">
        <v>7720853.4737505792</v>
      </c>
      <c r="N165" s="285">
        <v>7696939.6306653228</v>
      </c>
      <c r="O165" s="284">
        <f t="shared" si="26"/>
        <v>-23913.843085256405</v>
      </c>
      <c r="P165" s="285">
        <v>188117.99999999994</v>
      </c>
      <c r="Q165" s="285">
        <v>187042</v>
      </c>
      <c r="R165" s="284">
        <f t="shared" si="27"/>
        <v>-1075.9999999999418</v>
      </c>
      <c r="S165" s="285">
        <v>249000</v>
      </c>
      <c r="T165" s="285">
        <v>249000</v>
      </c>
      <c r="U165" s="285">
        <v>218558.99999999997</v>
      </c>
      <c r="V165" s="285">
        <v>218021</v>
      </c>
      <c r="W165" s="285">
        <v>225404.4616560952</v>
      </c>
      <c r="X165" s="285">
        <v>224541.62927094605</v>
      </c>
      <c r="Y165" s="285">
        <v>7946257.9354066746</v>
      </c>
      <c r="Z165" s="285">
        <v>7921481.2599362684</v>
      </c>
      <c r="AA165" s="284">
        <f t="shared" si="28"/>
        <v>-24776.67547040619</v>
      </c>
      <c r="AB165" s="284">
        <f t="shared" si="30"/>
        <v>4375.6926957085216</v>
      </c>
      <c r="AC165" s="284">
        <f t="shared" si="29"/>
        <v>4362.0491519472844</v>
      </c>
      <c r="AD165" s="285">
        <f t="shared" si="31"/>
        <v>-13.643543761237197</v>
      </c>
      <c r="AE165" s="286">
        <f t="shared" si="32"/>
        <v>-3.1180306091006249E-3</v>
      </c>
      <c r="AF165" s="248">
        <v>1</v>
      </c>
    </row>
    <row r="166" spans="1:32">
      <c r="A166" s="280">
        <v>505</v>
      </c>
      <c r="B166" s="280" t="s">
        <v>189</v>
      </c>
      <c r="C166" s="285">
        <v>20837</v>
      </c>
      <c r="D166" s="285">
        <v>65197115.970000006</v>
      </c>
      <c r="E166" s="285">
        <v>65197115.970000006</v>
      </c>
      <c r="F166" s="284">
        <f t="shared" si="23"/>
        <v>0</v>
      </c>
      <c r="G166" s="285">
        <v>71494000</v>
      </c>
      <c r="H166" s="285">
        <v>71494000</v>
      </c>
      <c r="I166" s="284">
        <f t="shared" si="24"/>
        <v>0</v>
      </c>
      <c r="J166" s="285">
        <v>68345557.984999999</v>
      </c>
      <c r="K166" s="285">
        <v>68345557.984999999</v>
      </c>
      <c r="L166" s="284">
        <f t="shared" si="25"/>
        <v>0</v>
      </c>
      <c r="M166" s="285">
        <v>69812860.318644091</v>
      </c>
      <c r="N166" s="285">
        <v>69752683.37523146</v>
      </c>
      <c r="O166" s="284">
        <f t="shared" si="26"/>
        <v>-60176.94341263175</v>
      </c>
      <c r="P166" s="285">
        <v>1890260.6</v>
      </c>
      <c r="Q166" s="285">
        <v>1890260.6</v>
      </c>
      <c r="R166" s="284">
        <f t="shared" si="27"/>
        <v>0</v>
      </c>
      <c r="S166" s="285">
        <v>1878000</v>
      </c>
      <c r="T166" s="285">
        <v>1878000</v>
      </c>
      <c r="U166" s="285">
        <v>1884130.3</v>
      </c>
      <c r="V166" s="285">
        <v>1884130.3</v>
      </c>
      <c r="W166" s="285">
        <v>1943142.9314804571</v>
      </c>
      <c r="X166" s="285">
        <v>1940481.3633583754</v>
      </c>
      <c r="Y166" s="285">
        <v>71756003.250124544</v>
      </c>
      <c r="Z166" s="285">
        <v>71693164.738589838</v>
      </c>
      <c r="AA166" s="284">
        <f t="shared" si="28"/>
        <v>-62838.511534705758</v>
      </c>
      <c r="AB166" s="284">
        <f t="shared" si="30"/>
        <v>3443.6820679620168</v>
      </c>
      <c r="AC166" s="284">
        <f t="shared" si="29"/>
        <v>3440.6663501746816</v>
      </c>
      <c r="AD166" s="285">
        <f t="shared" si="31"/>
        <v>-3.0157177873352339</v>
      </c>
      <c r="AE166" s="286">
        <f t="shared" si="32"/>
        <v>-8.7572479915950727E-4</v>
      </c>
      <c r="AF166" s="248">
        <v>1</v>
      </c>
    </row>
    <row r="167" spans="1:32">
      <c r="A167" s="280">
        <v>507</v>
      </c>
      <c r="B167" s="280" t="s">
        <v>190</v>
      </c>
      <c r="C167" s="285">
        <v>5635</v>
      </c>
      <c r="D167" s="285">
        <v>29374864.810000006</v>
      </c>
      <c r="E167" s="285">
        <v>29374864.810000006</v>
      </c>
      <c r="F167" s="284">
        <f t="shared" si="23"/>
        <v>0</v>
      </c>
      <c r="G167" s="285">
        <v>26879000</v>
      </c>
      <c r="H167" s="285">
        <v>26879000</v>
      </c>
      <c r="I167" s="284">
        <f t="shared" si="24"/>
        <v>0</v>
      </c>
      <c r="J167" s="285">
        <v>28126932.405000001</v>
      </c>
      <c r="K167" s="285">
        <v>28126932.405000001</v>
      </c>
      <c r="L167" s="284">
        <f t="shared" si="25"/>
        <v>0</v>
      </c>
      <c r="M167" s="285">
        <v>28730786.038986925</v>
      </c>
      <c r="N167" s="285">
        <v>28706020.818398949</v>
      </c>
      <c r="O167" s="284">
        <f t="shared" si="26"/>
        <v>-24765.220587976277</v>
      </c>
      <c r="P167" s="285">
        <v>626145.61</v>
      </c>
      <c r="Q167" s="285">
        <v>626145.61</v>
      </c>
      <c r="R167" s="284">
        <f t="shared" si="27"/>
        <v>0</v>
      </c>
      <c r="S167" s="285">
        <v>532000</v>
      </c>
      <c r="T167" s="285">
        <v>532000</v>
      </c>
      <c r="U167" s="285">
        <v>579072.80499999993</v>
      </c>
      <c r="V167" s="285">
        <v>579072.80499999993</v>
      </c>
      <c r="W167" s="285">
        <v>597209.87866301544</v>
      </c>
      <c r="X167" s="285">
        <v>596391.86638533359</v>
      </c>
      <c r="Y167" s="285">
        <v>29327995.91764994</v>
      </c>
      <c r="Z167" s="285">
        <v>29302412.684784282</v>
      </c>
      <c r="AA167" s="284">
        <f t="shared" si="28"/>
        <v>-25583.232865657657</v>
      </c>
      <c r="AB167" s="284">
        <f t="shared" si="30"/>
        <v>5204.6132950576648</v>
      </c>
      <c r="AC167" s="284">
        <f t="shared" si="29"/>
        <v>5200.0732359865633</v>
      </c>
      <c r="AD167" s="285">
        <f t="shared" si="31"/>
        <v>-4.5400590711014956</v>
      </c>
      <c r="AE167" s="286">
        <f t="shared" si="32"/>
        <v>-8.7231438989189948E-4</v>
      </c>
      <c r="AF167" s="248">
        <v>10</v>
      </c>
    </row>
    <row r="168" spans="1:32">
      <c r="A168" s="280">
        <v>508</v>
      </c>
      <c r="B168" s="280" t="s">
        <v>191</v>
      </c>
      <c r="C168" s="285">
        <v>9563</v>
      </c>
      <c r="D168" s="285">
        <v>44616959.809999995</v>
      </c>
      <c r="E168" s="285">
        <v>44758129.619999997</v>
      </c>
      <c r="F168" s="284">
        <f t="shared" si="23"/>
        <v>141169.81000000238</v>
      </c>
      <c r="G168" s="285">
        <v>47109000</v>
      </c>
      <c r="H168" s="285">
        <v>47109000</v>
      </c>
      <c r="I168" s="284">
        <f t="shared" si="24"/>
        <v>0</v>
      </c>
      <c r="J168" s="285">
        <v>45862979.905000001</v>
      </c>
      <c r="K168" s="285">
        <v>45933564.810000002</v>
      </c>
      <c r="L168" s="284">
        <f t="shared" si="25"/>
        <v>70584.905000001192</v>
      </c>
      <c r="M168" s="285">
        <v>46847606.549752064</v>
      </c>
      <c r="N168" s="285">
        <v>46879263.216942243</v>
      </c>
      <c r="O168" s="284">
        <f t="shared" si="26"/>
        <v>31656.667190179229</v>
      </c>
      <c r="P168" s="285">
        <v>768211.7</v>
      </c>
      <c r="Q168" s="285">
        <v>768211.7</v>
      </c>
      <c r="R168" s="284">
        <f t="shared" si="27"/>
        <v>0</v>
      </c>
      <c r="S168" s="285">
        <v>795000</v>
      </c>
      <c r="T168" s="285">
        <v>795000</v>
      </c>
      <c r="U168" s="285">
        <v>781605.85</v>
      </c>
      <c r="V168" s="285">
        <v>781605.85</v>
      </c>
      <c r="W168" s="285">
        <v>806086.43819977529</v>
      </c>
      <c r="X168" s="285">
        <v>804982.32283450977</v>
      </c>
      <c r="Y168" s="285">
        <v>47653692.987951837</v>
      </c>
      <c r="Z168" s="285">
        <v>47684245.53977675</v>
      </c>
      <c r="AA168" s="284">
        <f t="shared" si="28"/>
        <v>30552.551824912429</v>
      </c>
      <c r="AB168" s="284">
        <f t="shared" si="30"/>
        <v>4983.1321748354949</v>
      </c>
      <c r="AC168" s="284">
        <f t="shared" si="29"/>
        <v>4986.327045882751</v>
      </c>
      <c r="AD168" s="285">
        <f t="shared" si="31"/>
        <v>3.1948710472561288</v>
      </c>
      <c r="AE168" s="286">
        <f t="shared" si="32"/>
        <v>6.4113712724499412E-4</v>
      </c>
      <c r="AF168" s="248">
        <v>6</v>
      </c>
    </row>
    <row r="169" spans="1:32">
      <c r="A169" s="280">
        <v>529</v>
      </c>
      <c r="B169" s="280" t="s">
        <v>192</v>
      </c>
      <c r="C169" s="285">
        <v>19579</v>
      </c>
      <c r="D169" s="285">
        <v>64561811.609999999</v>
      </c>
      <c r="E169" s="285">
        <v>64561811.609999999</v>
      </c>
      <c r="F169" s="284">
        <f t="shared" si="23"/>
        <v>0</v>
      </c>
      <c r="G169" s="285">
        <v>68515000</v>
      </c>
      <c r="H169" s="285">
        <v>68515000</v>
      </c>
      <c r="I169" s="284">
        <f t="shared" si="24"/>
        <v>0</v>
      </c>
      <c r="J169" s="285">
        <v>66538405.805</v>
      </c>
      <c r="K169" s="285">
        <v>66538405.805</v>
      </c>
      <c r="L169" s="284">
        <f t="shared" si="25"/>
        <v>0</v>
      </c>
      <c r="M169" s="285">
        <v>67966910.61194095</v>
      </c>
      <c r="N169" s="285">
        <v>67908324.831109762</v>
      </c>
      <c r="O169" s="284">
        <f t="shared" si="26"/>
        <v>-58585.780831187963</v>
      </c>
      <c r="P169" s="285">
        <v>1428389.98</v>
      </c>
      <c r="Q169" s="285">
        <v>1428389.98</v>
      </c>
      <c r="R169" s="284">
        <f t="shared" si="27"/>
        <v>0</v>
      </c>
      <c r="S169" s="285">
        <v>1544000</v>
      </c>
      <c r="T169" s="285">
        <v>1544000</v>
      </c>
      <c r="U169" s="285">
        <v>1486194.99</v>
      </c>
      <c r="V169" s="285">
        <v>1486194.99</v>
      </c>
      <c r="W169" s="285">
        <v>1532743.9347587414</v>
      </c>
      <c r="X169" s="285">
        <v>1530644.4996991914</v>
      </c>
      <c r="Y169" s="285">
        <v>69499654.546699688</v>
      </c>
      <c r="Z169" s="285">
        <v>69438969.330808952</v>
      </c>
      <c r="AA169" s="284">
        <f t="shared" si="28"/>
        <v>-60685.215890735388</v>
      </c>
      <c r="AB169" s="284">
        <f t="shared" si="30"/>
        <v>3549.7039964604774</v>
      </c>
      <c r="AC169" s="284">
        <f t="shared" si="29"/>
        <v>3546.6044910776318</v>
      </c>
      <c r="AD169" s="285">
        <f t="shared" si="31"/>
        <v>-3.0995053828455639</v>
      </c>
      <c r="AE169" s="286">
        <f t="shared" si="32"/>
        <v>-8.7317291411796001E-4</v>
      </c>
      <c r="AF169" s="248">
        <v>2</v>
      </c>
    </row>
    <row r="170" spans="1:32">
      <c r="A170" s="280">
        <v>531</v>
      </c>
      <c r="B170" s="280" t="s">
        <v>193</v>
      </c>
      <c r="C170" s="285">
        <v>5169</v>
      </c>
      <c r="D170" s="285">
        <v>21234175.390000001</v>
      </c>
      <c r="E170" s="285">
        <v>21234175.390000001</v>
      </c>
      <c r="F170" s="284">
        <f t="shared" si="23"/>
        <v>0</v>
      </c>
      <c r="G170" s="285">
        <v>21985000</v>
      </c>
      <c r="H170" s="285">
        <v>21985000</v>
      </c>
      <c r="I170" s="284">
        <f t="shared" si="24"/>
        <v>0</v>
      </c>
      <c r="J170" s="285">
        <v>21609587.695</v>
      </c>
      <c r="K170" s="285">
        <v>21609587.695</v>
      </c>
      <c r="L170" s="284">
        <f t="shared" si="25"/>
        <v>0</v>
      </c>
      <c r="M170" s="285">
        <v>22073521.261259258</v>
      </c>
      <c r="N170" s="285">
        <v>22054494.436777446</v>
      </c>
      <c r="O170" s="284">
        <f t="shared" si="26"/>
        <v>-19026.824481811374</v>
      </c>
      <c r="P170" s="285">
        <v>564204.93000000005</v>
      </c>
      <c r="Q170" s="285">
        <v>564204.93000000005</v>
      </c>
      <c r="R170" s="284">
        <f t="shared" si="27"/>
        <v>0</v>
      </c>
      <c r="S170" s="285">
        <v>588000</v>
      </c>
      <c r="T170" s="285">
        <v>588000</v>
      </c>
      <c r="U170" s="285">
        <v>576102.46500000008</v>
      </c>
      <c r="V170" s="285">
        <v>576102.46500000008</v>
      </c>
      <c r="W170" s="285">
        <v>594146.50498068915</v>
      </c>
      <c r="X170" s="285">
        <v>593332.68867727509</v>
      </c>
      <c r="Y170" s="285">
        <v>22667667.766239949</v>
      </c>
      <c r="Z170" s="285">
        <v>22647827.12545472</v>
      </c>
      <c r="AA170" s="284">
        <f t="shared" si="28"/>
        <v>-19840.640785228461</v>
      </c>
      <c r="AB170" s="284">
        <f t="shared" si="30"/>
        <v>4385.3100727877636</v>
      </c>
      <c r="AC170" s="284">
        <f t="shared" si="29"/>
        <v>4381.4716822315186</v>
      </c>
      <c r="AD170" s="285">
        <f t="shared" si="31"/>
        <v>-3.8383905562450309</v>
      </c>
      <c r="AE170" s="286">
        <f t="shared" si="32"/>
        <v>-8.7528372966451308E-4</v>
      </c>
      <c r="AF170" s="248">
        <v>4</v>
      </c>
    </row>
    <row r="171" spans="1:32">
      <c r="A171" s="280">
        <v>535</v>
      </c>
      <c r="B171" s="280" t="s">
        <v>194</v>
      </c>
      <c r="C171" s="285">
        <v>10396</v>
      </c>
      <c r="D171" s="285">
        <v>42724692.069999993</v>
      </c>
      <c r="E171" s="285">
        <v>42724692.069999993</v>
      </c>
      <c r="F171" s="284">
        <f t="shared" si="23"/>
        <v>0</v>
      </c>
      <c r="G171" s="285">
        <v>44673000</v>
      </c>
      <c r="H171" s="285">
        <v>44673000</v>
      </c>
      <c r="I171" s="284">
        <f t="shared" si="24"/>
        <v>0</v>
      </c>
      <c r="J171" s="285">
        <v>43698846.034999996</v>
      </c>
      <c r="K171" s="285">
        <v>43698846.034999996</v>
      </c>
      <c r="L171" s="284">
        <f t="shared" si="25"/>
        <v>0</v>
      </c>
      <c r="M171" s="285">
        <v>44637011.157286093</v>
      </c>
      <c r="N171" s="285">
        <v>44598535.167586476</v>
      </c>
      <c r="O171" s="284">
        <f t="shared" si="26"/>
        <v>-38475.989699617028</v>
      </c>
      <c r="P171" s="285">
        <v>1063616.8400000001</v>
      </c>
      <c r="Q171" s="285">
        <v>1063616.8400000001</v>
      </c>
      <c r="R171" s="284">
        <f t="shared" si="27"/>
        <v>0</v>
      </c>
      <c r="S171" s="285">
        <v>1261000</v>
      </c>
      <c r="T171" s="285">
        <v>1261000</v>
      </c>
      <c r="U171" s="285">
        <v>1162308.42</v>
      </c>
      <c r="V171" s="285">
        <v>1162308.42</v>
      </c>
      <c r="W171" s="285">
        <v>1198712.9502260103</v>
      </c>
      <c r="X171" s="285">
        <v>1197071.0451843585</v>
      </c>
      <c r="Y171" s="285">
        <v>45835724.107512102</v>
      </c>
      <c r="Z171" s="285">
        <v>45795606.212770835</v>
      </c>
      <c r="AA171" s="284">
        <f t="shared" si="28"/>
        <v>-40117.894741266966</v>
      </c>
      <c r="AB171" s="284">
        <f t="shared" si="30"/>
        <v>4408.9769245394482</v>
      </c>
      <c r="AC171" s="284">
        <f t="shared" si="29"/>
        <v>4405.1179504396723</v>
      </c>
      <c r="AD171" s="285">
        <f t="shared" si="31"/>
        <v>-3.8589740997758781</v>
      </c>
      <c r="AE171" s="286">
        <f t="shared" si="32"/>
        <v>-8.7525386633294255E-4</v>
      </c>
      <c r="AF171" s="248">
        <v>17</v>
      </c>
    </row>
    <row r="172" spans="1:32">
      <c r="A172" s="280">
        <v>536</v>
      </c>
      <c r="B172" s="280" t="s">
        <v>195</v>
      </c>
      <c r="C172" s="285">
        <v>34884</v>
      </c>
      <c r="D172" s="285">
        <v>111869562.01999998</v>
      </c>
      <c r="E172" s="285">
        <v>111869562.01999998</v>
      </c>
      <c r="F172" s="284">
        <f t="shared" si="23"/>
        <v>0</v>
      </c>
      <c r="G172" s="285">
        <v>113699000</v>
      </c>
      <c r="H172" s="285">
        <v>113699000</v>
      </c>
      <c r="I172" s="284">
        <f t="shared" si="24"/>
        <v>0</v>
      </c>
      <c r="J172" s="285">
        <v>112784281.00999999</v>
      </c>
      <c r="K172" s="285">
        <v>112784281.00999999</v>
      </c>
      <c r="L172" s="284">
        <f t="shared" si="25"/>
        <v>0</v>
      </c>
      <c r="M172" s="285">
        <v>115205632.79354478</v>
      </c>
      <c r="N172" s="285">
        <v>115106328.41303678</v>
      </c>
      <c r="O172" s="284">
        <f t="shared" si="26"/>
        <v>-99304.380508005619</v>
      </c>
      <c r="P172" s="285">
        <v>2647979</v>
      </c>
      <c r="Q172" s="285">
        <v>2647979</v>
      </c>
      <c r="R172" s="284">
        <f t="shared" si="27"/>
        <v>0</v>
      </c>
      <c r="S172" s="285">
        <v>2802000</v>
      </c>
      <c r="T172" s="285">
        <v>2802000</v>
      </c>
      <c r="U172" s="285">
        <v>2724989.5</v>
      </c>
      <c r="V172" s="285">
        <v>2724989.5</v>
      </c>
      <c r="W172" s="285">
        <v>2810338.5871367096</v>
      </c>
      <c r="X172" s="285">
        <v>2806489.200931198</v>
      </c>
      <c r="Y172" s="285">
        <v>118015971.3806815</v>
      </c>
      <c r="Z172" s="285">
        <v>117912817.61396797</v>
      </c>
      <c r="AA172" s="284">
        <f t="shared" si="28"/>
        <v>-103153.76671352983</v>
      </c>
      <c r="AB172" s="284">
        <f t="shared" si="30"/>
        <v>3383.0974481332846</v>
      </c>
      <c r="AC172" s="284">
        <f t="shared" si="29"/>
        <v>3380.1403971439045</v>
      </c>
      <c r="AD172" s="285">
        <f t="shared" si="31"/>
        <v>-2.95705098938015</v>
      </c>
      <c r="AE172" s="286">
        <f t="shared" si="32"/>
        <v>-8.74066158221893E-4</v>
      </c>
      <c r="AF172" s="248">
        <v>6</v>
      </c>
    </row>
    <row r="173" spans="1:32">
      <c r="A173" s="280">
        <v>538</v>
      </c>
      <c r="B173" s="280" t="s">
        <v>196</v>
      </c>
      <c r="C173" s="285">
        <v>4689</v>
      </c>
      <c r="D173" s="285">
        <v>15549436.510000002</v>
      </c>
      <c r="E173" s="285">
        <v>15549436.510000002</v>
      </c>
      <c r="F173" s="284">
        <f t="shared" si="23"/>
        <v>0</v>
      </c>
      <c r="G173" s="285">
        <v>15922000</v>
      </c>
      <c r="H173" s="285">
        <v>15922000</v>
      </c>
      <c r="I173" s="284">
        <f t="shared" si="24"/>
        <v>0</v>
      </c>
      <c r="J173" s="285">
        <v>15735718.255000001</v>
      </c>
      <c r="K173" s="285">
        <v>15735718.255000001</v>
      </c>
      <c r="L173" s="284">
        <f t="shared" si="25"/>
        <v>0</v>
      </c>
      <c r="M173" s="285">
        <v>16073546.444539325</v>
      </c>
      <c r="N173" s="285">
        <v>16059691.448619969</v>
      </c>
      <c r="O173" s="284">
        <f t="shared" si="26"/>
        <v>-13854.995919356123</v>
      </c>
      <c r="P173" s="285">
        <v>350691.44</v>
      </c>
      <c r="Q173" s="285">
        <v>350691.44</v>
      </c>
      <c r="R173" s="284">
        <f t="shared" si="27"/>
        <v>0</v>
      </c>
      <c r="S173" s="285">
        <v>361000</v>
      </c>
      <c r="T173" s="285">
        <v>361000</v>
      </c>
      <c r="U173" s="285">
        <v>355845.72</v>
      </c>
      <c r="V173" s="285">
        <v>355845.72</v>
      </c>
      <c r="W173" s="285">
        <v>366991.12344596011</v>
      </c>
      <c r="X173" s="285">
        <v>366488.44715826854</v>
      </c>
      <c r="Y173" s="285">
        <v>16440537.567985285</v>
      </c>
      <c r="Z173" s="285">
        <v>16426179.895778237</v>
      </c>
      <c r="AA173" s="284">
        <f t="shared" si="28"/>
        <v>-14357.672207048163</v>
      </c>
      <c r="AB173" s="284">
        <f t="shared" si="30"/>
        <v>3506.1926995063523</v>
      </c>
      <c r="AC173" s="284">
        <f t="shared" si="29"/>
        <v>3503.13070927239</v>
      </c>
      <c r="AD173" s="285">
        <f t="shared" si="31"/>
        <v>-3.0619902339622058</v>
      </c>
      <c r="AE173" s="286">
        <f t="shared" si="32"/>
        <v>-8.7330916934294934E-4</v>
      </c>
      <c r="AF173" s="248">
        <v>2</v>
      </c>
    </row>
    <row r="174" spans="1:32">
      <c r="A174" s="280">
        <v>541</v>
      </c>
      <c r="B174" s="280" t="s">
        <v>197</v>
      </c>
      <c r="C174" s="285">
        <v>9423</v>
      </c>
      <c r="D174" s="285">
        <v>45684758.609999977</v>
      </c>
      <c r="E174" s="285">
        <v>45684758.609999977</v>
      </c>
      <c r="F174" s="284">
        <f t="shared" si="23"/>
        <v>0</v>
      </c>
      <c r="G174" s="285">
        <v>44526000</v>
      </c>
      <c r="H174" s="285">
        <v>44526000</v>
      </c>
      <c r="I174" s="284">
        <f t="shared" si="24"/>
        <v>0</v>
      </c>
      <c r="J174" s="285">
        <v>45105379.304999992</v>
      </c>
      <c r="K174" s="285">
        <v>45105379.304999992</v>
      </c>
      <c r="L174" s="284">
        <f t="shared" si="25"/>
        <v>0</v>
      </c>
      <c r="M174" s="285">
        <v>46073741.116145842</v>
      </c>
      <c r="N174" s="285">
        <v>46034026.701075323</v>
      </c>
      <c r="O174" s="284">
        <f t="shared" si="26"/>
        <v>-39714.415070518851</v>
      </c>
      <c r="P174" s="285">
        <v>906919.95000000007</v>
      </c>
      <c r="Q174" s="285">
        <v>906919.95000000007</v>
      </c>
      <c r="R174" s="284">
        <f t="shared" si="27"/>
        <v>0</v>
      </c>
      <c r="S174" s="285">
        <v>1042000</v>
      </c>
      <c r="T174" s="285">
        <v>1042000</v>
      </c>
      <c r="U174" s="285">
        <v>974459.97500000009</v>
      </c>
      <c r="V174" s="285">
        <v>974459.97500000009</v>
      </c>
      <c r="W174" s="285">
        <v>1004980.9253807302</v>
      </c>
      <c r="X174" s="285">
        <v>1003604.3796048333</v>
      </c>
      <c r="Y174" s="285">
        <v>47078722.041526571</v>
      </c>
      <c r="Z174" s="285">
        <v>47037631.080680154</v>
      </c>
      <c r="AA174" s="284">
        <f t="shared" si="28"/>
        <v>-41090.960846416652</v>
      </c>
      <c r="AB174" s="284">
        <f t="shared" si="30"/>
        <v>4996.150062774761</v>
      </c>
      <c r="AC174" s="284">
        <f t="shared" si="29"/>
        <v>4991.7893537811897</v>
      </c>
      <c r="AD174" s="285">
        <f t="shared" si="31"/>
        <v>-4.3607089935712793</v>
      </c>
      <c r="AE174" s="286">
        <f t="shared" si="32"/>
        <v>-8.7281385442402617E-4</v>
      </c>
      <c r="AF174" s="248">
        <v>12</v>
      </c>
    </row>
    <row r="175" spans="1:32">
      <c r="A175" s="280">
        <v>543</v>
      </c>
      <c r="B175" s="280" t="s">
        <v>198</v>
      </c>
      <c r="C175" s="285">
        <v>44127</v>
      </c>
      <c r="D175" s="285">
        <v>125944979.75</v>
      </c>
      <c r="E175" s="285">
        <v>125944979.75</v>
      </c>
      <c r="F175" s="284">
        <f t="shared" si="23"/>
        <v>0</v>
      </c>
      <c r="G175" s="285">
        <v>137775000</v>
      </c>
      <c r="H175" s="285">
        <v>137775000</v>
      </c>
      <c r="I175" s="284">
        <f t="shared" si="24"/>
        <v>0</v>
      </c>
      <c r="J175" s="285">
        <v>131859989.875</v>
      </c>
      <c r="K175" s="285">
        <v>131859989.875</v>
      </c>
      <c r="L175" s="284">
        <f t="shared" si="25"/>
        <v>0</v>
      </c>
      <c r="M175" s="285">
        <v>134690875.69350979</v>
      </c>
      <c r="N175" s="285">
        <v>134574775.51987684</v>
      </c>
      <c r="O175" s="284">
        <f t="shared" si="26"/>
        <v>-116100.17363294959</v>
      </c>
      <c r="P175" s="285">
        <v>3513944.77</v>
      </c>
      <c r="Q175" s="285">
        <v>3513944.77</v>
      </c>
      <c r="R175" s="284">
        <f t="shared" si="27"/>
        <v>0</v>
      </c>
      <c r="S175" s="285">
        <v>3514000</v>
      </c>
      <c r="T175" s="285">
        <v>3514000</v>
      </c>
      <c r="U175" s="285">
        <v>3513972.3849999998</v>
      </c>
      <c r="V175" s="285">
        <v>3513972.3849999998</v>
      </c>
      <c r="W175" s="285">
        <v>3624033.1156132207</v>
      </c>
      <c r="X175" s="285">
        <v>3619069.1930640261</v>
      </c>
      <c r="Y175" s="285">
        <v>138314908.80912301</v>
      </c>
      <c r="Z175" s="285">
        <v>138193844.71294087</v>
      </c>
      <c r="AA175" s="284">
        <f t="shared" si="28"/>
        <v>-121064.09618213773</v>
      </c>
      <c r="AB175" s="284">
        <f t="shared" si="30"/>
        <v>3134.4734246407643</v>
      </c>
      <c r="AC175" s="284">
        <f t="shared" si="29"/>
        <v>3131.729886757334</v>
      </c>
      <c r="AD175" s="285">
        <f t="shared" si="31"/>
        <v>-2.7435378834302355</v>
      </c>
      <c r="AE175" s="286">
        <f t="shared" si="32"/>
        <v>-8.7527871886317456E-4</v>
      </c>
      <c r="AF175" s="248">
        <v>1</v>
      </c>
    </row>
    <row r="176" spans="1:32">
      <c r="A176" s="280">
        <v>545</v>
      </c>
      <c r="B176" s="280" t="s">
        <v>199</v>
      </c>
      <c r="C176" s="285">
        <v>9562</v>
      </c>
      <c r="D176" s="285">
        <v>36791059.900000006</v>
      </c>
      <c r="E176" s="285">
        <v>35433628.560000002</v>
      </c>
      <c r="F176" s="284">
        <f t="shared" si="23"/>
        <v>-1357431.3400000036</v>
      </c>
      <c r="G176" s="285">
        <v>42200000</v>
      </c>
      <c r="H176" s="285">
        <v>42200000</v>
      </c>
      <c r="I176" s="284">
        <f t="shared" si="24"/>
        <v>0</v>
      </c>
      <c r="J176" s="285">
        <v>39495529.950000003</v>
      </c>
      <c r="K176" s="285">
        <v>38816814.280000001</v>
      </c>
      <c r="L176" s="284">
        <f t="shared" si="25"/>
        <v>-678715.67000000179</v>
      </c>
      <c r="M176" s="285">
        <v>40343454.598985441</v>
      </c>
      <c r="N176" s="285">
        <v>39615990.211130366</v>
      </c>
      <c r="O176" s="284">
        <f t="shared" si="26"/>
        <v>-727464.3878550753</v>
      </c>
      <c r="P176" s="285">
        <v>735338.7</v>
      </c>
      <c r="Q176" s="285">
        <v>727098.62</v>
      </c>
      <c r="R176" s="284">
        <f t="shared" si="27"/>
        <v>-8240.0799999999581</v>
      </c>
      <c r="S176" s="285">
        <v>704000</v>
      </c>
      <c r="T176" s="285">
        <v>704000</v>
      </c>
      <c r="U176" s="285">
        <v>719669.35</v>
      </c>
      <c r="V176" s="285">
        <v>715549.31</v>
      </c>
      <c r="W176" s="285">
        <v>742210.03210639663</v>
      </c>
      <c r="X176" s="285">
        <v>736950.1465047003</v>
      </c>
      <c r="Y176" s="285">
        <v>41085664.631091841</v>
      </c>
      <c r="Z176" s="285">
        <v>40352940.357635066</v>
      </c>
      <c r="AA176" s="284">
        <f t="shared" si="28"/>
        <v>-732724.27345677465</v>
      </c>
      <c r="AB176" s="284">
        <f t="shared" si="30"/>
        <v>4296.764759578733</v>
      </c>
      <c r="AC176" s="284">
        <f t="shared" si="29"/>
        <v>4220.1359922228685</v>
      </c>
      <c r="AD176" s="285">
        <f t="shared" si="31"/>
        <v>-76.628767355864511</v>
      </c>
      <c r="AE176" s="286">
        <f t="shared" si="32"/>
        <v>-1.7834061589021552E-2</v>
      </c>
      <c r="AF176" s="248">
        <v>15</v>
      </c>
    </row>
    <row r="177" spans="1:32">
      <c r="A177" s="280">
        <v>560</v>
      </c>
      <c r="B177" s="280" t="s">
        <v>200</v>
      </c>
      <c r="C177" s="285">
        <v>15808</v>
      </c>
      <c r="D177" s="285">
        <v>53785811.720000006</v>
      </c>
      <c r="E177" s="285">
        <v>53785811.720000006</v>
      </c>
      <c r="F177" s="284">
        <f t="shared" si="23"/>
        <v>0</v>
      </c>
      <c r="G177" s="285">
        <v>57827000</v>
      </c>
      <c r="H177" s="285">
        <v>57827000</v>
      </c>
      <c r="I177" s="284">
        <f t="shared" si="24"/>
        <v>0</v>
      </c>
      <c r="J177" s="285">
        <v>55806405.859999999</v>
      </c>
      <c r="K177" s="285">
        <v>55806405.859999999</v>
      </c>
      <c r="L177" s="284">
        <f t="shared" si="25"/>
        <v>0</v>
      </c>
      <c r="M177" s="285">
        <v>57004506.687103331</v>
      </c>
      <c r="N177" s="285">
        <v>56955370.224888235</v>
      </c>
      <c r="O177" s="284">
        <f t="shared" si="26"/>
        <v>-49136.462215095758</v>
      </c>
      <c r="P177" s="285">
        <v>1952940.6700000002</v>
      </c>
      <c r="Q177" s="285">
        <v>1952940.6700000002</v>
      </c>
      <c r="R177" s="284">
        <f t="shared" si="27"/>
        <v>0</v>
      </c>
      <c r="S177" s="285">
        <v>1773000</v>
      </c>
      <c r="T177" s="285">
        <v>1773000</v>
      </c>
      <c r="U177" s="285">
        <v>1862970.335</v>
      </c>
      <c r="V177" s="285">
        <v>1862970.335</v>
      </c>
      <c r="W177" s="285">
        <v>1921320.2176160684</v>
      </c>
      <c r="X177" s="285">
        <v>1918688.5405733401</v>
      </c>
      <c r="Y177" s="285">
        <v>58925826.904719397</v>
      </c>
      <c r="Z177" s="285">
        <v>58874058.765461579</v>
      </c>
      <c r="AA177" s="284">
        <f t="shared" si="28"/>
        <v>-51768.13925781846</v>
      </c>
      <c r="AB177" s="284">
        <f t="shared" si="30"/>
        <v>3727.5953254503665</v>
      </c>
      <c r="AC177" s="284">
        <f t="shared" si="29"/>
        <v>3724.320519070191</v>
      </c>
      <c r="AD177" s="285">
        <f t="shared" si="31"/>
        <v>-3.2748063801755052</v>
      </c>
      <c r="AE177" s="286">
        <f t="shared" si="32"/>
        <v>-8.7853055234203689E-4</v>
      </c>
      <c r="AF177" s="248">
        <v>7</v>
      </c>
    </row>
    <row r="178" spans="1:32">
      <c r="A178" s="280">
        <v>561</v>
      </c>
      <c r="B178" s="280" t="s">
        <v>201</v>
      </c>
      <c r="C178" s="285">
        <v>1337</v>
      </c>
      <c r="D178" s="285">
        <v>4736326.8599999994</v>
      </c>
      <c r="E178" s="285">
        <v>4736326.8599999994</v>
      </c>
      <c r="F178" s="284">
        <f t="shared" si="23"/>
        <v>0</v>
      </c>
      <c r="G178" s="285">
        <v>5061000</v>
      </c>
      <c r="H178" s="285">
        <v>5061000</v>
      </c>
      <c r="I178" s="284">
        <f t="shared" si="24"/>
        <v>0</v>
      </c>
      <c r="J178" s="285">
        <v>4898663.43</v>
      </c>
      <c r="K178" s="285">
        <v>4898663.43</v>
      </c>
      <c r="L178" s="284">
        <f t="shared" si="25"/>
        <v>0</v>
      </c>
      <c r="M178" s="285">
        <v>5003832.2294727247</v>
      </c>
      <c r="N178" s="285">
        <v>4999519.0509617031</v>
      </c>
      <c r="O178" s="284">
        <f t="shared" si="26"/>
        <v>-4313.1785110216588</v>
      </c>
      <c r="P178" s="285">
        <v>94238.66</v>
      </c>
      <c r="Q178" s="285">
        <v>94238.66</v>
      </c>
      <c r="R178" s="284">
        <f t="shared" si="27"/>
        <v>0</v>
      </c>
      <c r="S178" s="285">
        <v>102000</v>
      </c>
      <c r="T178" s="285">
        <v>102000</v>
      </c>
      <c r="U178" s="285">
        <v>98119.33</v>
      </c>
      <c r="V178" s="285">
        <v>98119.33</v>
      </c>
      <c r="W178" s="285">
        <v>101192.5144089548</v>
      </c>
      <c r="X178" s="285">
        <v>101053.90866555797</v>
      </c>
      <c r="Y178" s="285">
        <v>5105024.7438816791</v>
      </c>
      <c r="Z178" s="285">
        <v>5100572.9596272614</v>
      </c>
      <c r="AA178" s="284">
        <f t="shared" si="28"/>
        <v>-4451.7842544177547</v>
      </c>
      <c r="AB178" s="284">
        <f t="shared" si="30"/>
        <v>3818.2683200311735</v>
      </c>
      <c r="AC178" s="284">
        <f t="shared" si="29"/>
        <v>3814.9386384646682</v>
      </c>
      <c r="AD178" s="285">
        <f t="shared" si="31"/>
        <v>-3.3296815665053145</v>
      </c>
      <c r="AE178" s="286">
        <f t="shared" si="32"/>
        <v>-8.7203970162006057E-4</v>
      </c>
      <c r="AF178" s="248">
        <v>2</v>
      </c>
    </row>
    <row r="179" spans="1:32">
      <c r="A179" s="280">
        <v>562</v>
      </c>
      <c r="B179" s="280" t="s">
        <v>202</v>
      </c>
      <c r="C179" s="285">
        <v>8978</v>
      </c>
      <c r="D179" s="285">
        <v>37832026.650000006</v>
      </c>
      <c r="E179" s="285">
        <v>37832026.57</v>
      </c>
      <c r="F179" s="284">
        <f t="shared" si="23"/>
        <v>-8.0000005662441254E-2</v>
      </c>
      <c r="G179" s="285">
        <v>38889000</v>
      </c>
      <c r="H179" s="285">
        <v>38889000</v>
      </c>
      <c r="I179" s="284">
        <f t="shared" si="24"/>
        <v>0</v>
      </c>
      <c r="J179" s="285">
        <v>38360513.325000003</v>
      </c>
      <c r="K179" s="285">
        <v>38360513.284999996</v>
      </c>
      <c r="L179" s="284">
        <f t="shared" si="25"/>
        <v>-4.0000006556510925E-2</v>
      </c>
      <c r="M179" s="285">
        <v>39184070.442404926</v>
      </c>
      <c r="N179" s="285">
        <v>39150294.710699692</v>
      </c>
      <c r="O179" s="284">
        <f t="shared" si="26"/>
        <v>-33775.731705233455</v>
      </c>
      <c r="P179" s="285">
        <v>706539.4</v>
      </c>
      <c r="Q179" s="285">
        <v>706539.4</v>
      </c>
      <c r="R179" s="284">
        <f t="shared" si="27"/>
        <v>0</v>
      </c>
      <c r="S179" s="285">
        <v>732000</v>
      </c>
      <c r="T179" s="285">
        <v>732000</v>
      </c>
      <c r="U179" s="285">
        <v>719269.7</v>
      </c>
      <c r="V179" s="285">
        <v>719269.7</v>
      </c>
      <c r="W179" s="285">
        <v>741797.86471406394</v>
      </c>
      <c r="X179" s="285">
        <v>740781.80690495216</v>
      </c>
      <c r="Y179" s="285">
        <v>39925868.30711899</v>
      </c>
      <c r="Z179" s="285">
        <v>39891076.517604642</v>
      </c>
      <c r="AA179" s="284">
        <f t="shared" si="28"/>
        <v>-34791.789514347911</v>
      </c>
      <c r="AB179" s="284">
        <f t="shared" si="30"/>
        <v>4447.0782253418347</v>
      </c>
      <c r="AC179" s="284">
        <f t="shared" si="29"/>
        <v>4443.2029981738297</v>
      </c>
      <c r="AD179" s="285">
        <f t="shared" si="31"/>
        <v>-3.8752271680050399</v>
      </c>
      <c r="AE179" s="286">
        <f t="shared" si="32"/>
        <v>-8.7140971479249426E-4</v>
      </c>
      <c r="AF179" s="248">
        <v>6</v>
      </c>
    </row>
    <row r="180" spans="1:32">
      <c r="A180" s="280">
        <v>563</v>
      </c>
      <c r="B180" s="280" t="s">
        <v>203</v>
      </c>
      <c r="C180" s="285">
        <v>7102</v>
      </c>
      <c r="D180" s="285">
        <v>33839844.240000002</v>
      </c>
      <c r="E180" s="285">
        <v>33839844.240000002</v>
      </c>
      <c r="F180" s="284">
        <f t="shared" si="23"/>
        <v>0</v>
      </c>
      <c r="G180" s="285">
        <v>33877000</v>
      </c>
      <c r="H180" s="285">
        <v>33877000</v>
      </c>
      <c r="I180" s="284">
        <f t="shared" si="24"/>
        <v>0</v>
      </c>
      <c r="J180" s="285">
        <v>33858422.120000005</v>
      </c>
      <c r="K180" s="285">
        <v>33858422.120000005</v>
      </c>
      <c r="L180" s="284">
        <f t="shared" si="25"/>
        <v>0</v>
      </c>
      <c r="M180" s="285">
        <v>34585324.397995688</v>
      </c>
      <c r="N180" s="285">
        <v>34555512.711442433</v>
      </c>
      <c r="O180" s="284">
        <f t="shared" si="26"/>
        <v>-29811.686553254724</v>
      </c>
      <c r="P180" s="285">
        <v>975166.02</v>
      </c>
      <c r="Q180" s="285">
        <v>975166.02</v>
      </c>
      <c r="R180" s="284">
        <f t="shared" si="27"/>
        <v>0</v>
      </c>
      <c r="S180" s="285">
        <v>997000</v>
      </c>
      <c r="T180" s="285">
        <v>997000</v>
      </c>
      <c r="U180" s="285">
        <v>986083.01</v>
      </c>
      <c r="V180" s="285">
        <v>986083.01</v>
      </c>
      <c r="W180" s="285">
        <v>1016968.0041420026</v>
      </c>
      <c r="X180" s="285">
        <v>1015575.0393851902</v>
      </c>
      <c r="Y180" s="285">
        <v>35602292.402137689</v>
      </c>
      <c r="Z180" s="285">
        <v>35571087.750827625</v>
      </c>
      <c r="AA180" s="284">
        <f t="shared" si="28"/>
        <v>-31204.651310063899</v>
      </c>
      <c r="AB180" s="284">
        <f t="shared" si="30"/>
        <v>5012.9952692393254</v>
      </c>
      <c r="AC180" s="284">
        <f t="shared" si="29"/>
        <v>5008.6014856135771</v>
      </c>
      <c r="AD180" s="285">
        <f t="shared" si="31"/>
        <v>-4.3937836257482559</v>
      </c>
      <c r="AE180" s="286">
        <f t="shared" si="32"/>
        <v>-8.7647870978640899E-4</v>
      </c>
      <c r="AF180" s="248">
        <v>17</v>
      </c>
    </row>
    <row r="181" spans="1:32">
      <c r="A181" s="280">
        <v>564</v>
      </c>
      <c r="B181" s="280" t="s">
        <v>204</v>
      </c>
      <c r="C181" s="285">
        <v>209551</v>
      </c>
      <c r="D181" s="285">
        <v>681105197.30999982</v>
      </c>
      <c r="E181" s="285">
        <v>683329529.27999973</v>
      </c>
      <c r="F181" s="284">
        <f t="shared" si="23"/>
        <v>2224331.9699999094</v>
      </c>
      <c r="G181" s="285">
        <v>720714000</v>
      </c>
      <c r="H181" s="285">
        <v>720714000</v>
      </c>
      <c r="I181" s="284">
        <f t="shared" si="24"/>
        <v>0</v>
      </c>
      <c r="J181" s="285">
        <v>700909598.65499997</v>
      </c>
      <c r="K181" s="285">
        <v>702021764.63999987</v>
      </c>
      <c r="L181" s="284">
        <f t="shared" si="25"/>
        <v>1112165.9849998951</v>
      </c>
      <c r="M181" s="285">
        <v>715957340.16302514</v>
      </c>
      <c r="N181" s="285">
        <v>716475266.50089383</v>
      </c>
      <c r="O181" s="284">
        <f t="shared" si="26"/>
        <v>517926.33786869049</v>
      </c>
      <c r="P181" s="285">
        <v>13676401.079999996</v>
      </c>
      <c r="Q181" s="285">
        <v>13676401.08</v>
      </c>
      <c r="R181" s="284">
        <f t="shared" si="27"/>
        <v>0</v>
      </c>
      <c r="S181" s="285">
        <v>15452000</v>
      </c>
      <c r="T181" s="285">
        <v>15452000</v>
      </c>
      <c r="U181" s="285">
        <v>14564200.539999999</v>
      </c>
      <c r="V181" s="285">
        <v>14564200.539999999</v>
      </c>
      <c r="W181" s="285">
        <v>15020364.213645337</v>
      </c>
      <c r="X181" s="285">
        <v>14999790.471011471</v>
      </c>
      <c r="Y181" s="285">
        <v>730977704.37667048</v>
      </c>
      <c r="Z181" s="285">
        <v>731475056.97190535</v>
      </c>
      <c r="AA181" s="284">
        <f t="shared" si="28"/>
        <v>497352.59523487091</v>
      </c>
      <c r="AB181" s="284">
        <f t="shared" si="30"/>
        <v>3488.304538640572</v>
      </c>
      <c r="AC181" s="284">
        <f t="shared" si="29"/>
        <v>3490.6779589307871</v>
      </c>
      <c r="AD181" s="285">
        <f t="shared" si="31"/>
        <v>2.3734202902151083</v>
      </c>
      <c r="AE181" s="286">
        <f t="shared" si="32"/>
        <v>6.8039365941944228E-4</v>
      </c>
      <c r="AF181" s="248">
        <v>17</v>
      </c>
    </row>
    <row r="182" spans="1:32">
      <c r="A182" s="280">
        <v>576</v>
      </c>
      <c r="B182" s="280" t="s">
        <v>205</v>
      </c>
      <c r="C182" s="285">
        <v>2813</v>
      </c>
      <c r="D182" s="285">
        <v>13852080.75</v>
      </c>
      <c r="E182" s="285">
        <v>13852080.759999998</v>
      </c>
      <c r="F182" s="284">
        <f t="shared" si="23"/>
        <v>9.9999979138374329E-3</v>
      </c>
      <c r="G182" s="285">
        <v>13853000</v>
      </c>
      <c r="H182" s="285">
        <v>13853000</v>
      </c>
      <c r="I182" s="284">
        <f t="shared" si="24"/>
        <v>0</v>
      </c>
      <c r="J182" s="285">
        <v>13852540.375</v>
      </c>
      <c r="K182" s="285">
        <v>13852540.379999999</v>
      </c>
      <c r="L182" s="284">
        <f t="shared" si="25"/>
        <v>4.9999989569187164E-3</v>
      </c>
      <c r="M182" s="285">
        <v>14149938.851483248</v>
      </c>
      <c r="N182" s="285">
        <v>14137741.96240836</v>
      </c>
      <c r="O182" s="284">
        <f t="shared" si="26"/>
        <v>-12196.88907488808</v>
      </c>
      <c r="P182" s="285">
        <v>286943</v>
      </c>
      <c r="Q182" s="285">
        <v>286943</v>
      </c>
      <c r="R182" s="284">
        <f t="shared" si="27"/>
        <v>0</v>
      </c>
      <c r="S182" s="285">
        <v>300000</v>
      </c>
      <c r="T182" s="285">
        <v>300000</v>
      </c>
      <c r="U182" s="285">
        <v>293471.5</v>
      </c>
      <c r="V182" s="285">
        <v>293471.5</v>
      </c>
      <c r="W182" s="285">
        <v>302663.28757409554</v>
      </c>
      <c r="X182" s="285">
        <v>302248.72262116242</v>
      </c>
      <c r="Y182" s="285">
        <v>14452602.139057344</v>
      </c>
      <c r="Z182" s="285">
        <v>14439990.685029522</v>
      </c>
      <c r="AA182" s="284">
        <f t="shared" si="28"/>
        <v>-12611.454027822241</v>
      </c>
      <c r="AB182" s="284">
        <f t="shared" si="30"/>
        <v>5137.7895979585301</v>
      </c>
      <c r="AC182" s="284">
        <f t="shared" si="29"/>
        <v>5133.3063224420621</v>
      </c>
      <c r="AD182" s="285">
        <f t="shared" si="31"/>
        <v>-4.4832755164679838</v>
      </c>
      <c r="AE182" s="286">
        <f t="shared" si="32"/>
        <v>-8.726078464266786E-4</v>
      </c>
      <c r="AF182" s="248">
        <v>7</v>
      </c>
    </row>
    <row r="183" spans="1:32">
      <c r="A183" s="280">
        <v>577</v>
      </c>
      <c r="B183" s="280" t="s">
        <v>206</v>
      </c>
      <c r="C183" s="285">
        <v>11041</v>
      </c>
      <c r="D183" s="285">
        <v>35473709.5</v>
      </c>
      <c r="E183" s="285">
        <v>34202810.450000003</v>
      </c>
      <c r="F183" s="284">
        <f t="shared" si="23"/>
        <v>-1270899.049999997</v>
      </c>
      <c r="G183" s="285">
        <v>37379000</v>
      </c>
      <c r="H183" s="285">
        <v>37379000</v>
      </c>
      <c r="I183" s="284">
        <f t="shared" si="24"/>
        <v>0</v>
      </c>
      <c r="J183" s="285">
        <v>36426354.75</v>
      </c>
      <c r="K183" s="285">
        <v>35790905.225000001</v>
      </c>
      <c r="L183" s="284">
        <f t="shared" si="25"/>
        <v>-635449.52499999851</v>
      </c>
      <c r="M183" s="285">
        <v>37208387.656111509</v>
      </c>
      <c r="N183" s="285">
        <v>36527782.543237977</v>
      </c>
      <c r="O183" s="284">
        <f t="shared" si="26"/>
        <v>-680605.11287353188</v>
      </c>
      <c r="P183" s="285">
        <v>810087.14999999991</v>
      </c>
      <c r="Q183" s="285">
        <v>810087.14999999991</v>
      </c>
      <c r="R183" s="284">
        <f t="shared" si="27"/>
        <v>0</v>
      </c>
      <c r="S183" s="285">
        <v>825000</v>
      </c>
      <c r="T183" s="285">
        <v>825000</v>
      </c>
      <c r="U183" s="285">
        <v>817543.57499999995</v>
      </c>
      <c r="V183" s="285">
        <v>817543.57499999995</v>
      </c>
      <c r="W183" s="285">
        <v>843149.76460943941</v>
      </c>
      <c r="X183" s="285">
        <v>841994.88274291868</v>
      </c>
      <c r="Y183" s="285">
        <v>38051537.42072095</v>
      </c>
      <c r="Z183" s="285">
        <v>37369777.425980896</v>
      </c>
      <c r="AA183" s="284">
        <f t="shared" si="28"/>
        <v>-681759.99474005401</v>
      </c>
      <c r="AB183" s="284">
        <f t="shared" si="30"/>
        <v>3446.3850575782039</v>
      </c>
      <c r="AC183" s="284">
        <f t="shared" si="29"/>
        <v>3384.6370279848652</v>
      </c>
      <c r="AD183" s="285">
        <f t="shared" si="31"/>
        <v>-61.748029593338742</v>
      </c>
      <c r="AE183" s="286">
        <f t="shared" si="32"/>
        <v>-1.7916752934371605E-2</v>
      </c>
      <c r="AF183" s="248">
        <v>2</v>
      </c>
    </row>
    <row r="184" spans="1:32">
      <c r="A184" s="280">
        <v>578</v>
      </c>
      <c r="B184" s="280" t="s">
        <v>207</v>
      </c>
      <c r="C184" s="285">
        <v>3183</v>
      </c>
      <c r="D184" s="285">
        <v>16496766.309999997</v>
      </c>
      <c r="E184" s="285">
        <v>16496766.309999997</v>
      </c>
      <c r="F184" s="284">
        <f t="shared" si="23"/>
        <v>0</v>
      </c>
      <c r="G184" s="285">
        <v>16568000</v>
      </c>
      <c r="H184" s="285">
        <v>16568000</v>
      </c>
      <c r="I184" s="284">
        <f t="shared" si="24"/>
        <v>0</v>
      </c>
      <c r="J184" s="285">
        <v>16532383.154999997</v>
      </c>
      <c r="K184" s="285">
        <v>16532383.154999997</v>
      </c>
      <c r="L184" s="284">
        <f t="shared" si="25"/>
        <v>0</v>
      </c>
      <c r="M184" s="285">
        <v>16887314.844772048</v>
      </c>
      <c r="N184" s="285">
        <v>16872758.400799308</v>
      </c>
      <c r="O184" s="284">
        <f t="shared" si="26"/>
        <v>-14556.443972740322</v>
      </c>
      <c r="P184" s="285">
        <v>504979.10000000003</v>
      </c>
      <c r="Q184" s="285">
        <v>504979.1</v>
      </c>
      <c r="R184" s="284">
        <f t="shared" si="27"/>
        <v>0</v>
      </c>
      <c r="S184" s="285">
        <v>474000</v>
      </c>
      <c r="T184" s="285">
        <v>474000</v>
      </c>
      <c r="U184" s="285">
        <v>489489.55000000005</v>
      </c>
      <c r="V184" s="285">
        <v>489489.55</v>
      </c>
      <c r="W184" s="285">
        <v>504820.79669121065</v>
      </c>
      <c r="X184" s="285">
        <v>504129.3318905161</v>
      </c>
      <c r="Y184" s="285">
        <v>17392135.641463257</v>
      </c>
      <c r="Z184" s="285">
        <v>17376887.732689824</v>
      </c>
      <c r="AA184" s="284">
        <f t="shared" si="28"/>
        <v>-15247.908773433417</v>
      </c>
      <c r="AB184" s="284">
        <f t="shared" si="30"/>
        <v>5464.0702612199993</v>
      </c>
      <c r="AC184" s="284">
        <f t="shared" si="29"/>
        <v>5459.2798406188576</v>
      </c>
      <c r="AD184" s="285">
        <f t="shared" si="31"/>
        <v>-4.7904206011417045</v>
      </c>
      <c r="AE184" s="286">
        <f t="shared" si="32"/>
        <v>-8.7671284813825134E-4</v>
      </c>
      <c r="AF184" s="248">
        <v>18</v>
      </c>
    </row>
    <row r="185" spans="1:32">
      <c r="A185" s="280">
        <v>580</v>
      </c>
      <c r="B185" s="280" t="s">
        <v>208</v>
      </c>
      <c r="C185" s="285">
        <v>4567</v>
      </c>
      <c r="D185" s="285">
        <v>23709416</v>
      </c>
      <c r="E185" s="285">
        <v>23325813.080000002</v>
      </c>
      <c r="F185" s="284">
        <f t="shared" si="23"/>
        <v>-383602.91999999806</v>
      </c>
      <c r="G185" s="285">
        <v>24888000</v>
      </c>
      <c r="H185" s="285">
        <v>24888000</v>
      </c>
      <c r="I185" s="284">
        <f t="shared" si="24"/>
        <v>0</v>
      </c>
      <c r="J185" s="285">
        <v>24298708</v>
      </c>
      <c r="K185" s="285">
        <v>24106906.539999999</v>
      </c>
      <c r="L185" s="284">
        <f t="shared" si="25"/>
        <v>-191801.46000000089</v>
      </c>
      <c r="M185" s="285">
        <v>24820373.957585149</v>
      </c>
      <c r="N185" s="285">
        <v>24603229.070277907</v>
      </c>
      <c r="O185" s="284">
        <f t="shared" si="26"/>
        <v>-217144.88730724156</v>
      </c>
      <c r="P185" s="285">
        <v>413175.11</v>
      </c>
      <c r="Q185" s="285">
        <v>535557.91</v>
      </c>
      <c r="R185" s="284">
        <f t="shared" si="27"/>
        <v>122382.80000000005</v>
      </c>
      <c r="S185" s="285">
        <v>535000</v>
      </c>
      <c r="T185" s="285">
        <v>535000</v>
      </c>
      <c r="U185" s="285">
        <v>474087.55499999999</v>
      </c>
      <c r="V185" s="285">
        <v>535278.95500000007</v>
      </c>
      <c r="W185" s="285">
        <v>488936.39755228302</v>
      </c>
      <c r="X185" s="285">
        <v>551288.21842918533</v>
      </c>
      <c r="Y185" s="285">
        <v>25309310.35513743</v>
      </c>
      <c r="Z185" s="285">
        <v>25154517.288707092</v>
      </c>
      <c r="AA185" s="284">
        <f t="shared" si="28"/>
        <v>-154793.06643033773</v>
      </c>
      <c r="AB185" s="284">
        <f t="shared" si="30"/>
        <v>5541.780239793613</v>
      </c>
      <c r="AC185" s="284">
        <f t="shared" si="29"/>
        <v>5507.886421875869</v>
      </c>
      <c r="AD185" s="285">
        <f t="shared" si="31"/>
        <v>-33.893817917743945</v>
      </c>
      <c r="AE185" s="286">
        <f t="shared" si="32"/>
        <v>-6.1160523245516168E-3</v>
      </c>
      <c r="AF185" s="248">
        <v>9</v>
      </c>
    </row>
    <row r="186" spans="1:32">
      <c r="A186" s="280">
        <v>581</v>
      </c>
      <c r="B186" s="280" t="s">
        <v>209</v>
      </c>
      <c r="C186" s="285">
        <v>6286</v>
      </c>
      <c r="D186" s="285">
        <v>30265942.480000004</v>
      </c>
      <c r="E186" s="285">
        <v>27896959.150000006</v>
      </c>
      <c r="F186" s="284">
        <f t="shared" si="23"/>
        <v>-2368983.3299999982</v>
      </c>
      <c r="G186" s="285">
        <v>28070000</v>
      </c>
      <c r="H186" s="285">
        <v>28070000</v>
      </c>
      <c r="I186" s="284">
        <f t="shared" si="24"/>
        <v>0</v>
      </c>
      <c r="J186" s="285">
        <v>29167971.240000002</v>
      </c>
      <c r="K186" s="285">
        <v>27983479.575000003</v>
      </c>
      <c r="L186" s="284">
        <f t="shared" si="25"/>
        <v>-1184491.6649999991</v>
      </c>
      <c r="M186" s="285">
        <v>29794174.808014017</v>
      </c>
      <c r="N186" s="285">
        <v>28559614.524774618</v>
      </c>
      <c r="O186" s="284">
        <f t="shared" si="26"/>
        <v>-1234560.2832393982</v>
      </c>
      <c r="P186" s="285">
        <v>482928.54</v>
      </c>
      <c r="Q186" s="285">
        <v>493632.54</v>
      </c>
      <c r="R186" s="284">
        <f t="shared" si="27"/>
        <v>10704</v>
      </c>
      <c r="S186" s="285">
        <v>500000</v>
      </c>
      <c r="T186" s="285">
        <v>500000</v>
      </c>
      <c r="U186" s="285">
        <v>491464.27</v>
      </c>
      <c r="V186" s="285">
        <v>496816.27</v>
      </c>
      <c r="W186" s="285">
        <v>506857.36667241267</v>
      </c>
      <c r="X186" s="285">
        <v>511675.18135461368</v>
      </c>
      <c r="Y186" s="285">
        <v>30301032.174686428</v>
      </c>
      <c r="Z186" s="285">
        <v>29071289.706129231</v>
      </c>
      <c r="AA186" s="284">
        <f t="shared" si="28"/>
        <v>-1229742.4685571976</v>
      </c>
      <c r="AB186" s="284">
        <f t="shared" si="30"/>
        <v>4820.3996459889322</v>
      </c>
      <c r="AC186" s="284">
        <f t="shared" si="29"/>
        <v>4624.7676910800556</v>
      </c>
      <c r="AD186" s="285">
        <f t="shared" si="31"/>
        <v>-195.63195490887665</v>
      </c>
      <c r="AE186" s="286">
        <f t="shared" si="32"/>
        <v>-4.0584177511435705E-2</v>
      </c>
      <c r="AF186" s="248">
        <v>6</v>
      </c>
    </row>
    <row r="187" spans="1:32">
      <c r="A187" s="280">
        <v>583</v>
      </c>
      <c r="B187" s="280" t="s">
        <v>210</v>
      </c>
      <c r="C187" s="285">
        <v>924</v>
      </c>
      <c r="D187" s="285">
        <v>4027035.0500000003</v>
      </c>
      <c r="E187" s="285">
        <v>5988599</v>
      </c>
      <c r="F187" s="284">
        <f t="shared" si="23"/>
        <v>1961563.9499999997</v>
      </c>
      <c r="G187" s="285">
        <v>6722000</v>
      </c>
      <c r="H187" s="285">
        <v>6722000</v>
      </c>
      <c r="I187" s="284">
        <f t="shared" si="24"/>
        <v>0</v>
      </c>
      <c r="J187" s="285">
        <v>5374517.5250000004</v>
      </c>
      <c r="K187" s="285">
        <v>6355299.5</v>
      </c>
      <c r="L187" s="284">
        <f t="shared" si="25"/>
        <v>980781.97499999963</v>
      </c>
      <c r="M187" s="285">
        <v>5489902.3772002608</v>
      </c>
      <c r="N187" s="285">
        <v>6486144.9207212403</v>
      </c>
      <c r="O187" s="284">
        <f t="shared" si="26"/>
        <v>996242.54352097958</v>
      </c>
      <c r="P187" s="285">
        <v>205000</v>
      </c>
      <c r="Q187" s="285">
        <v>202971</v>
      </c>
      <c r="R187" s="284">
        <f t="shared" si="27"/>
        <v>-2029</v>
      </c>
      <c r="S187" s="285">
        <v>310000</v>
      </c>
      <c r="T187" s="285">
        <v>310000</v>
      </c>
      <c r="U187" s="285">
        <v>257500</v>
      </c>
      <c r="V187" s="285">
        <v>256485.5</v>
      </c>
      <c r="W187" s="285">
        <v>265565.12830148614</v>
      </c>
      <c r="X187" s="285">
        <v>264156.53562901384</v>
      </c>
      <c r="Y187" s="285">
        <v>5755467.5055017471</v>
      </c>
      <c r="Z187" s="285">
        <v>6750301.4563502539</v>
      </c>
      <c r="AA187" s="284">
        <f t="shared" si="28"/>
        <v>994833.95084850676</v>
      </c>
      <c r="AB187" s="284">
        <f t="shared" si="30"/>
        <v>6228.8609366902028</v>
      </c>
      <c r="AC187" s="284">
        <f t="shared" si="29"/>
        <v>7305.5210566561191</v>
      </c>
      <c r="AD187" s="285">
        <f t="shared" si="31"/>
        <v>1076.6601199659162</v>
      </c>
      <c r="AE187" s="286">
        <f t="shared" si="32"/>
        <v>0.17285024194777024</v>
      </c>
      <c r="AF187" s="248">
        <v>19</v>
      </c>
    </row>
    <row r="188" spans="1:32">
      <c r="A188" s="280">
        <v>584</v>
      </c>
      <c r="B188" s="280" t="s">
        <v>211</v>
      </c>
      <c r="C188" s="285">
        <v>2676</v>
      </c>
      <c r="D188" s="285">
        <v>11260131.07</v>
      </c>
      <c r="E188" s="285">
        <v>11260131.07</v>
      </c>
      <c r="F188" s="284">
        <f t="shared" si="23"/>
        <v>0</v>
      </c>
      <c r="G188" s="285">
        <v>11760000</v>
      </c>
      <c r="H188" s="285">
        <v>11760000</v>
      </c>
      <c r="I188" s="284">
        <f t="shared" si="24"/>
        <v>0</v>
      </c>
      <c r="J188" s="285">
        <v>11510065.535</v>
      </c>
      <c r="K188" s="285">
        <v>11510065.535</v>
      </c>
      <c r="L188" s="284">
        <f t="shared" si="25"/>
        <v>0</v>
      </c>
      <c r="M188" s="285">
        <v>11757173.708783707</v>
      </c>
      <c r="N188" s="285">
        <v>11747039.318447361</v>
      </c>
      <c r="O188" s="284">
        <f t="shared" si="26"/>
        <v>-10134.390336345881</v>
      </c>
      <c r="P188" s="285">
        <v>346170.32999999996</v>
      </c>
      <c r="Q188" s="285">
        <v>346170.32999999996</v>
      </c>
      <c r="R188" s="284">
        <f t="shared" si="27"/>
        <v>0</v>
      </c>
      <c r="S188" s="285">
        <v>457000</v>
      </c>
      <c r="T188" s="285">
        <v>457000</v>
      </c>
      <c r="U188" s="285">
        <v>401585.16499999998</v>
      </c>
      <c r="V188" s="285">
        <v>401585.16499999998</v>
      </c>
      <c r="W188" s="285">
        <v>414163.1684163048</v>
      </c>
      <c r="X188" s="285">
        <v>413595.8794801496</v>
      </c>
      <c r="Y188" s="285">
        <v>12171336.877200011</v>
      </c>
      <c r="Z188" s="285">
        <v>12160635.19792751</v>
      </c>
      <c r="AA188" s="284">
        <f t="shared" si="28"/>
        <v>-10701.679272500798</v>
      </c>
      <c r="AB188" s="284">
        <f t="shared" si="30"/>
        <v>4548.332166367717</v>
      </c>
      <c r="AC188" s="284">
        <f t="shared" si="29"/>
        <v>4544.3330336051986</v>
      </c>
      <c r="AD188" s="285">
        <f t="shared" si="31"/>
        <v>-3.9991327625184567</v>
      </c>
      <c r="AE188" s="286">
        <f t="shared" si="32"/>
        <v>-8.7925257352348366E-4</v>
      </c>
      <c r="AF188" s="248">
        <v>16</v>
      </c>
    </row>
    <row r="189" spans="1:32">
      <c r="A189" s="280">
        <v>588</v>
      </c>
      <c r="B189" s="280" t="s">
        <v>212</v>
      </c>
      <c r="C189" s="285">
        <v>1644</v>
      </c>
      <c r="D189" s="285">
        <v>9319979.0800000001</v>
      </c>
      <c r="E189" s="285">
        <v>9319979.0800000001</v>
      </c>
      <c r="F189" s="284">
        <f t="shared" si="23"/>
        <v>0</v>
      </c>
      <c r="G189" s="285">
        <v>8913000</v>
      </c>
      <c r="H189" s="285">
        <v>8913000</v>
      </c>
      <c r="I189" s="284">
        <f t="shared" si="24"/>
        <v>0</v>
      </c>
      <c r="J189" s="285">
        <v>9116489.5399999991</v>
      </c>
      <c r="K189" s="285">
        <v>9116489.5399999991</v>
      </c>
      <c r="L189" s="284">
        <f t="shared" si="25"/>
        <v>0</v>
      </c>
      <c r="M189" s="285">
        <v>9312210.3267059866</v>
      </c>
      <c r="N189" s="285">
        <v>9304183.433790857</v>
      </c>
      <c r="O189" s="284">
        <f t="shared" si="26"/>
        <v>-8026.8929151296616</v>
      </c>
      <c r="P189" s="285">
        <v>155084.85</v>
      </c>
      <c r="Q189" s="285">
        <v>155084.85</v>
      </c>
      <c r="R189" s="284">
        <f t="shared" si="27"/>
        <v>0</v>
      </c>
      <c r="S189" s="285">
        <v>166000</v>
      </c>
      <c r="T189" s="285">
        <v>166000</v>
      </c>
      <c r="U189" s="285">
        <v>160542.42499999999</v>
      </c>
      <c r="V189" s="285">
        <v>160542.42499999999</v>
      </c>
      <c r="W189" s="285">
        <v>165570.7560891523</v>
      </c>
      <c r="X189" s="285">
        <v>165343.96996898766</v>
      </c>
      <c r="Y189" s="285">
        <v>9477781.0827951394</v>
      </c>
      <c r="Z189" s="285">
        <v>9469527.4037598446</v>
      </c>
      <c r="AA189" s="284">
        <f t="shared" si="28"/>
        <v>-8253.679035294801</v>
      </c>
      <c r="AB189" s="284">
        <f t="shared" si="30"/>
        <v>5765.0736513352431</v>
      </c>
      <c r="AC189" s="284">
        <f t="shared" si="29"/>
        <v>5760.0531653040416</v>
      </c>
      <c r="AD189" s="285">
        <f t="shared" si="31"/>
        <v>-5.0204860312014716</v>
      </c>
      <c r="AE189" s="286">
        <f t="shared" si="32"/>
        <v>-8.7084508105784249E-4</v>
      </c>
      <c r="AF189" s="248">
        <v>10</v>
      </c>
    </row>
    <row r="190" spans="1:32">
      <c r="A190" s="280">
        <v>592</v>
      </c>
      <c r="B190" s="280" t="s">
        <v>213</v>
      </c>
      <c r="C190" s="285">
        <v>3678</v>
      </c>
      <c r="D190" s="285">
        <v>13769693.66</v>
      </c>
      <c r="E190" s="285">
        <v>13666920.51</v>
      </c>
      <c r="F190" s="284">
        <f t="shared" si="23"/>
        <v>-102773.15000000037</v>
      </c>
      <c r="G190" s="285">
        <v>12771000</v>
      </c>
      <c r="H190" s="285">
        <v>12771000</v>
      </c>
      <c r="I190" s="284">
        <f t="shared" si="24"/>
        <v>0</v>
      </c>
      <c r="J190" s="285">
        <v>13270346.83</v>
      </c>
      <c r="K190" s="285">
        <v>13218960.254999999</v>
      </c>
      <c r="L190" s="284">
        <f t="shared" si="25"/>
        <v>-51386.575000001118</v>
      </c>
      <c r="M190" s="285">
        <v>13555246.265252234</v>
      </c>
      <c r="N190" s="285">
        <v>13491117.439104829</v>
      </c>
      <c r="O190" s="284">
        <f t="shared" si="26"/>
        <v>-64128.826147405431</v>
      </c>
      <c r="P190" s="285">
        <v>347000</v>
      </c>
      <c r="Q190" s="285">
        <v>346796.04</v>
      </c>
      <c r="R190" s="284">
        <f t="shared" si="27"/>
        <v>-203.96000000002095</v>
      </c>
      <c r="S190" s="285">
        <v>351000</v>
      </c>
      <c r="T190" s="285">
        <v>351000</v>
      </c>
      <c r="U190" s="285">
        <v>349000</v>
      </c>
      <c r="V190" s="285">
        <v>348898.02</v>
      </c>
      <c r="W190" s="285">
        <v>359930.9894260919</v>
      </c>
      <c r="X190" s="285">
        <v>359332.9535237758</v>
      </c>
      <c r="Y190" s="285">
        <v>13915177.254678326</v>
      </c>
      <c r="Z190" s="285">
        <v>13850450.392628605</v>
      </c>
      <c r="AA190" s="284">
        <f t="shared" si="28"/>
        <v>-64726.862049721181</v>
      </c>
      <c r="AB190" s="284">
        <f t="shared" si="30"/>
        <v>3783.3543378679515</v>
      </c>
      <c r="AC190" s="284">
        <f t="shared" si="29"/>
        <v>3765.7559523188156</v>
      </c>
      <c r="AD190" s="285">
        <f t="shared" si="31"/>
        <v>-17.598385549135855</v>
      </c>
      <c r="AE190" s="286">
        <f t="shared" si="32"/>
        <v>-4.6515298271145129E-3</v>
      </c>
      <c r="AF190" s="248">
        <v>13</v>
      </c>
    </row>
    <row r="191" spans="1:32">
      <c r="A191" s="280">
        <v>593</v>
      </c>
      <c r="B191" s="280" t="s">
        <v>214</v>
      </c>
      <c r="C191" s="285">
        <v>17253</v>
      </c>
      <c r="D191" s="285">
        <v>80195188.690000013</v>
      </c>
      <c r="E191" s="285">
        <v>80195188.690000013</v>
      </c>
      <c r="F191" s="284">
        <f t="shared" si="23"/>
        <v>0</v>
      </c>
      <c r="G191" s="285">
        <v>85596000</v>
      </c>
      <c r="H191" s="285">
        <v>85596000</v>
      </c>
      <c r="I191" s="284">
        <f t="shared" si="24"/>
        <v>0</v>
      </c>
      <c r="J191" s="285">
        <v>82895594.344999999</v>
      </c>
      <c r="K191" s="285">
        <v>82895594.344999999</v>
      </c>
      <c r="L191" s="284">
        <f t="shared" si="25"/>
        <v>0</v>
      </c>
      <c r="M191" s="285">
        <v>84675269.610185891</v>
      </c>
      <c r="N191" s="285">
        <v>84602281.640855819</v>
      </c>
      <c r="O191" s="284">
        <f t="shared" si="26"/>
        <v>-72987.969330072403</v>
      </c>
      <c r="P191" s="285">
        <v>1536632.29</v>
      </c>
      <c r="Q191" s="285">
        <v>1536632.29</v>
      </c>
      <c r="R191" s="284">
        <f t="shared" si="27"/>
        <v>0</v>
      </c>
      <c r="S191" s="285">
        <v>1605000</v>
      </c>
      <c r="T191" s="285">
        <v>1605000</v>
      </c>
      <c r="U191" s="285">
        <v>1570816.145</v>
      </c>
      <c r="V191" s="285">
        <v>1570816.145</v>
      </c>
      <c r="W191" s="285">
        <v>1620015.4993591101</v>
      </c>
      <c r="X191" s="285">
        <v>1617796.5264052851</v>
      </c>
      <c r="Y191" s="285">
        <v>86295285.109545007</v>
      </c>
      <c r="Z191" s="285">
        <v>86220078.167261109</v>
      </c>
      <c r="AA191" s="284">
        <f t="shared" si="28"/>
        <v>-75206.942283898592</v>
      </c>
      <c r="AB191" s="284">
        <f t="shared" si="30"/>
        <v>5001.7553532455231</v>
      </c>
      <c r="AC191" s="284">
        <f t="shared" si="29"/>
        <v>4997.3962886026266</v>
      </c>
      <c r="AD191" s="285">
        <f t="shared" si="31"/>
        <v>-4.3590646428965556</v>
      </c>
      <c r="AE191" s="286">
        <f t="shared" si="32"/>
        <v>-8.7150696806233426E-4</v>
      </c>
      <c r="AF191" s="248">
        <v>10</v>
      </c>
    </row>
    <row r="192" spans="1:32">
      <c r="A192" s="280">
        <v>595</v>
      </c>
      <c r="B192" s="280" t="s">
        <v>215</v>
      </c>
      <c r="C192" s="285">
        <v>4269</v>
      </c>
      <c r="D192" s="285">
        <v>22000183.199999992</v>
      </c>
      <c r="E192" s="285">
        <v>22012982.809999999</v>
      </c>
      <c r="F192" s="284">
        <f t="shared" si="23"/>
        <v>12799.610000006855</v>
      </c>
      <c r="G192" s="285">
        <v>24185000</v>
      </c>
      <c r="H192" s="285">
        <v>24185000</v>
      </c>
      <c r="I192" s="284">
        <f t="shared" si="24"/>
        <v>0</v>
      </c>
      <c r="J192" s="285">
        <v>23092591.599999994</v>
      </c>
      <c r="K192" s="285">
        <v>23098991.405000001</v>
      </c>
      <c r="L192" s="284">
        <f t="shared" si="25"/>
        <v>6399.8050000071526</v>
      </c>
      <c r="M192" s="285">
        <v>23588363.593726438</v>
      </c>
      <c r="N192" s="285">
        <v>23574562.579674546</v>
      </c>
      <c r="O192" s="284">
        <f t="shared" si="26"/>
        <v>-13801.014051891863</v>
      </c>
      <c r="P192" s="285">
        <v>426731.29</v>
      </c>
      <c r="Q192" s="285">
        <v>426731.29</v>
      </c>
      <c r="R192" s="284">
        <f t="shared" si="27"/>
        <v>0</v>
      </c>
      <c r="S192" s="285">
        <v>479000</v>
      </c>
      <c r="T192" s="285">
        <v>479000</v>
      </c>
      <c r="U192" s="285">
        <v>452865.64500000002</v>
      </c>
      <c r="V192" s="285">
        <v>452865.64500000002</v>
      </c>
      <c r="W192" s="285">
        <v>467049.79851557396</v>
      </c>
      <c r="X192" s="285">
        <v>466410.06953063176</v>
      </c>
      <c r="Y192" s="285">
        <v>24055413.392242011</v>
      </c>
      <c r="Z192" s="285">
        <v>24040972.649205178</v>
      </c>
      <c r="AA192" s="284">
        <f t="shared" si="28"/>
        <v>-14440.74303683266</v>
      </c>
      <c r="AB192" s="284">
        <f t="shared" si="30"/>
        <v>5634.9059246291899</v>
      </c>
      <c r="AC192" s="284">
        <f t="shared" si="29"/>
        <v>5631.5232253935765</v>
      </c>
      <c r="AD192" s="285">
        <f t="shared" si="31"/>
        <v>-3.3826992356134724</v>
      </c>
      <c r="AE192" s="286">
        <f t="shared" si="32"/>
        <v>-6.0031157234201283E-4</v>
      </c>
      <c r="AF192" s="248">
        <v>11</v>
      </c>
    </row>
    <row r="193" spans="1:32">
      <c r="A193" s="280">
        <v>598</v>
      </c>
      <c r="B193" s="280" t="s">
        <v>216</v>
      </c>
      <c r="C193" s="285">
        <v>19097</v>
      </c>
      <c r="D193" s="285">
        <v>85443295</v>
      </c>
      <c r="E193" s="285">
        <v>85418443</v>
      </c>
      <c r="F193" s="284">
        <f t="shared" si="23"/>
        <v>-24852</v>
      </c>
      <c r="G193" s="285">
        <v>80995000</v>
      </c>
      <c r="H193" s="285">
        <v>80995000</v>
      </c>
      <c r="I193" s="284">
        <f t="shared" si="24"/>
        <v>0</v>
      </c>
      <c r="J193" s="285">
        <v>83219147.5</v>
      </c>
      <c r="K193" s="285">
        <v>83206721.5</v>
      </c>
      <c r="L193" s="284">
        <f t="shared" si="25"/>
        <v>-12426</v>
      </c>
      <c r="M193" s="285">
        <v>85005769.087864146</v>
      </c>
      <c r="N193" s="285">
        <v>84919814.404827327</v>
      </c>
      <c r="O193" s="284">
        <f t="shared" si="26"/>
        <v>-85954.6830368191</v>
      </c>
      <c r="P193" s="285">
        <v>2489919</v>
      </c>
      <c r="Q193" s="285">
        <v>2489919</v>
      </c>
      <c r="R193" s="284">
        <f t="shared" si="27"/>
        <v>0</v>
      </c>
      <c r="S193" s="285">
        <v>2800000</v>
      </c>
      <c r="T193" s="285">
        <v>2800000</v>
      </c>
      <c r="U193" s="285">
        <v>2644959.5</v>
      </c>
      <c r="V193" s="285">
        <v>2644959.5</v>
      </c>
      <c r="W193" s="285">
        <v>2727801.9765814943</v>
      </c>
      <c r="X193" s="285">
        <v>2724065.6426934414</v>
      </c>
      <c r="Y193" s="285">
        <v>87733571.064445645</v>
      </c>
      <c r="Z193" s="285">
        <v>87643880.047520772</v>
      </c>
      <c r="AA193" s="284">
        <f t="shared" si="28"/>
        <v>-89691.016924872994</v>
      </c>
      <c r="AB193" s="284">
        <f t="shared" si="30"/>
        <v>4594.1022707464863</v>
      </c>
      <c r="AC193" s="284">
        <f t="shared" si="29"/>
        <v>4589.4056682997734</v>
      </c>
      <c r="AD193" s="285">
        <f t="shared" si="31"/>
        <v>-4.6966024467128591</v>
      </c>
      <c r="AE193" s="286">
        <f t="shared" si="32"/>
        <v>-1.022311252541994E-3</v>
      </c>
      <c r="AF193" s="248">
        <v>15</v>
      </c>
    </row>
    <row r="194" spans="1:32">
      <c r="A194" s="280">
        <v>599</v>
      </c>
      <c r="B194" s="280" t="s">
        <v>357</v>
      </c>
      <c r="C194" s="285">
        <v>11172</v>
      </c>
      <c r="D194" s="285">
        <v>37294534.840000004</v>
      </c>
      <c r="E194" s="285">
        <v>36195760.909999996</v>
      </c>
      <c r="F194" s="284">
        <f t="shared" si="23"/>
        <v>-1098773.9300000072</v>
      </c>
      <c r="G194" s="285">
        <v>38546000</v>
      </c>
      <c r="H194" s="285">
        <v>38546000</v>
      </c>
      <c r="I194" s="284">
        <f t="shared" si="24"/>
        <v>0</v>
      </c>
      <c r="J194" s="285">
        <v>37920267.420000002</v>
      </c>
      <c r="K194" s="285">
        <v>37370880.454999998</v>
      </c>
      <c r="L194" s="284">
        <f t="shared" si="25"/>
        <v>-549386.96500000358</v>
      </c>
      <c r="M194" s="285">
        <v>38734372.952505648</v>
      </c>
      <c r="N194" s="285">
        <v>38140286.928425469</v>
      </c>
      <c r="O194" s="284">
        <f t="shared" si="26"/>
        <v>-594086.02408017963</v>
      </c>
      <c r="P194" s="285">
        <v>848722.88</v>
      </c>
      <c r="Q194" s="285">
        <v>850662.87</v>
      </c>
      <c r="R194" s="284">
        <f t="shared" si="27"/>
        <v>1939.9899999999907</v>
      </c>
      <c r="S194" s="285">
        <v>879000</v>
      </c>
      <c r="T194" s="285">
        <v>879000</v>
      </c>
      <c r="U194" s="285">
        <v>863861.44</v>
      </c>
      <c r="V194" s="285">
        <v>864831.43500000006</v>
      </c>
      <c r="W194" s="285">
        <v>890918.34620701591</v>
      </c>
      <c r="X194" s="285">
        <v>890697.04046688299</v>
      </c>
      <c r="Y194" s="285">
        <v>39625291.298712663</v>
      </c>
      <c r="Z194" s="285">
        <v>39030983.968892351</v>
      </c>
      <c r="AA194" s="284">
        <f t="shared" si="28"/>
        <v>-594307.32982031256</v>
      </c>
      <c r="AB194" s="284">
        <f t="shared" si="30"/>
        <v>3546.8395362256233</v>
      </c>
      <c r="AC194" s="284">
        <f t="shared" si="29"/>
        <v>3493.6433914153554</v>
      </c>
      <c r="AD194" s="285">
        <f t="shared" si="31"/>
        <v>-53.196144810267924</v>
      </c>
      <c r="AE194" s="286">
        <f t="shared" si="32"/>
        <v>-1.4998181977771882E-2</v>
      </c>
      <c r="AF194" s="248">
        <v>15</v>
      </c>
    </row>
    <row r="195" spans="1:32">
      <c r="A195" s="280">
        <v>601</v>
      </c>
      <c r="B195" s="280" t="s">
        <v>218</v>
      </c>
      <c r="C195" s="285">
        <v>3873</v>
      </c>
      <c r="D195" s="285">
        <v>18590649.809999999</v>
      </c>
      <c r="E195" s="285">
        <v>18305290.16</v>
      </c>
      <c r="F195" s="284">
        <f t="shared" si="23"/>
        <v>-285359.64999999851</v>
      </c>
      <c r="G195" s="285">
        <v>18870000</v>
      </c>
      <c r="H195" s="285">
        <v>18870000</v>
      </c>
      <c r="I195" s="284">
        <f t="shared" si="24"/>
        <v>0</v>
      </c>
      <c r="J195" s="285">
        <v>18730324.905000001</v>
      </c>
      <c r="K195" s="285">
        <v>18587645.079999998</v>
      </c>
      <c r="L195" s="284">
        <f t="shared" si="25"/>
        <v>-142679.82500000298</v>
      </c>
      <c r="M195" s="285">
        <v>19132443.93443349</v>
      </c>
      <c r="N195" s="285">
        <v>18970334.871521186</v>
      </c>
      <c r="O195" s="284">
        <f t="shared" si="26"/>
        <v>-162109.06291230395</v>
      </c>
      <c r="P195" s="285">
        <v>430830.69999999995</v>
      </c>
      <c r="Q195" s="285">
        <v>430830.69999999995</v>
      </c>
      <c r="R195" s="284">
        <f t="shared" si="27"/>
        <v>0</v>
      </c>
      <c r="S195" s="285">
        <v>364000</v>
      </c>
      <c r="T195" s="285">
        <v>364000</v>
      </c>
      <c r="U195" s="285">
        <v>397415.35</v>
      </c>
      <c r="V195" s="285">
        <v>397415.35</v>
      </c>
      <c r="W195" s="285">
        <v>409862.75111351465</v>
      </c>
      <c r="X195" s="285">
        <v>409301.35255908041</v>
      </c>
      <c r="Y195" s="285">
        <v>19542306.685547005</v>
      </c>
      <c r="Z195" s="285">
        <v>19379636.224080268</v>
      </c>
      <c r="AA195" s="284">
        <f t="shared" si="28"/>
        <v>-162670.46146673709</v>
      </c>
      <c r="AB195" s="284">
        <f t="shared" si="30"/>
        <v>5045.7801924985815</v>
      </c>
      <c r="AC195" s="284">
        <f t="shared" si="29"/>
        <v>5003.7790405577762</v>
      </c>
      <c r="AD195" s="285">
        <f t="shared" si="31"/>
        <v>-42.001151940805357</v>
      </c>
      <c r="AE195" s="286">
        <f t="shared" si="32"/>
        <v>-8.3240153828435248E-3</v>
      </c>
      <c r="AF195" s="248">
        <v>13</v>
      </c>
    </row>
    <row r="196" spans="1:32">
      <c r="A196" s="280">
        <v>604</v>
      </c>
      <c r="B196" s="280" t="s">
        <v>219</v>
      </c>
      <c r="C196" s="285">
        <v>20206</v>
      </c>
      <c r="D196" s="285">
        <v>58370941.330000013</v>
      </c>
      <c r="E196" s="285">
        <v>58370941.330000013</v>
      </c>
      <c r="F196" s="284">
        <f t="shared" si="23"/>
        <v>0</v>
      </c>
      <c r="G196" s="285">
        <v>58686000</v>
      </c>
      <c r="H196" s="285">
        <v>58686000</v>
      </c>
      <c r="I196" s="284">
        <f t="shared" si="24"/>
        <v>0</v>
      </c>
      <c r="J196" s="285">
        <v>58528470.665000007</v>
      </c>
      <c r="K196" s="285">
        <v>58528470.665000007</v>
      </c>
      <c r="L196" s="284">
        <f t="shared" si="25"/>
        <v>0</v>
      </c>
      <c r="M196" s="285">
        <v>59785011.164826229</v>
      </c>
      <c r="N196" s="285">
        <v>59733477.977138914</v>
      </c>
      <c r="O196" s="284">
        <f t="shared" si="26"/>
        <v>-51533.187687315047</v>
      </c>
      <c r="P196" s="285">
        <v>1520813.85</v>
      </c>
      <c r="Q196" s="285">
        <v>1520813.85</v>
      </c>
      <c r="R196" s="284">
        <f t="shared" si="27"/>
        <v>0</v>
      </c>
      <c r="S196" s="285">
        <v>1561000</v>
      </c>
      <c r="T196" s="285">
        <v>1561000</v>
      </c>
      <c r="U196" s="285">
        <v>1540906.925</v>
      </c>
      <c r="V196" s="285">
        <v>1540906.925</v>
      </c>
      <c r="W196" s="285">
        <v>1589169.4960709652</v>
      </c>
      <c r="X196" s="285">
        <v>1586992.7736061364</v>
      </c>
      <c r="Y196" s="285">
        <v>61374180.660897195</v>
      </c>
      <c r="Z196" s="285">
        <v>61320470.750745051</v>
      </c>
      <c r="AA196" s="284">
        <f t="shared" si="28"/>
        <v>-53709.91015214473</v>
      </c>
      <c r="AB196" s="284">
        <f t="shared" si="30"/>
        <v>3037.4235702710675</v>
      </c>
      <c r="AC196" s="284">
        <f t="shared" si="29"/>
        <v>3034.7654533675668</v>
      </c>
      <c r="AD196" s="285">
        <f t="shared" si="31"/>
        <v>-2.6581169035007406</v>
      </c>
      <c r="AE196" s="286">
        <f t="shared" si="32"/>
        <v>-8.7512223501430304E-4</v>
      </c>
      <c r="AF196" s="248">
        <v>6</v>
      </c>
    </row>
    <row r="197" spans="1:32">
      <c r="A197" s="280">
        <v>607</v>
      </c>
      <c r="B197" s="280" t="s">
        <v>220</v>
      </c>
      <c r="C197" s="285">
        <v>4161</v>
      </c>
      <c r="D197" s="285">
        <v>18998753.369999997</v>
      </c>
      <c r="E197" s="285">
        <v>18998753.550000001</v>
      </c>
      <c r="F197" s="284">
        <f t="shared" si="23"/>
        <v>0.18000000342726707</v>
      </c>
      <c r="G197" s="285">
        <v>19120000</v>
      </c>
      <c r="H197" s="285">
        <v>19120000</v>
      </c>
      <c r="I197" s="284">
        <f t="shared" si="24"/>
        <v>0</v>
      </c>
      <c r="J197" s="285">
        <v>19059376.684999999</v>
      </c>
      <c r="K197" s="285">
        <v>19059376.774999999</v>
      </c>
      <c r="L197" s="284">
        <f t="shared" si="25"/>
        <v>8.9999999850988388E-2</v>
      </c>
      <c r="M197" s="285">
        <v>19468560.086411983</v>
      </c>
      <c r="N197" s="285">
        <v>19451778.765308954</v>
      </c>
      <c r="O197" s="284">
        <f t="shared" si="26"/>
        <v>-16781.321103028953</v>
      </c>
      <c r="P197" s="285">
        <v>361848</v>
      </c>
      <c r="Q197" s="285">
        <v>361848</v>
      </c>
      <c r="R197" s="284">
        <f t="shared" si="27"/>
        <v>0</v>
      </c>
      <c r="S197" s="285">
        <v>425000</v>
      </c>
      <c r="T197" s="285">
        <v>425000</v>
      </c>
      <c r="U197" s="285">
        <v>393424</v>
      </c>
      <c r="V197" s="285">
        <v>393424</v>
      </c>
      <c r="W197" s="285">
        <v>405746.38849275297</v>
      </c>
      <c r="X197" s="285">
        <v>405190.62821605569</v>
      </c>
      <c r="Y197" s="285">
        <v>19874306.474904735</v>
      </c>
      <c r="Z197" s="285">
        <v>19856969.393525008</v>
      </c>
      <c r="AA197" s="284">
        <f t="shared" si="28"/>
        <v>-17337.081379726529</v>
      </c>
      <c r="AB197" s="284">
        <f t="shared" si="30"/>
        <v>4776.3293619093329</v>
      </c>
      <c r="AC197" s="284">
        <f t="shared" si="29"/>
        <v>4772.1627958483559</v>
      </c>
      <c r="AD197" s="285">
        <f t="shared" si="31"/>
        <v>-4.1665660609769475</v>
      </c>
      <c r="AE197" s="286">
        <f t="shared" si="32"/>
        <v>-8.7233642097733538E-4</v>
      </c>
      <c r="AF197" s="248">
        <v>12</v>
      </c>
    </row>
    <row r="198" spans="1:32">
      <c r="A198" s="280">
        <v>608</v>
      </c>
      <c r="B198" s="280" t="s">
        <v>221</v>
      </c>
      <c r="C198" s="285">
        <v>2013</v>
      </c>
      <c r="D198" s="285">
        <v>8856820.5399999991</v>
      </c>
      <c r="E198" s="285">
        <v>8888689.4699999988</v>
      </c>
      <c r="F198" s="284">
        <f t="shared" si="23"/>
        <v>31868.929999999702</v>
      </c>
      <c r="G198" s="285">
        <v>9011000</v>
      </c>
      <c r="H198" s="285">
        <v>9011000</v>
      </c>
      <c r="I198" s="284">
        <f t="shared" si="24"/>
        <v>0</v>
      </c>
      <c r="J198" s="285">
        <v>8933910.2699999996</v>
      </c>
      <c r="K198" s="285">
        <v>8949844.7349999994</v>
      </c>
      <c r="L198" s="284">
        <f t="shared" si="25"/>
        <v>15934.464999999851</v>
      </c>
      <c r="M198" s="285">
        <v>9125711.2849337701</v>
      </c>
      <c r="N198" s="285">
        <v>9134107.6796088032</v>
      </c>
      <c r="O198" s="284">
        <f t="shared" si="26"/>
        <v>8396.394675033167</v>
      </c>
      <c r="P198" s="285">
        <v>286000</v>
      </c>
      <c r="Q198" s="285">
        <v>276977.82</v>
      </c>
      <c r="R198" s="284">
        <f t="shared" si="27"/>
        <v>-9022.179999999993</v>
      </c>
      <c r="S198" s="285">
        <v>282000</v>
      </c>
      <c r="T198" s="285">
        <v>282000</v>
      </c>
      <c r="U198" s="285">
        <v>284000</v>
      </c>
      <c r="V198" s="285">
        <v>279488.91000000003</v>
      </c>
      <c r="W198" s="285">
        <v>292895.13179659058</v>
      </c>
      <c r="X198" s="285">
        <v>287847.93765078048</v>
      </c>
      <c r="Y198" s="285">
        <v>9418606.4167303611</v>
      </c>
      <c r="Z198" s="285">
        <v>9421955.6172595844</v>
      </c>
      <c r="AA198" s="284">
        <f t="shared" si="28"/>
        <v>3349.200529223308</v>
      </c>
      <c r="AB198" s="284">
        <f t="shared" si="30"/>
        <v>4678.8904206310781</v>
      </c>
      <c r="AC198" s="284">
        <f t="shared" si="29"/>
        <v>4680.5542062889144</v>
      </c>
      <c r="AD198" s="285">
        <f t="shared" si="31"/>
        <v>1.6637856578363426</v>
      </c>
      <c r="AE198" s="286">
        <f t="shared" si="32"/>
        <v>3.5559406360534835E-4</v>
      </c>
      <c r="AF198" s="248">
        <v>4</v>
      </c>
    </row>
    <row r="199" spans="1:32">
      <c r="A199" s="280">
        <v>609</v>
      </c>
      <c r="B199" s="280" t="s">
        <v>222</v>
      </c>
      <c r="C199" s="285">
        <v>83482</v>
      </c>
      <c r="D199" s="285">
        <v>329747649.07999998</v>
      </c>
      <c r="E199" s="285">
        <v>328670061.59999996</v>
      </c>
      <c r="F199" s="284">
        <f t="shared" si="23"/>
        <v>-1077587.4800000191</v>
      </c>
      <c r="G199" s="285">
        <v>344258000</v>
      </c>
      <c r="H199" s="285">
        <v>344258000</v>
      </c>
      <c r="I199" s="284">
        <f t="shared" si="24"/>
        <v>0</v>
      </c>
      <c r="J199" s="285">
        <v>337002824.53999996</v>
      </c>
      <c r="K199" s="285">
        <v>336464030.79999995</v>
      </c>
      <c r="L199" s="284">
        <f t="shared" si="25"/>
        <v>-538793.74000000954</v>
      </c>
      <c r="M199" s="285">
        <v>344237896.51059854</v>
      </c>
      <c r="N199" s="285">
        <v>343391285.39556861</v>
      </c>
      <c r="O199" s="284">
        <f t="shared" si="26"/>
        <v>-846611.11502993107</v>
      </c>
      <c r="P199" s="285">
        <v>7418344.7999999998</v>
      </c>
      <c r="Q199" s="285">
        <v>7418344.8100000024</v>
      </c>
      <c r="R199" s="284">
        <f t="shared" si="27"/>
        <v>1.0000002570450306E-2</v>
      </c>
      <c r="S199" s="285">
        <v>7997000</v>
      </c>
      <c r="T199" s="285">
        <v>7997000</v>
      </c>
      <c r="U199" s="285">
        <v>7707672.4000000004</v>
      </c>
      <c r="V199" s="285">
        <v>7707672.4050000012</v>
      </c>
      <c r="W199" s="285">
        <v>7949083.533249802</v>
      </c>
      <c r="X199" s="285">
        <v>7938195.4935781937</v>
      </c>
      <c r="Y199" s="285">
        <v>352186980.04384834</v>
      </c>
      <c r="Z199" s="285">
        <v>351329480.8891468</v>
      </c>
      <c r="AA199" s="284">
        <f t="shared" si="28"/>
        <v>-857499.15470153093</v>
      </c>
      <c r="AB199" s="284">
        <f t="shared" si="30"/>
        <v>4218.7175683841824</v>
      </c>
      <c r="AC199" s="284">
        <f t="shared" si="29"/>
        <v>4208.4459031784909</v>
      </c>
      <c r="AD199" s="285">
        <f t="shared" si="31"/>
        <v>-10.271665205691534</v>
      </c>
      <c r="AE199" s="286">
        <f t="shared" si="32"/>
        <v>-2.4347838031797183E-3</v>
      </c>
      <c r="AF199" s="248">
        <v>4</v>
      </c>
    </row>
    <row r="200" spans="1:32">
      <c r="A200" s="280">
        <v>611</v>
      </c>
      <c r="B200" s="280" t="s">
        <v>223</v>
      </c>
      <c r="C200" s="285">
        <v>5066</v>
      </c>
      <c r="D200" s="285">
        <v>13451202.870000001</v>
      </c>
      <c r="E200" s="285">
        <v>13451202.870000001</v>
      </c>
      <c r="F200" s="284">
        <f t="shared" si="23"/>
        <v>0</v>
      </c>
      <c r="G200" s="285">
        <v>14474000</v>
      </c>
      <c r="H200" s="285">
        <v>14474000</v>
      </c>
      <c r="I200" s="284">
        <f t="shared" si="24"/>
        <v>0</v>
      </c>
      <c r="J200" s="285">
        <v>13962601.435000001</v>
      </c>
      <c r="K200" s="285">
        <v>13962601.435000001</v>
      </c>
      <c r="L200" s="284">
        <f t="shared" si="25"/>
        <v>0</v>
      </c>
      <c r="M200" s="285">
        <v>14262362.798771646</v>
      </c>
      <c r="N200" s="285">
        <v>14250068.997956801</v>
      </c>
      <c r="O200" s="284">
        <f t="shared" si="26"/>
        <v>-12293.800814844668</v>
      </c>
      <c r="P200" s="285">
        <v>406350.26</v>
      </c>
      <c r="Q200" s="285">
        <v>406350.26</v>
      </c>
      <c r="R200" s="284">
        <f t="shared" si="27"/>
        <v>0</v>
      </c>
      <c r="S200" s="285">
        <v>411000</v>
      </c>
      <c r="T200" s="285">
        <v>411000</v>
      </c>
      <c r="U200" s="285">
        <v>408675.13</v>
      </c>
      <c r="V200" s="285">
        <v>408675.13</v>
      </c>
      <c r="W200" s="285">
        <v>421475.19740612252</v>
      </c>
      <c r="X200" s="285">
        <v>420897.89301358903</v>
      </c>
      <c r="Y200" s="285">
        <v>14683837.996177768</v>
      </c>
      <c r="Z200" s="285">
        <v>14670966.89097039</v>
      </c>
      <c r="AA200" s="284">
        <f t="shared" si="28"/>
        <v>-12871.105207378045</v>
      </c>
      <c r="AB200" s="284">
        <f t="shared" si="30"/>
        <v>2898.5073028380907</v>
      </c>
      <c r="AC200" s="284">
        <f t="shared" si="29"/>
        <v>2895.9666188255806</v>
      </c>
      <c r="AD200" s="285">
        <f t="shared" si="31"/>
        <v>-2.5406840125101553</v>
      </c>
      <c r="AE200" s="286">
        <f t="shared" si="32"/>
        <v>-8.7654911547831171E-4</v>
      </c>
      <c r="AF200" s="248">
        <v>1</v>
      </c>
    </row>
    <row r="201" spans="1:32">
      <c r="A201" s="280">
        <v>614</v>
      </c>
      <c r="B201" s="280" t="s">
        <v>224</v>
      </c>
      <c r="C201" s="285">
        <v>3066</v>
      </c>
      <c r="D201" s="285">
        <v>18645273.419999994</v>
      </c>
      <c r="E201" s="285">
        <v>19093403.779999997</v>
      </c>
      <c r="F201" s="284">
        <f t="shared" si="23"/>
        <v>448130.36000000313</v>
      </c>
      <c r="G201" s="285">
        <v>19821000</v>
      </c>
      <c r="H201" s="285">
        <v>19821000</v>
      </c>
      <c r="I201" s="284">
        <f t="shared" si="24"/>
        <v>0</v>
      </c>
      <c r="J201" s="285">
        <v>19233136.709999997</v>
      </c>
      <c r="K201" s="285">
        <v>19457201.890000001</v>
      </c>
      <c r="L201" s="284">
        <f t="shared" si="25"/>
        <v>224065.18000000343</v>
      </c>
      <c r="M201" s="285">
        <v>19646050.543903768</v>
      </c>
      <c r="N201" s="285">
        <v>19857794.461184911</v>
      </c>
      <c r="O201" s="284">
        <f t="shared" si="26"/>
        <v>211743.91728114337</v>
      </c>
      <c r="P201" s="285">
        <v>379263</v>
      </c>
      <c r="Q201" s="285">
        <v>379263</v>
      </c>
      <c r="R201" s="284">
        <f t="shared" si="27"/>
        <v>0</v>
      </c>
      <c r="S201" s="285">
        <v>390000</v>
      </c>
      <c r="T201" s="285">
        <v>390000</v>
      </c>
      <c r="U201" s="285">
        <v>384631.5</v>
      </c>
      <c r="V201" s="285">
        <v>384631.5</v>
      </c>
      <c r="W201" s="285">
        <v>396678.49959725467</v>
      </c>
      <c r="X201" s="285">
        <v>396135.1598191362</v>
      </c>
      <c r="Y201" s="285">
        <v>20042729.043501023</v>
      </c>
      <c r="Z201" s="285">
        <v>20253929.621004049</v>
      </c>
      <c r="AA201" s="284">
        <f t="shared" si="28"/>
        <v>211200.57750302553</v>
      </c>
      <c r="AB201" s="284">
        <f t="shared" si="30"/>
        <v>6537.0936214941366</v>
      </c>
      <c r="AC201" s="284">
        <f t="shared" si="29"/>
        <v>6605.9783499687046</v>
      </c>
      <c r="AD201" s="285">
        <f t="shared" si="31"/>
        <v>68.884728474567964</v>
      </c>
      <c r="AE201" s="286">
        <f t="shared" si="32"/>
        <v>1.0537515976224229E-2</v>
      </c>
      <c r="AF201" s="248">
        <v>19</v>
      </c>
    </row>
    <row r="202" spans="1:32">
      <c r="A202" s="280">
        <v>615</v>
      </c>
      <c r="B202" s="280" t="s">
        <v>225</v>
      </c>
      <c r="C202" s="285">
        <v>7702</v>
      </c>
      <c r="D202" s="285">
        <v>36125352.840000011</v>
      </c>
      <c r="E202" s="285">
        <v>35734355.090000011</v>
      </c>
      <c r="F202" s="284">
        <f t="shared" ref="F202:F265" si="33">E202-D202</f>
        <v>-390997.75</v>
      </c>
      <c r="G202" s="285">
        <v>36900000</v>
      </c>
      <c r="H202" s="285">
        <v>36900000</v>
      </c>
      <c r="I202" s="284">
        <f t="shared" ref="I202:I265" si="34">H202-G202</f>
        <v>0</v>
      </c>
      <c r="J202" s="285">
        <v>36512676.420000002</v>
      </c>
      <c r="K202" s="285">
        <v>36317177.545000002</v>
      </c>
      <c r="L202" s="284">
        <f t="shared" ref="L202:L265" si="35">K202-J202</f>
        <v>-195498.875</v>
      </c>
      <c r="M202" s="285">
        <v>37296562.555371314</v>
      </c>
      <c r="N202" s="285">
        <v>37064889.965993464</v>
      </c>
      <c r="O202" s="284">
        <f t="shared" ref="O202:O265" si="36">N202-M202</f>
        <v>-231672.58937785029</v>
      </c>
      <c r="P202" s="285">
        <v>553065.31000000006</v>
      </c>
      <c r="Q202" s="285">
        <v>553065.31000000006</v>
      </c>
      <c r="R202" s="284">
        <f t="shared" ref="R202:R265" si="37">Q202-P202</f>
        <v>0</v>
      </c>
      <c r="S202" s="285">
        <v>555000</v>
      </c>
      <c r="T202" s="285">
        <v>555000</v>
      </c>
      <c r="U202" s="285">
        <v>554032.65500000003</v>
      </c>
      <c r="V202" s="285">
        <v>554032.65500000003</v>
      </c>
      <c r="W202" s="285">
        <v>571385.44896422536</v>
      </c>
      <c r="X202" s="285">
        <v>570602.80900926038</v>
      </c>
      <c r="Y202" s="285">
        <v>37867948.004335538</v>
      </c>
      <c r="Z202" s="285">
        <v>37635492.775002725</v>
      </c>
      <c r="AA202" s="284">
        <f t="shared" ref="AA202:AA265" si="38">Z202-Y202</f>
        <v>-232455.22933281213</v>
      </c>
      <c r="AB202" s="284">
        <f t="shared" si="30"/>
        <v>4916.6382763354368</v>
      </c>
      <c r="AC202" s="284">
        <f t="shared" ref="AC202:AC265" si="39">Z202/C202</f>
        <v>4886.4571247731401</v>
      </c>
      <c r="AD202" s="285">
        <f t="shared" si="31"/>
        <v>-30.181151562296691</v>
      </c>
      <c r="AE202" s="286">
        <f t="shared" si="32"/>
        <v>-6.1385747468068541E-3</v>
      </c>
      <c r="AF202" s="248">
        <v>17</v>
      </c>
    </row>
    <row r="203" spans="1:32">
      <c r="A203" s="280">
        <v>616</v>
      </c>
      <c r="B203" s="280" t="s">
        <v>226</v>
      </c>
      <c r="C203" s="285">
        <v>1848</v>
      </c>
      <c r="D203" s="285">
        <v>6314799.3599999994</v>
      </c>
      <c r="E203" s="285">
        <v>6314799.3599999994</v>
      </c>
      <c r="F203" s="284">
        <f t="shared" si="33"/>
        <v>0</v>
      </c>
      <c r="G203" s="285">
        <v>6751000</v>
      </c>
      <c r="H203" s="285">
        <v>6751000</v>
      </c>
      <c r="I203" s="284">
        <f t="shared" si="34"/>
        <v>0</v>
      </c>
      <c r="J203" s="285">
        <v>6532899.6799999997</v>
      </c>
      <c r="K203" s="285">
        <v>6532899.6799999997</v>
      </c>
      <c r="L203" s="284">
        <f t="shared" si="35"/>
        <v>0</v>
      </c>
      <c r="M203" s="285">
        <v>6673153.6954552615</v>
      </c>
      <c r="N203" s="285">
        <v>6667401.6034985315</v>
      </c>
      <c r="O203" s="284">
        <f t="shared" si="36"/>
        <v>-5752.0919567300007</v>
      </c>
      <c r="P203" s="285">
        <v>221228.05000000002</v>
      </c>
      <c r="Q203" s="285">
        <v>221228.05000000002</v>
      </c>
      <c r="R203" s="284">
        <f t="shared" si="37"/>
        <v>0</v>
      </c>
      <c r="S203" s="285">
        <v>213000</v>
      </c>
      <c r="T203" s="285">
        <v>213000</v>
      </c>
      <c r="U203" s="285">
        <v>217114.02500000002</v>
      </c>
      <c r="V203" s="285">
        <v>217114.02500000002</v>
      </c>
      <c r="W203" s="285">
        <v>223914.22875796925</v>
      </c>
      <c r="X203" s="285">
        <v>223607.52822467982</v>
      </c>
      <c r="Y203" s="285">
        <v>6897067.9242132306</v>
      </c>
      <c r="Z203" s="285">
        <v>6891009.1317232111</v>
      </c>
      <c r="AA203" s="284">
        <f t="shared" si="38"/>
        <v>-6058.792490019463</v>
      </c>
      <c r="AB203" s="284">
        <f t="shared" ref="AB203:AB266" si="40">Y203/C203</f>
        <v>3732.1796126694971</v>
      </c>
      <c r="AC203" s="284">
        <f t="shared" si="39"/>
        <v>3728.9010453047681</v>
      </c>
      <c r="AD203" s="285">
        <f t="shared" ref="AD203:AD266" si="41">AC203-AB203</f>
        <v>-3.2785673647290423</v>
      </c>
      <c r="AE203" s="286">
        <f t="shared" ref="AE203:AE266" si="42">AD203/AB203</f>
        <v>-8.7845915925359181E-4</v>
      </c>
      <c r="AF203" s="248">
        <v>1</v>
      </c>
    </row>
    <row r="204" spans="1:32">
      <c r="A204" s="280">
        <v>619</v>
      </c>
      <c r="B204" s="280" t="s">
        <v>227</v>
      </c>
      <c r="C204" s="285">
        <v>2721</v>
      </c>
      <c r="D204" s="285">
        <v>12538273.890000001</v>
      </c>
      <c r="E204" s="285">
        <v>12668056.77</v>
      </c>
      <c r="F204" s="284">
        <f t="shared" si="33"/>
        <v>129782.87999999896</v>
      </c>
      <c r="G204" s="285">
        <v>12688000</v>
      </c>
      <c r="H204" s="285">
        <v>12688000</v>
      </c>
      <c r="I204" s="284">
        <f t="shared" si="34"/>
        <v>0</v>
      </c>
      <c r="J204" s="285">
        <v>12613136.945</v>
      </c>
      <c r="K204" s="285">
        <v>12678028.385</v>
      </c>
      <c r="L204" s="284">
        <f t="shared" si="35"/>
        <v>64891.439999999478</v>
      </c>
      <c r="M204" s="285">
        <v>12883926.822493324</v>
      </c>
      <c r="N204" s="285">
        <v>12939048.649733573</v>
      </c>
      <c r="O204" s="284">
        <f t="shared" si="36"/>
        <v>55121.827240249142</v>
      </c>
      <c r="P204" s="285">
        <v>213164.54</v>
      </c>
      <c r="Q204" s="285">
        <v>217505.45</v>
      </c>
      <c r="R204" s="284">
        <f t="shared" si="37"/>
        <v>4340.9100000000035</v>
      </c>
      <c r="S204" s="285">
        <v>216000</v>
      </c>
      <c r="T204" s="285">
        <v>216000</v>
      </c>
      <c r="U204" s="285">
        <v>214582.27000000002</v>
      </c>
      <c r="V204" s="285">
        <v>216752.72500000001</v>
      </c>
      <c r="W204" s="285">
        <v>221303.17694669572</v>
      </c>
      <c r="X204" s="285">
        <v>223235.42236948421</v>
      </c>
      <c r="Y204" s="285">
        <v>13105229.99944002</v>
      </c>
      <c r="Z204" s="285">
        <v>13162284.072103057</v>
      </c>
      <c r="AA204" s="284">
        <f t="shared" si="38"/>
        <v>57054.072663037106</v>
      </c>
      <c r="AB204" s="284">
        <f t="shared" si="40"/>
        <v>4816.3285554722606</v>
      </c>
      <c r="AC204" s="284">
        <f t="shared" si="39"/>
        <v>4837.2966086376546</v>
      </c>
      <c r="AD204" s="285">
        <f t="shared" si="41"/>
        <v>20.96805316539394</v>
      </c>
      <c r="AE204" s="286">
        <f t="shared" si="42"/>
        <v>4.3535346320114025E-3</v>
      </c>
      <c r="AF204" s="248">
        <v>6</v>
      </c>
    </row>
    <row r="205" spans="1:32">
      <c r="A205" s="280">
        <v>620</v>
      </c>
      <c r="B205" s="280" t="s">
        <v>228</v>
      </c>
      <c r="C205" s="285">
        <v>2446</v>
      </c>
      <c r="D205" s="285">
        <v>14987594.100000001</v>
      </c>
      <c r="E205" s="285">
        <v>15189925.350000001</v>
      </c>
      <c r="F205" s="284">
        <f t="shared" si="33"/>
        <v>202331.25</v>
      </c>
      <c r="G205" s="285">
        <v>15141000</v>
      </c>
      <c r="H205" s="285">
        <v>15141000</v>
      </c>
      <c r="I205" s="284">
        <f t="shared" si="34"/>
        <v>0</v>
      </c>
      <c r="J205" s="285">
        <v>15064297.050000001</v>
      </c>
      <c r="K205" s="285">
        <v>15165462.675000001</v>
      </c>
      <c r="L205" s="284">
        <f t="shared" si="35"/>
        <v>101165.625</v>
      </c>
      <c r="M205" s="285">
        <v>15387710.58070852</v>
      </c>
      <c r="N205" s="285">
        <v>15477695.221104655</v>
      </c>
      <c r="O205" s="284">
        <f t="shared" si="36"/>
        <v>89984.640396134928</v>
      </c>
      <c r="P205" s="285">
        <v>345872.8</v>
      </c>
      <c r="Q205" s="285">
        <v>345872.8</v>
      </c>
      <c r="R205" s="284">
        <f t="shared" si="37"/>
        <v>0</v>
      </c>
      <c r="S205" s="285">
        <v>362000</v>
      </c>
      <c r="T205" s="285">
        <v>362000</v>
      </c>
      <c r="U205" s="285">
        <v>353936.4</v>
      </c>
      <c r="V205" s="285">
        <v>353936.4</v>
      </c>
      <c r="W205" s="285">
        <v>365022.00185074226</v>
      </c>
      <c r="X205" s="285">
        <v>364522.02271475352</v>
      </c>
      <c r="Y205" s="285">
        <v>15752732.582559263</v>
      </c>
      <c r="Z205" s="285">
        <v>15842217.243819408</v>
      </c>
      <c r="AA205" s="284">
        <f t="shared" si="38"/>
        <v>89484.661260144785</v>
      </c>
      <c r="AB205" s="284">
        <f t="shared" si="40"/>
        <v>6440.2013828942208</v>
      </c>
      <c r="AC205" s="284">
        <f t="shared" si="39"/>
        <v>6476.7854635402318</v>
      </c>
      <c r="AD205" s="285">
        <f t="shared" si="41"/>
        <v>36.584080646010989</v>
      </c>
      <c r="AE205" s="286">
        <f t="shared" si="42"/>
        <v>5.6805802289322414E-3</v>
      </c>
      <c r="AF205" s="248">
        <v>18</v>
      </c>
    </row>
    <row r="206" spans="1:32">
      <c r="A206" s="280">
        <v>623</v>
      </c>
      <c r="B206" s="280" t="s">
        <v>229</v>
      </c>
      <c r="C206" s="285">
        <v>2117</v>
      </c>
      <c r="D206" s="285">
        <v>11287002.660000002</v>
      </c>
      <c r="E206" s="285">
        <v>11037413.539999997</v>
      </c>
      <c r="F206" s="284">
        <f t="shared" si="33"/>
        <v>-249589.12000000477</v>
      </c>
      <c r="G206" s="285">
        <v>10861000</v>
      </c>
      <c r="H206" s="285">
        <v>10861000</v>
      </c>
      <c r="I206" s="284">
        <f t="shared" si="34"/>
        <v>0</v>
      </c>
      <c r="J206" s="285">
        <v>11074001.330000002</v>
      </c>
      <c r="K206" s="285">
        <v>10949206.77</v>
      </c>
      <c r="L206" s="284">
        <f t="shared" si="35"/>
        <v>-124794.56000000238</v>
      </c>
      <c r="M206" s="285">
        <v>11311747.695284676</v>
      </c>
      <c r="N206" s="285">
        <v>11174633.371277327</v>
      </c>
      <c r="O206" s="284">
        <f t="shared" si="36"/>
        <v>-137114.32400734909</v>
      </c>
      <c r="P206" s="285">
        <v>170796.41</v>
      </c>
      <c r="Q206" s="285">
        <v>218785.4</v>
      </c>
      <c r="R206" s="284">
        <f t="shared" si="37"/>
        <v>47988.989999999991</v>
      </c>
      <c r="S206" s="285">
        <v>223000</v>
      </c>
      <c r="T206" s="285">
        <v>223000</v>
      </c>
      <c r="U206" s="285">
        <v>196898.20500000002</v>
      </c>
      <c r="V206" s="285">
        <v>220892.7</v>
      </c>
      <c r="W206" s="285">
        <v>203065.23135206729</v>
      </c>
      <c r="X206" s="285">
        <v>227499.2168280042</v>
      </c>
      <c r="Y206" s="285">
        <v>11514812.926636742</v>
      </c>
      <c r="Z206" s="285">
        <v>11402132.58810533</v>
      </c>
      <c r="AA206" s="284">
        <f t="shared" si="38"/>
        <v>-112680.33853141218</v>
      </c>
      <c r="AB206" s="284">
        <f t="shared" si="40"/>
        <v>5439.2125302960521</v>
      </c>
      <c r="AC206" s="284">
        <f t="shared" si="39"/>
        <v>5385.9861068045966</v>
      </c>
      <c r="AD206" s="285">
        <f t="shared" si="41"/>
        <v>-53.226423491455535</v>
      </c>
      <c r="AE206" s="286">
        <f t="shared" si="42"/>
        <v>-9.7856855555814182E-3</v>
      </c>
      <c r="AF206" s="248">
        <v>10</v>
      </c>
    </row>
    <row r="207" spans="1:32">
      <c r="A207" s="280">
        <v>624</v>
      </c>
      <c r="B207" s="280" t="s">
        <v>230</v>
      </c>
      <c r="C207" s="285">
        <v>5119</v>
      </c>
      <c r="D207" s="285">
        <v>17049542.119999997</v>
      </c>
      <c r="E207" s="285">
        <v>17049542.119999997</v>
      </c>
      <c r="F207" s="284">
        <f t="shared" si="33"/>
        <v>0</v>
      </c>
      <c r="G207" s="285">
        <v>16926000</v>
      </c>
      <c r="H207" s="285">
        <v>16926000</v>
      </c>
      <c r="I207" s="284">
        <f t="shared" si="34"/>
        <v>0</v>
      </c>
      <c r="J207" s="285">
        <v>16987771.059999999</v>
      </c>
      <c r="K207" s="285">
        <v>16987771.059999999</v>
      </c>
      <c r="L207" s="284">
        <f t="shared" si="35"/>
        <v>0</v>
      </c>
      <c r="M207" s="285">
        <v>17352479.416397061</v>
      </c>
      <c r="N207" s="285">
        <v>17337522.012171775</v>
      </c>
      <c r="O207" s="284">
        <f t="shared" si="36"/>
        <v>-14957.404225286096</v>
      </c>
      <c r="P207" s="285">
        <v>377775.58</v>
      </c>
      <c r="Q207" s="285">
        <v>377775.58</v>
      </c>
      <c r="R207" s="284">
        <f t="shared" si="37"/>
        <v>0</v>
      </c>
      <c r="S207" s="285">
        <v>382000</v>
      </c>
      <c r="T207" s="285">
        <v>382000</v>
      </c>
      <c r="U207" s="285">
        <v>379887.79000000004</v>
      </c>
      <c r="V207" s="285">
        <v>379887.79000000004</v>
      </c>
      <c r="W207" s="285">
        <v>391786.21239424485</v>
      </c>
      <c r="X207" s="285">
        <v>391249.57369583211</v>
      </c>
      <c r="Y207" s="285">
        <v>17744265.628791306</v>
      </c>
      <c r="Z207" s="285">
        <v>17728771.585867606</v>
      </c>
      <c r="AA207" s="284">
        <f t="shared" si="38"/>
        <v>-15494.042923700064</v>
      </c>
      <c r="AB207" s="284">
        <f t="shared" si="40"/>
        <v>3466.3539028699561</v>
      </c>
      <c r="AC207" s="284">
        <f t="shared" si="39"/>
        <v>3463.3271314451272</v>
      </c>
      <c r="AD207" s="285">
        <f t="shared" si="41"/>
        <v>-3.0267714248288939</v>
      </c>
      <c r="AE207" s="286">
        <f t="shared" si="42"/>
        <v>-8.7318592089598486E-4</v>
      </c>
      <c r="AF207" s="248">
        <v>8</v>
      </c>
    </row>
    <row r="208" spans="1:32">
      <c r="A208" s="280">
        <v>625</v>
      </c>
      <c r="B208" s="280" t="s">
        <v>231</v>
      </c>
      <c r="C208" s="285">
        <v>3048</v>
      </c>
      <c r="D208" s="285">
        <v>12130000</v>
      </c>
      <c r="E208" s="285">
        <v>11595286.960000001</v>
      </c>
      <c r="F208" s="284">
        <f t="shared" si="33"/>
        <v>-534713.03999999911</v>
      </c>
      <c r="G208" s="285">
        <v>12497000</v>
      </c>
      <c r="H208" s="285">
        <v>12497000</v>
      </c>
      <c r="I208" s="284">
        <f t="shared" si="34"/>
        <v>0</v>
      </c>
      <c r="J208" s="285">
        <v>12313500</v>
      </c>
      <c r="K208" s="285">
        <v>12046143.48</v>
      </c>
      <c r="L208" s="284">
        <f t="shared" si="35"/>
        <v>-267356.51999999955</v>
      </c>
      <c r="M208" s="285">
        <v>12577857.008970382</v>
      </c>
      <c r="N208" s="285">
        <v>12294154.248290153</v>
      </c>
      <c r="O208" s="284">
        <f t="shared" si="36"/>
        <v>-283702.76068022847</v>
      </c>
      <c r="P208" s="285">
        <v>356000</v>
      </c>
      <c r="Q208" s="285">
        <v>399008.27999999997</v>
      </c>
      <c r="R208" s="284">
        <f t="shared" si="37"/>
        <v>43008.27999999997</v>
      </c>
      <c r="S208" s="285">
        <v>381000</v>
      </c>
      <c r="T208" s="285">
        <v>381000</v>
      </c>
      <c r="U208" s="285">
        <v>368500</v>
      </c>
      <c r="V208" s="285">
        <v>390004.14</v>
      </c>
      <c r="W208" s="285">
        <v>380041.74671494233</v>
      </c>
      <c r="X208" s="285">
        <v>401668.48614589486</v>
      </c>
      <c r="Y208" s="285">
        <v>12957898.755685324</v>
      </c>
      <c r="Z208" s="285">
        <v>12695822.734436048</v>
      </c>
      <c r="AA208" s="284">
        <f t="shared" si="38"/>
        <v>-262076.02124927565</v>
      </c>
      <c r="AB208" s="284">
        <f t="shared" si="40"/>
        <v>4251.2791193193316</v>
      </c>
      <c r="AC208" s="284">
        <f t="shared" si="39"/>
        <v>4165.2961727152388</v>
      </c>
      <c r="AD208" s="285">
        <f t="shared" si="41"/>
        <v>-85.982946604092831</v>
      </c>
      <c r="AE208" s="286">
        <f t="shared" si="42"/>
        <v>-2.0225194392284335E-2</v>
      </c>
      <c r="AF208" s="248">
        <v>17</v>
      </c>
    </row>
    <row r="209" spans="1:32">
      <c r="A209" s="280">
        <v>626</v>
      </c>
      <c r="B209" s="280" t="s">
        <v>232</v>
      </c>
      <c r="C209" s="285">
        <v>4964</v>
      </c>
      <c r="D209" s="285">
        <v>27222526.009999994</v>
      </c>
      <c r="E209" s="285">
        <v>27402101.249999993</v>
      </c>
      <c r="F209" s="284">
        <f t="shared" si="33"/>
        <v>179575.23999999836</v>
      </c>
      <c r="G209" s="285">
        <v>27201000</v>
      </c>
      <c r="H209" s="285">
        <v>27201000</v>
      </c>
      <c r="I209" s="284">
        <f t="shared" si="34"/>
        <v>0</v>
      </c>
      <c r="J209" s="285">
        <v>27211763.004999995</v>
      </c>
      <c r="K209" s="285">
        <v>27301550.624999996</v>
      </c>
      <c r="L209" s="284">
        <f t="shared" si="35"/>
        <v>89787.620000001043</v>
      </c>
      <c r="M209" s="285">
        <v>27795968.980296437</v>
      </c>
      <c r="N209" s="285">
        <v>27863645.75173169</v>
      </c>
      <c r="O209" s="284">
        <f t="shared" si="36"/>
        <v>67676.771435253322</v>
      </c>
      <c r="P209" s="285">
        <v>600151.98</v>
      </c>
      <c r="Q209" s="285">
        <v>600151.98</v>
      </c>
      <c r="R209" s="284">
        <f t="shared" si="37"/>
        <v>0</v>
      </c>
      <c r="S209" s="285">
        <v>582000</v>
      </c>
      <c r="T209" s="285">
        <v>582000</v>
      </c>
      <c r="U209" s="285">
        <v>591075.99</v>
      </c>
      <c r="V209" s="285">
        <v>591075.99</v>
      </c>
      <c r="W209" s="285">
        <v>609589.01405933185</v>
      </c>
      <c r="X209" s="285">
        <v>608754.04579163215</v>
      </c>
      <c r="Y209" s="285">
        <v>28405557.994355768</v>
      </c>
      <c r="Z209" s="285">
        <v>28472399.797523323</v>
      </c>
      <c r="AA209" s="284">
        <f t="shared" si="38"/>
        <v>66841.803167555481</v>
      </c>
      <c r="AB209" s="284">
        <f t="shared" si="40"/>
        <v>5722.3122470499129</v>
      </c>
      <c r="AC209" s="284">
        <f t="shared" si="39"/>
        <v>5735.7775579217014</v>
      </c>
      <c r="AD209" s="285">
        <f t="shared" si="41"/>
        <v>13.465310871788461</v>
      </c>
      <c r="AE209" s="286">
        <f t="shared" si="42"/>
        <v>2.3531241027139652E-3</v>
      </c>
      <c r="AF209" s="248">
        <v>17</v>
      </c>
    </row>
    <row r="210" spans="1:32">
      <c r="A210" s="280">
        <v>630</v>
      </c>
      <c r="B210" s="280" t="s">
        <v>233</v>
      </c>
      <c r="C210" s="285">
        <v>1631</v>
      </c>
      <c r="D210" s="285">
        <v>6678150.2700000005</v>
      </c>
      <c r="E210" s="285">
        <v>6788443.9299999997</v>
      </c>
      <c r="F210" s="284">
        <f t="shared" si="33"/>
        <v>110293.65999999922</v>
      </c>
      <c r="G210" s="285">
        <v>7220000</v>
      </c>
      <c r="H210" s="285">
        <v>7220000</v>
      </c>
      <c r="I210" s="284">
        <f t="shared" si="34"/>
        <v>0</v>
      </c>
      <c r="J210" s="285">
        <v>6949075.1349999998</v>
      </c>
      <c r="K210" s="285">
        <v>7004221.9649999999</v>
      </c>
      <c r="L210" s="284">
        <f t="shared" si="35"/>
        <v>55146.830000000075</v>
      </c>
      <c r="M210" s="285">
        <v>7098263.9698397331</v>
      </c>
      <c r="N210" s="285">
        <v>7148427.6581912301</v>
      </c>
      <c r="O210" s="284">
        <f t="shared" si="36"/>
        <v>50163.688351497054</v>
      </c>
      <c r="P210" s="285">
        <v>221869.27000000002</v>
      </c>
      <c r="Q210" s="285">
        <v>221869.27000000002</v>
      </c>
      <c r="R210" s="284">
        <f t="shared" si="37"/>
        <v>0</v>
      </c>
      <c r="S210" s="285">
        <v>245000</v>
      </c>
      <c r="T210" s="285">
        <v>245000</v>
      </c>
      <c r="U210" s="285">
        <v>233434.63500000001</v>
      </c>
      <c r="V210" s="285">
        <v>233434.63500000001</v>
      </c>
      <c r="W210" s="285">
        <v>240746.01473314795</v>
      </c>
      <c r="X210" s="285">
        <v>240416.25931065634</v>
      </c>
      <c r="Y210" s="285">
        <v>7339009.9845728809</v>
      </c>
      <c r="Z210" s="285">
        <v>7388843.9175018864</v>
      </c>
      <c r="AA210" s="284">
        <f t="shared" si="38"/>
        <v>49833.932929005474</v>
      </c>
      <c r="AB210" s="284">
        <f t="shared" si="40"/>
        <v>4499.6995613567633</v>
      </c>
      <c r="AC210" s="284">
        <f t="shared" si="39"/>
        <v>4530.2537814235966</v>
      </c>
      <c r="AD210" s="285">
        <f t="shared" si="41"/>
        <v>30.554220066833295</v>
      </c>
      <c r="AE210" s="286">
        <f t="shared" si="42"/>
        <v>6.7902800287449622E-3</v>
      </c>
      <c r="AF210" s="248">
        <v>17</v>
      </c>
    </row>
    <row r="211" spans="1:32">
      <c r="A211" s="280">
        <v>631</v>
      </c>
      <c r="B211" s="280" t="s">
        <v>234</v>
      </c>
      <c r="C211" s="285">
        <v>1985</v>
      </c>
      <c r="D211" s="285">
        <v>6859075.6699999999</v>
      </c>
      <c r="E211" s="285">
        <v>6859075.6699999999</v>
      </c>
      <c r="F211" s="284">
        <f t="shared" si="33"/>
        <v>0</v>
      </c>
      <c r="G211" s="285">
        <v>6368000</v>
      </c>
      <c r="H211" s="285">
        <v>6368000</v>
      </c>
      <c r="I211" s="284">
        <f t="shared" si="34"/>
        <v>0</v>
      </c>
      <c r="J211" s="285">
        <v>6613537.835</v>
      </c>
      <c r="K211" s="285">
        <v>6613537.835</v>
      </c>
      <c r="L211" s="284">
        <f t="shared" si="35"/>
        <v>0</v>
      </c>
      <c r="M211" s="285">
        <v>6755523.0610342762</v>
      </c>
      <c r="N211" s="285">
        <v>6749699.9687399473</v>
      </c>
      <c r="O211" s="284">
        <f t="shared" si="36"/>
        <v>-5823.092294328846</v>
      </c>
      <c r="P211" s="285">
        <v>164436.71</v>
      </c>
      <c r="Q211" s="285">
        <v>164436.71</v>
      </c>
      <c r="R211" s="284">
        <f t="shared" si="37"/>
        <v>0</v>
      </c>
      <c r="S211" s="285">
        <v>165000</v>
      </c>
      <c r="T211" s="285">
        <v>165000</v>
      </c>
      <c r="U211" s="285">
        <v>164718.35499999998</v>
      </c>
      <c r="V211" s="285">
        <v>164718.35499999998</v>
      </c>
      <c r="W211" s="285">
        <v>169877.47991916406</v>
      </c>
      <c r="X211" s="285">
        <v>169644.79477908128</v>
      </c>
      <c r="Y211" s="285">
        <v>6925400.5409534406</v>
      </c>
      <c r="Z211" s="285">
        <v>6919344.7635190282</v>
      </c>
      <c r="AA211" s="284">
        <f t="shared" si="38"/>
        <v>-6055.77743441239</v>
      </c>
      <c r="AB211" s="284">
        <f t="shared" si="40"/>
        <v>3488.8667712611791</v>
      </c>
      <c r="AC211" s="284">
        <f t="shared" si="39"/>
        <v>3485.8160017728101</v>
      </c>
      <c r="AD211" s="285">
        <f t="shared" si="41"/>
        <v>-3.0507694883690419</v>
      </c>
      <c r="AE211" s="286">
        <f t="shared" si="42"/>
        <v>-8.7442991904968306E-4</v>
      </c>
      <c r="AF211" s="248">
        <v>2</v>
      </c>
    </row>
    <row r="212" spans="1:32">
      <c r="A212" s="280">
        <v>635</v>
      </c>
      <c r="B212" s="280" t="s">
        <v>235</v>
      </c>
      <c r="C212" s="285">
        <v>6439</v>
      </c>
      <c r="D212" s="285">
        <v>26025162.359999999</v>
      </c>
      <c r="E212" s="285">
        <v>26025162.359999999</v>
      </c>
      <c r="F212" s="284">
        <f t="shared" si="33"/>
        <v>0</v>
      </c>
      <c r="G212" s="285">
        <v>27100000</v>
      </c>
      <c r="H212" s="285">
        <v>27100000</v>
      </c>
      <c r="I212" s="284">
        <f t="shared" si="34"/>
        <v>0</v>
      </c>
      <c r="J212" s="285">
        <v>26562581.18</v>
      </c>
      <c r="K212" s="285">
        <v>26562581.18</v>
      </c>
      <c r="L212" s="284">
        <f t="shared" si="35"/>
        <v>0</v>
      </c>
      <c r="M212" s="285">
        <v>27132849.950965021</v>
      </c>
      <c r="N212" s="285">
        <v>27109462.111408379</v>
      </c>
      <c r="O212" s="284">
        <f t="shared" si="36"/>
        <v>-23387.839556641877</v>
      </c>
      <c r="P212" s="285">
        <v>524529.68999999994</v>
      </c>
      <c r="Q212" s="285">
        <v>524529.68999999994</v>
      </c>
      <c r="R212" s="284">
        <f t="shared" si="37"/>
        <v>0</v>
      </c>
      <c r="S212" s="285">
        <v>503000</v>
      </c>
      <c r="T212" s="285">
        <v>503000</v>
      </c>
      <c r="U212" s="285">
        <v>513764.84499999997</v>
      </c>
      <c r="V212" s="285">
        <v>513764.84499999997</v>
      </c>
      <c r="W212" s="285">
        <v>529856.41545327427</v>
      </c>
      <c r="X212" s="285">
        <v>529130.65878257167</v>
      </c>
      <c r="Y212" s="285">
        <v>27662706.366418295</v>
      </c>
      <c r="Z212" s="285">
        <v>27638592.77019095</v>
      </c>
      <c r="AA212" s="284">
        <f t="shared" si="38"/>
        <v>-24113.596227344126</v>
      </c>
      <c r="AB212" s="284">
        <f t="shared" si="40"/>
        <v>4296.1183982634411</v>
      </c>
      <c r="AC212" s="284">
        <f t="shared" si="39"/>
        <v>4292.373469512494</v>
      </c>
      <c r="AD212" s="285">
        <f t="shared" si="41"/>
        <v>-3.7449287509471105</v>
      </c>
      <c r="AE212" s="286">
        <f t="shared" si="42"/>
        <v>-8.7170054541813133E-4</v>
      </c>
      <c r="AF212" s="248">
        <v>6</v>
      </c>
    </row>
    <row r="213" spans="1:32">
      <c r="A213" s="280">
        <v>636</v>
      </c>
      <c r="B213" s="280" t="s">
        <v>236</v>
      </c>
      <c r="C213" s="285">
        <v>8222</v>
      </c>
      <c r="D213" s="285">
        <v>28382499.600000001</v>
      </c>
      <c r="E213" s="285">
        <v>28382499.600000001</v>
      </c>
      <c r="F213" s="284">
        <f t="shared" si="33"/>
        <v>0</v>
      </c>
      <c r="G213" s="285">
        <v>30271000</v>
      </c>
      <c r="H213" s="285">
        <v>30271000</v>
      </c>
      <c r="I213" s="284">
        <f t="shared" si="34"/>
        <v>0</v>
      </c>
      <c r="J213" s="285">
        <v>29326749.800000001</v>
      </c>
      <c r="K213" s="285">
        <v>29326749.800000001</v>
      </c>
      <c r="L213" s="284">
        <f t="shared" si="35"/>
        <v>0</v>
      </c>
      <c r="M213" s="285">
        <v>29956362.165286135</v>
      </c>
      <c r="N213" s="285">
        <v>29930540.528661579</v>
      </c>
      <c r="O213" s="284">
        <f t="shared" si="36"/>
        <v>-25821.636624556035</v>
      </c>
      <c r="P213" s="285">
        <v>610213.77</v>
      </c>
      <c r="Q213" s="285">
        <v>610213.77</v>
      </c>
      <c r="R213" s="284">
        <f t="shared" si="37"/>
        <v>0</v>
      </c>
      <c r="S213" s="285">
        <v>639000</v>
      </c>
      <c r="T213" s="285">
        <v>639000</v>
      </c>
      <c r="U213" s="285">
        <v>624606.88500000001</v>
      </c>
      <c r="V213" s="285">
        <v>624606.88500000001</v>
      </c>
      <c r="W213" s="285">
        <v>644170.12641948205</v>
      </c>
      <c r="X213" s="285">
        <v>643287.79159691243</v>
      </c>
      <c r="Y213" s="285">
        <v>30600532.291705616</v>
      </c>
      <c r="Z213" s="285">
        <v>30573828.320258491</v>
      </c>
      <c r="AA213" s="284">
        <f t="shared" si="38"/>
        <v>-26703.971447125077</v>
      </c>
      <c r="AB213" s="284">
        <f t="shared" si="40"/>
        <v>3721.7869486384839</v>
      </c>
      <c r="AC213" s="284">
        <f t="shared" si="39"/>
        <v>3718.5390805471284</v>
      </c>
      <c r="AD213" s="285">
        <f t="shared" si="41"/>
        <v>-3.2478680913554854</v>
      </c>
      <c r="AE213" s="286">
        <f t="shared" si="42"/>
        <v>-8.7266362534363525E-4</v>
      </c>
      <c r="AF213" s="248">
        <v>2</v>
      </c>
    </row>
    <row r="214" spans="1:32">
      <c r="A214" s="280">
        <v>638</v>
      </c>
      <c r="B214" s="280" t="s">
        <v>237</v>
      </c>
      <c r="C214" s="285">
        <v>51149</v>
      </c>
      <c r="D214" s="285">
        <v>161422493.51000005</v>
      </c>
      <c r="E214" s="285">
        <v>161422493.49000001</v>
      </c>
      <c r="F214" s="284">
        <f t="shared" si="33"/>
        <v>-2.0000040531158447E-2</v>
      </c>
      <c r="G214" s="285">
        <v>167532000</v>
      </c>
      <c r="H214" s="285">
        <v>167532000</v>
      </c>
      <c r="I214" s="284">
        <f t="shared" si="34"/>
        <v>0</v>
      </c>
      <c r="J214" s="285">
        <v>164477246.75500003</v>
      </c>
      <c r="K214" s="285">
        <v>164477246.745</v>
      </c>
      <c r="L214" s="284">
        <f t="shared" si="35"/>
        <v>-1.0000020265579224E-2</v>
      </c>
      <c r="M214" s="285">
        <v>168008388.42843452</v>
      </c>
      <c r="N214" s="285">
        <v>167863569.38005769</v>
      </c>
      <c r="O214" s="284">
        <f t="shared" si="36"/>
        <v>-144819.04837682843</v>
      </c>
      <c r="P214" s="285">
        <v>4979534.3499999978</v>
      </c>
      <c r="Q214" s="285">
        <v>4979534.3500000006</v>
      </c>
      <c r="R214" s="284">
        <f t="shared" si="37"/>
        <v>0</v>
      </c>
      <c r="S214" s="285">
        <v>5246000</v>
      </c>
      <c r="T214" s="285">
        <v>5246000</v>
      </c>
      <c r="U214" s="285">
        <v>5112767.1749999989</v>
      </c>
      <c r="V214" s="285">
        <v>5112767.1750000007</v>
      </c>
      <c r="W214" s="285">
        <v>5272903.5759398118</v>
      </c>
      <c r="X214" s="285">
        <v>5265681.1571248285</v>
      </c>
      <c r="Y214" s="285">
        <v>173281292.00437433</v>
      </c>
      <c r="Z214" s="285">
        <v>173129250.53718251</v>
      </c>
      <c r="AA214" s="284">
        <f t="shared" si="38"/>
        <v>-152041.46719181538</v>
      </c>
      <c r="AB214" s="284">
        <f t="shared" si="40"/>
        <v>3387.7747757409593</v>
      </c>
      <c r="AC214" s="284">
        <f t="shared" si="39"/>
        <v>3384.8022549254629</v>
      </c>
      <c r="AD214" s="285">
        <f t="shared" si="41"/>
        <v>-2.9725208154964093</v>
      </c>
      <c r="AE214" s="286">
        <f t="shared" si="42"/>
        <v>-8.7742574765651963E-4</v>
      </c>
      <c r="AF214" s="248">
        <v>1</v>
      </c>
    </row>
    <row r="215" spans="1:32">
      <c r="A215" s="280">
        <v>678</v>
      </c>
      <c r="B215" s="280" t="s">
        <v>238</v>
      </c>
      <c r="C215" s="285">
        <v>24260</v>
      </c>
      <c r="D215" s="285">
        <v>91700676.909999996</v>
      </c>
      <c r="E215" s="285">
        <v>92296167.519999981</v>
      </c>
      <c r="F215" s="284">
        <f t="shared" si="33"/>
        <v>595490.6099999845</v>
      </c>
      <c r="G215" s="285">
        <v>98954000</v>
      </c>
      <c r="H215" s="285">
        <v>98954000</v>
      </c>
      <c r="I215" s="284">
        <f t="shared" si="34"/>
        <v>0</v>
      </c>
      <c r="J215" s="285">
        <v>95327338.454999998</v>
      </c>
      <c r="K215" s="285">
        <v>95625083.75999999</v>
      </c>
      <c r="L215" s="284">
        <f t="shared" si="35"/>
        <v>297745.30499999225</v>
      </c>
      <c r="M215" s="285">
        <v>97373909.2973333</v>
      </c>
      <c r="N215" s="285">
        <v>97593850.820636719</v>
      </c>
      <c r="O215" s="284">
        <f t="shared" si="36"/>
        <v>219941.52330341935</v>
      </c>
      <c r="P215" s="285">
        <v>3148922.02</v>
      </c>
      <c r="Q215" s="285">
        <v>3148922.02</v>
      </c>
      <c r="R215" s="284">
        <f t="shared" si="37"/>
        <v>0</v>
      </c>
      <c r="S215" s="285">
        <v>3088000</v>
      </c>
      <c r="T215" s="285">
        <v>3088000</v>
      </c>
      <c r="U215" s="285">
        <v>3118461.01</v>
      </c>
      <c r="V215" s="285">
        <v>3118461.01</v>
      </c>
      <c r="W215" s="285">
        <v>3216133.973684785</v>
      </c>
      <c r="X215" s="285">
        <v>3211728.7600887986</v>
      </c>
      <c r="Y215" s="285">
        <v>100590043.27101809</v>
      </c>
      <c r="Z215" s="285">
        <v>100805579.58072552</v>
      </c>
      <c r="AA215" s="284">
        <f t="shared" si="38"/>
        <v>215536.30970743299</v>
      </c>
      <c r="AB215" s="284">
        <f t="shared" si="40"/>
        <v>4146.3331933643067</v>
      </c>
      <c r="AC215" s="284">
        <f t="shared" si="39"/>
        <v>4155.2176249268559</v>
      </c>
      <c r="AD215" s="285">
        <f t="shared" si="41"/>
        <v>8.8844315625492527</v>
      </c>
      <c r="AE215" s="286">
        <f t="shared" si="42"/>
        <v>2.1427201211826601E-3</v>
      </c>
      <c r="AF215" s="248">
        <v>17</v>
      </c>
    </row>
    <row r="216" spans="1:32">
      <c r="A216" s="280">
        <v>680</v>
      </c>
      <c r="B216" s="280" t="s">
        <v>239</v>
      </c>
      <c r="C216" s="285">
        <v>24810</v>
      </c>
      <c r="D216" s="285">
        <v>90222385.429999977</v>
      </c>
      <c r="E216" s="285">
        <v>83348675.349999979</v>
      </c>
      <c r="F216" s="284">
        <f t="shared" si="33"/>
        <v>-6873710.0799999982</v>
      </c>
      <c r="G216" s="285">
        <v>89772000</v>
      </c>
      <c r="H216" s="285">
        <v>89772000</v>
      </c>
      <c r="I216" s="284">
        <f t="shared" si="34"/>
        <v>0</v>
      </c>
      <c r="J216" s="285">
        <v>89997192.714999989</v>
      </c>
      <c r="K216" s="285">
        <v>86560337.674999982</v>
      </c>
      <c r="L216" s="284">
        <f t="shared" si="35"/>
        <v>-3436855.0400000066</v>
      </c>
      <c r="M216" s="285">
        <v>91929331.317498744</v>
      </c>
      <c r="N216" s="285">
        <v>88342476.156570837</v>
      </c>
      <c r="O216" s="284">
        <f t="shared" si="36"/>
        <v>-3586855.1609279066</v>
      </c>
      <c r="P216" s="285">
        <v>1859809.93</v>
      </c>
      <c r="Q216" s="285">
        <v>1859809.93</v>
      </c>
      <c r="R216" s="284">
        <f t="shared" si="37"/>
        <v>0</v>
      </c>
      <c r="S216" s="285">
        <v>1857000</v>
      </c>
      <c r="T216" s="285">
        <v>1857000</v>
      </c>
      <c r="U216" s="285">
        <v>1858404.9649999999</v>
      </c>
      <c r="V216" s="285">
        <v>1858404.9649999999</v>
      </c>
      <c r="W216" s="285">
        <v>1916611.8561799761</v>
      </c>
      <c r="X216" s="285">
        <v>1913986.6282895475</v>
      </c>
      <c r="Y216" s="285">
        <v>93845943.173678726</v>
      </c>
      <c r="Z216" s="285">
        <v>90256462.784860387</v>
      </c>
      <c r="AA216" s="284">
        <f t="shared" si="38"/>
        <v>-3589480.3888183385</v>
      </c>
      <c r="AB216" s="284">
        <f t="shared" si="40"/>
        <v>3782.5853758032536</v>
      </c>
      <c r="AC216" s="284">
        <f t="shared" si="39"/>
        <v>3637.9066015663198</v>
      </c>
      <c r="AD216" s="285">
        <f t="shared" si="41"/>
        <v>-144.6787742369338</v>
      </c>
      <c r="AE216" s="286">
        <f t="shared" si="42"/>
        <v>-3.8248647383460697E-2</v>
      </c>
      <c r="AF216" s="248">
        <v>2</v>
      </c>
    </row>
    <row r="217" spans="1:32">
      <c r="A217" s="280">
        <v>681</v>
      </c>
      <c r="B217" s="280" t="s">
        <v>240</v>
      </c>
      <c r="C217" s="285">
        <v>3330</v>
      </c>
      <c r="D217" s="285">
        <v>14936082.079999998</v>
      </c>
      <c r="E217" s="285">
        <v>14963966.439999999</v>
      </c>
      <c r="F217" s="284">
        <f t="shared" si="33"/>
        <v>27884.360000001267</v>
      </c>
      <c r="G217" s="285">
        <v>15471000</v>
      </c>
      <c r="H217" s="285">
        <v>15471000</v>
      </c>
      <c r="I217" s="284">
        <f t="shared" si="34"/>
        <v>0</v>
      </c>
      <c r="J217" s="285">
        <v>15203541.039999999</v>
      </c>
      <c r="K217" s="285">
        <v>15217483.219999999</v>
      </c>
      <c r="L217" s="284">
        <f t="shared" si="35"/>
        <v>13942.179999999702</v>
      </c>
      <c r="M217" s="285">
        <v>15529943.982712703</v>
      </c>
      <c r="N217" s="285">
        <v>15530786.785668198</v>
      </c>
      <c r="O217" s="284">
        <f t="shared" si="36"/>
        <v>842.8029554951936</v>
      </c>
      <c r="P217" s="285">
        <v>300960.96999999997</v>
      </c>
      <c r="Q217" s="285">
        <v>304503.06</v>
      </c>
      <c r="R217" s="284">
        <f t="shared" si="37"/>
        <v>3542.0900000000256</v>
      </c>
      <c r="S217" s="285">
        <v>325000</v>
      </c>
      <c r="T217" s="285">
        <v>325000</v>
      </c>
      <c r="U217" s="285">
        <v>312980.48499999999</v>
      </c>
      <c r="V217" s="285">
        <v>314751.53000000003</v>
      </c>
      <c r="W217" s="285">
        <v>322783.31128111208</v>
      </c>
      <c r="X217" s="285">
        <v>324165.20134171966</v>
      </c>
      <c r="Y217" s="285">
        <v>15852727.293993816</v>
      </c>
      <c r="Z217" s="285">
        <v>15854951.987009918</v>
      </c>
      <c r="AA217" s="284">
        <f t="shared" si="38"/>
        <v>2224.6930161025375</v>
      </c>
      <c r="AB217" s="284">
        <f t="shared" si="40"/>
        <v>4760.5787669651099</v>
      </c>
      <c r="AC217" s="284">
        <f t="shared" si="39"/>
        <v>4761.2468429459213</v>
      </c>
      <c r="AD217" s="285">
        <f t="shared" si="41"/>
        <v>0.66807598081140895</v>
      </c>
      <c r="AE217" s="286">
        <f t="shared" si="42"/>
        <v>1.4033503351469813E-4</v>
      </c>
      <c r="AF217" s="248">
        <v>10</v>
      </c>
    </row>
    <row r="218" spans="1:32">
      <c r="A218" s="280">
        <v>683</v>
      </c>
      <c r="B218" s="280" t="s">
        <v>241</v>
      </c>
      <c r="C218" s="285">
        <v>3670</v>
      </c>
      <c r="D218" s="285">
        <v>17606006.050000001</v>
      </c>
      <c r="E218" s="285">
        <v>17606006.050000001</v>
      </c>
      <c r="F218" s="284">
        <f t="shared" si="33"/>
        <v>0</v>
      </c>
      <c r="G218" s="285">
        <v>19692000</v>
      </c>
      <c r="H218" s="285">
        <v>19692000</v>
      </c>
      <c r="I218" s="284">
        <f t="shared" si="34"/>
        <v>0</v>
      </c>
      <c r="J218" s="285">
        <v>18649003.024999999</v>
      </c>
      <c r="K218" s="285">
        <v>18649003.024999999</v>
      </c>
      <c r="L218" s="284">
        <f t="shared" si="35"/>
        <v>0</v>
      </c>
      <c r="M218" s="285">
        <v>19049376.16504699</v>
      </c>
      <c r="N218" s="285">
        <v>19032956.078170478</v>
      </c>
      <c r="O218" s="284">
        <f t="shared" si="36"/>
        <v>-16420.086876511574</v>
      </c>
      <c r="P218" s="285">
        <v>416791</v>
      </c>
      <c r="Q218" s="285">
        <v>416791</v>
      </c>
      <c r="R218" s="284">
        <f t="shared" si="37"/>
        <v>0</v>
      </c>
      <c r="S218" s="285">
        <v>415000</v>
      </c>
      <c r="T218" s="285">
        <v>415000</v>
      </c>
      <c r="U218" s="285">
        <v>415895.5</v>
      </c>
      <c r="V218" s="285">
        <v>415895.5</v>
      </c>
      <c r="W218" s="285">
        <v>428921.71579615824</v>
      </c>
      <c r="X218" s="285">
        <v>428334.21173398319</v>
      </c>
      <c r="Y218" s="285">
        <v>19478297.880843148</v>
      </c>
      <c r="Z218" s="285">
        <v>19461290.28990446</v>
      </c>
      <c r="AA218" s="284">
        <f t="shared" si="38"/>
        <v>-17007.590938687325</v>
      </c>
      <c r="AB218" s="284">
        <f t="shared" si="40"/>
        <v>5307.4381146711576</v>
      </c>
      <c r="AC218" s="284">
        <f t="shared" si="39"/>
        <v>5302.8038937069377</v>
      </c>
      <c r="AD218" s="285">
        <f t="shared" si="41"/>
        <v>-4.6342209642198213</v>
      </c>
      <c r="AE218" s="286">
        <f t="shared" si="42"/>
        <v>-8.7315591140094758E-4</v>
      </c>
      <c r="AF218" s="248">
        <v>19</v>
      </c>
    </row>
    <row r="219" spans="1:32">
      <c r="A219" s="280">
        <v>684</v>
      </c>
      <c r="B219" s="280" t="s">
        <v>242</v>
      </c>
      <c r="C219" s="285">
        <v>38959</v>
      </c>
      <c r="D219" s="285">
        <v>143790641</v>
      </c>
      <c r="E219" s="285">
        <v>143790641</v>
      </c>
      <c r="F219" s="284">
        <f t="shared" si="33"/>
        <v>0</v>
      </c>
      <c r="G219" s="285">
        <v>144974000</v>
      </c>
      <c r="H219" s="285">
        <v>144974000</v>
      </c>
      <c r="I219" s="284">
        <f t="shared" si="34"/>
        <v>0</v>
      </c>
      <c r="J219" s="285">
        <v>144382320.5</v>
      </c>
      <c r="K219" s="285">
        <v>144382320.5</v>
      </c>
      <c r="L219" s="284">
        <f t="shared" si="35"/>
        <v>0</v>
      </c>
      <c r="M219" s="285">
        <v>147482046.68634695</v>
      </c>
      <c r="N219" s="285">
        <v>147354920.84252226</v>
      </c>
      <c r="O219" s="284">
        <f t="shared" si="36"/>
        <v>-127125.84382468462</v>
      </c>
      <c r="P219" s="285">
        <v>3629000</v>
      </c>
      <c r="Q219" s="285">
        <v>3629000</v>
      </c>
      <c r="R219" s="284">
        <f t="shared" si="37"/>
        <v>0</v>
      </c>
      <c r="S219" s="285">
        <v>3850000</v>
      </c>
      <c r="T219" s="285">
        <v>3850000</v>
      </c>
      <c r="U219" s="285">
        <v>3739500</v>
      </c>
      <c r="V219" s="285">
        <v>3739500</v>
      </c>
      <c r="W219" s="285">
        <v>3856624.4554695436</v>
      </c>
      <c r="X219" s="285">
        <v>3851341.9471459296</v>
      </c>
      <c r="Y219" s="285">
        <v>151338671.1418165</v>
      </c>
      <c r="Z219" s="285">
        <v>151206262.7896682</v>
      </c>
      <c r="AA219" s="284">
        <f t="shared" si="38"/>
        <v>-132408.35214829445</v>
      </c>
      <c r="AB219" s="284">
        <f t="shared" si="40"/>
        <v>3884.5625180784027</v>
      </c>
      <c r="AC219" s="284">
        <f t="shared" si="39"/>
        <v>3881.163859176781</v>
      </c>
      <c r="AD219" s="285">
        <f t="shared" si="41"/>
        <v>-3.3986589016217295</v>
      </c>
      <c r="AE219" s="286">
        <f t="shared" si="42"/>
        <v>-8.7491419839548935E-4</v>
      </c>
      <c r="AF219" s="248">
        <v>4</v>
      </c>
    </row>
    <row r="220" spans="1:32">
      <c r="A220" s="280">
        <v>686</v>
      </c>
      <c r="B220" s="280" t="s">
        <v>243</v>
      </c>
      <c r="C220" s="285">
        <v>3033</v>
      </c>
      <c r="D220" s="285">
        <v>15063286.460000001</v>
      </c>
      <c r="E220" s="285">
        <v>15126022.730000004</v>
      </c>
      <c r="F220" s="284">
        <f t="shared" si="33"/>
        <v>62736.270000003278</v>
      </c>
      <c r="G220" s="285">
        <v>16941000</v>
      </c>
      <c r="H220" s="285">
        <v>16941000</v>
      </c>
      <c r="I220" s="284">
        <f t="shared" si="34"/>
        <v>0</v>
      </c>
      <c r="J220" s="285">
        <v>16002143.23</v>
      </c>
      <c r="K220" s="285">
        <v>16033511.365000002</v>
      </c>
      <c r="L220" s="284">
        <f t="shared" si="35"/>
        <v>31368.135000001639</v>
      </c>
      <c r="M220" s="285">
        <v>16345691.264384899</v>
      </c>
      <c r="N220" s="285">
        <v>16363615.640997101</v>
      </c>
      <c r="O220" s="284">
        <f t="shared" si="36"/>
        <v>17924.376612201333</v>
      </c>
      <c r="P220" s="285">
        <v>343875.33</v>
      </c>
      <c r="Q220" s="285">
        <v>343875.32999999996</v>
      </c>
      <c r="R220" s="284">
        <f t="shared" si="37"/>
        <v>0</v>
      </c>
      <c r="S220" s="285">
        <v>353000</v>
      </c>
      <c r="T220" s="285">
        <v>353000</v>
      </c>
      <c r="U220" s="285">
        <v>348437.66500000004</v>
      </c>
      <c r="V220" s="285">
        <v>348437.66499999998</v>
      </c>
      <c r="W220" s="285">
        <v>359351.04159532144</v>
      </c>
      <c r="X220" s="285">
        <v>358858.83010565082</v>
      </c>
      <c r="Y220" s="285">
        <v>16705042.30598022</v>
      </c>
      <c r="Z220" s="285">
        <v>16722474.471102752</v>
      </c>
      <c r="AA220" s="284">
        <f t="shared" si="38"/>
        <v>17432.165122531354</v>
      </c>
      <c r="AB220" s="284">
        <f t="shared" si="40"/>
        <v>5507.7620527465288</v>
      </c>
      <c r="AC220" s="284">
        <f t="shared" si="39"/>
        <v>5513.5095519626611</v>
      </c>
      <c r="AD220" s="285">
        <f t="shared" si="41"/>
        <v>5.7474992161323826</v>
      </c>
      <c r="AE220" s="286">
        <f t="shared" si="42"/>
        <v>1.0435271460694829E-3</v>
      </c>
      <c r="AF220" s="248">
        <v>11</v>
      </c>
    </row>
    <row r="221" spans="1:32">
      <c r="A221" s="280">
        <v>687</v>
      </c>
      <c r="B221" s="280" t="s">
        <v>244</v>
      </c>
      <c r="C221" s="285">
        <v>1513</v>
      </c>
      <c r="D221" s="285">
        <v>8843156.5300000012</v>
      </c>
      <c r="E221" s="285">
        <v>8843156.5300000012</v>
      </c>
      <c r="F221" s="284">
        <f t="shared" si="33"/>
        <v>0</v>
      </c>
      <c r="G221" s="285">
        <v>10298000</v>
      </c>
      <c r="H221" s="285">
        <v>10298000</v>
      </c>
      <c r="I221" s="284">
        <f t="shared" si="34"/>
        <v>0</v>
      </c>
      <c r="J221" s="285">
        <v>9570578.2650000006</v>
      </c>
      <c r="K221" s="285">
        <v>9570578.2650000006</v>
      </c>
      <c r="L221" s="284">
        <f t="shared" si="35"/>
        <v>0</v>
      </c>
      <c r="M221" s="285">
        <v>9776047.8263962213</v>
      </c>
      <c r="N221" s="285">
        <v>9767621.1171314362</v>
      </c>
      <c r="O221" s="284">
        <f t="shared" si="36"/>
        <v>-8426.7092647850513</v>
      </c>
      <c r="P221" s="285">
        <v>270077.55</v>
      </c>
      <c r="Q221" s="285">
        <v>270077.55</v>
      </c>
      <c r="R221" s="284">
        <f t="shared" si="37"/>
        <v>0</v>
      </c>
      <c r="S221" s="285">
        <v>282000</v>
      </c>
      <c r="T221" s="285">
        <v>282000</v>
      </c>
      <c r="U221" s="285">
        <v>276038.77500000002</v>
      </c>
      <c r="V221" s="285">
        <v>276038.77500000002</v>
      </c>
      <c r="W221" s="285">
        <v>284684.55417110713</v>
      </c>
      <c r="X221" s="285">
        <v>284294.61510797625</v>
      </c>
      <c r="Y221" s="285">
        <v>10060732.380567329</v>
      </c>
      <c r="Z221" s="285">
        <v>10051915.732239412</v>
      </c>
      <c r="AA221" s="284">
        <f t="shared" si="38"/>
        <v>-8816.6483279168606</v>
      </c>
      <c r="AB221" s="284">
        <f t="shared" si="40"/>
        <v>6649.5256976651217</v>
      </c>
      <c r="AC221" s="284">
        <f t="shared" si="39"/>
        <v>6643.6984350557914</v>
      </c>
      <c r="AD221" s="285">
        <f t="shared" si="41"/>
        <v>-5.8272626093303188</v>
      </c>
      <c r="AE221" s="286">
        <f t="shared" si="42"/>
        <v>-8.7634259558940755E-4</v>
      </c>
      <c r="AF221" s="248">
        <v>11</v>
      </c>
    </row>
    <row r="222" spans="1:32">
      <c r="A222" s="280">
        <v>689</v>
      </c>
      <c r="B222" s="280" t="s">
        <v>245</v>
      </c>
      <c r="C222" s="285">
        <v>3092</v>
      </c>
      <c r="D222" s="285">
        <v>14859848.540000003</v>
      </c>
      <c r="E222" s="285">
        <v>14859848.540000003</v>
      </c>
      <c r="F222" s="284">
        <f t="shared" si="33"/>
        <v>0</v>
      </c>
      <c r="G222" s="285">
        <v>16212000</v>
      </c>
      <c r="H222" s="285">
        <v>16212000</v>
      </c>
      <c r="I222" s="284">
        <f t="shared" si="34"/>
        <v>0</v>
      </c>
      <c r="J222" s="285">
        <v>15535924.270000001</v>
      </c>
      <c r="K222" s="285">
        <v>15535924.270000001</v>
      </c>
      <c r="L222" s="284">
        <f t="shared" si="35"/>
        <v>0</v>
      </c>
      <c r="M222" s="285">
        <v>15869463.107179323</v>
      </c>
      <c r="N222" s="285">
        <v>15855784.026003867</v>
      </c>
      <c r="O222" s="284">
        <f t="shared" si="36"/>
        <v>-13679.081175455824</v>
      </c>
      <c r="P222" s="285">
        <v>295226.86000000004</v>
      </c>
      <c r="Q222" s="285">
        <v>295226.86000000004</v>
      </c>
      <c r="R222" s="284">
        <f t="shared" si="37"/>
        <v>0</v>
      </c>
      <c r="S222" s="285">
        <v>330000</v>
      </c>
      <c r="T222" s="285">
        <v>330000</v>
      </c>
      <c r="U222" s="285">
        <v>312613.43000000005</v>
      </c>
      <c r="V222" s="285">
        <v>312613.43000000005</v>
      </c>
      <c r="W222" s="285">
        <v>322404.75979307835</v>
      </c>
      <c r="X222" s="285">
        <v>321963.15448593878</v>
      </c>
      <c r="Y222" s="285">
        <v>16191867.866972402</v>
      </c>
      <c r="Z222" s="285">
        <v>16177747.180489806</v>
      </c>
      <c r="AA222" s="284">
        <f t="shared" si="38"/>
        <v>-14120.68648259528</v>
      </c>
      <c r="AB222" s="284">
        <f t="shared" si="40"/>
        <v>5236.6972402886167</v>
      </c>
      <c r="AC222" s="284">
        <f t="shared" si="39"/>
        <v>5232.1303947250344</v>
      </c>
      <c r="AD222" s="285">
        <f t="shared" si="41"/>
        <v>-4.5668455635823193</v>
      </c>
      <c r="AE222" s="286">
        <f t="shared" si="42"/>
        <v>-8.7208508608197118E-4</v>
      </c>
      <c r="AF222" s="248">
        <v>9</v>
      </c>
    </row>
    <row r="223" spans="1:32">
      <c r="A223" s="280">
        <v>691</v>
      </c>
      <c r="B223" s="280" t="s">
        <v>246</v>
      </c>
      <c r="C223" s="285">
        <v>2690</v>
      </c>
      <c r="D223" s="285">
        <v>11656795.920000002</v>
      </c>
      <c r="E223" s="285">
        <v>11656795.920000002</v>
      </c>
      <c r="F223" s="284">
        <f t="shared" si="33"/>
        <v>0</v>
      </c>
      <c r="G223" s="285">
        <v>12301000</v>
      </c>
      <c r="H223" s="285">
        <v>12301000</v>
      </c>
      <c r="I223" s="284">
        <f t="shared" si="34"/>
        <v>0</v>
      </c>
      <c r="J223" s="285">
        <v>11978897.960000001</v>
      </c>
      <c r="K223" s="285">
        <v>11978897.960000001</v>
      </c>
      <c r="L223" s="284">
        <f t="shared" si="35"/>
        <v>0</v>
      </c>
      <c r="M223" s="285">
        <v>12236071.439146224</v>
      </c>
      <c r="N223" s="285">
        <v>12225524.250917213</v>
      </c>
      <c r="O223" s="284">
        <f t="shared" si="36"/>
        <v>-10547.188229011372</v>
      </c>
      <c r="P223" s="285">
        <v>274036.03999999998</v>
      </c>
      <c r="Q223" s="285">
        <v>274036.03999999998</v>
      </c>
      <c r="R223" s="284">
        <f t="shared" si="37"/>
        <v>0</v>
      </c>
      <c r="S223" s="285">
        <v>241000</v>
      </c>
      <c r="T223" s="285">
        <v>241000</v>
      </c>
      <c r="U223" s="285">
        <v>257518.02</v>
      </c>
      <c r="V223" s="285">
        <v>257518.02</v>
      </c>
      <c r="W223" s="285">
        <v>265583.71270386287</v>
      </c>
      <c r="X223" s="285">
        <v>265219.93650807976</v>
      </c>
      <c r="Y223" s="285">
        <v>12501655.151850088</v>
      </c>
      <c r="Z223" s="285">
        <v>12490744.187425293</v>
      </c>
      <c r="AA223" s="284">
        <f t="shared" si="38"/>
        <v>-10910.96442479454</v>
      </c>
      <c r="AB223" s="284">
        <f t="shared" si="40"/>
        <v>4647.4554467844191</v>
      </c>
      <c r="AC223" s="284">
        <f t="shared" si="39"/>
        <v>4643.3993261804062</v>
      </c>
      <c r="AD223" s="285">
        <f t="shared" si="41"/>
        <v>-4.0561206040129036</v>
      </c>
      <c r="AE223" s="286">
        <f t="shared" si="42"/>
        <v>-8.7276158974678049E-4</v>
      </c>
      <c r="AF223" s="248">
        <v>17</v>
      </c>
    </row>
    <row r="224" spans="1:32">
      <c r="A224" s="280">
        <v>694</v>
      </c>
      <c r="B224" s="280" t="s">
        <v>247</v>
      </c>
      <c r="C224" s="285">
        <v>28521</v>
      </c>
      <c r="D224" s="285">
        <v>100954602.28</v>
      </c>
      <c r="E224" s="285">
        <v>100954602.28</v>
      </c>
      <c r="F224" s="284">
        <f t="shared" si="33"/>
        <v>0</v>
      </c>
      <c r="G224" s="285">
        <v>105287000</v>
      </c>
      <c r="H224" s="285">
        <v>105287000</v>
      </c>
      <c r="I224" s="284">
        <f t="shared" si="34"/>
        <v>0</v>
      </c>
      <c r="J224" s="285">
        <v>103120801.14</v>
      </c>
      <c r="K224" s="285">
        <v>103120801.14</v>
      </c>
      <c r="L224" s="284">
        <f t="shared" si="35"/>
        <v>0</v>
      </c>
      <c r="M224" s="285">
        <v>105334688.86907785</v>
      </c>
      <c r="N224" s="285">
        <v>105243892.99590306</v>
      </c>
      <c r="O224" s="284">
        <f t="shared" si="36"/>
        <v>-90795.873174786568</v>
      </c>
      <c r="P224" s="285">
        <v>2327910.8200000003</v>
      </c>
      <c r="Q224" s="285">
        <v>2327910.8200000003</v>
      </c>
      <c r="R224" s="284">
        <f t="shared" si="37"/>
        <v>0</v>
      </c>
      <c r="S224" s="285">
        <v>2376000</v>
      </c>
      <c r="T224" s="285">
        <v>2376000</v>
      </c>
      <c r="U224" s="285">
        <v>2351955.41</v>
      </c>
      <c r="V224" s="285">
        <v>2351955.41</v>
      </c>
      <c r="W224" s="285">
        <v>2425620.7387030078</v>
      </c>
      <c r="X224" s="285">
        <v>2422298.3094931953</v>
      </c>
      <c r="Y224" s="285">
        <v>107760309.60778086</v>
      </c>
      <c r="Z224" s="285">
        <v>107666191.30539626</v>
      </c>
      <c r="AA224" s="284">
        <f t="shared" si="38"/>
        <v>-94118.302384600043</v>
      </c>
      <c r="AB224" s="284">
        <f t="shared" si="40"/>
        <v>3778.2794995891049</v>
      </c>
      <c r="AC224" s="284">
        <f t="shared" si="39"/>
        <v>3774.9795345673806</v>
      </c>
      <c r="AD224" s="285">
        <f t="shared" si="41"/>
        <v>-3.299965021724347</v>
      </c>
      <c r="AE224" s="286">
        <f t="shared" si="42"/>
        <v>-8.7340415712580937E-4</v>
      </c>
      <c r="AF224" s="248">
        <v>5</v>
      </c>
    </row>
    <row r="225" spans="1:32">
      <c r="A225" s="280">
        <v>697</v>
      </c>
      <c r="B225" s="280" t="s">
        <v>248</v>
      </c>
      <c r="C225" s="285">
        <v>1210</v>
      </c>
      <c r="D225" s="285">
        <v>7393137.830000001</v>
      </c>
      <c r="E225" s="285">
        <v>7522239.3100000015</v>
      </c>
      <c r="F225" s="284">
        <f t="shared" si="33"/>
        <v>129101.48000000045</v>
      </c>
      <c r="G225" s="285">
        <v>7655000</v>
      </c>
      <c r="H225" s="285">
        <v>7655000</v>
      </c>
      <c r="I225" s="284">
        <f t="shared" si="34"/>
        <v>0</v>
      </c>
      <c r="J225" s="285">
        <v>7524068.915000001</v>
      </c>
      <c r="K225" s="285">
        <v>7588619.6550000012</v>
      </c>
      <c r="L225" s="284">
        <f t="shared" si="35"/>
        <v>64550.740000000224</v>
      </c>
      <c r="M225" s="285">
        <v>7685602.2202061918</v>
      </c>
      <c r="N225" s="285">
        <v>7744857.1590628633</v>
      </c>
      <c r="O225" s="284">
        <f t="shared" si="36"/>
        <v>59254.938856671564</v>
      </c>
      <c r="P225" s="285">
        <v>174730.42</v>
      </c>
      <c r="Q225" s="285">
        <v>174730.42</v>
      </c>
      <c r="R225" s="284">
        <f t="shared" si="37"/>
        <v>0</v>
      </c>
      <c r="S225" s="285">
        <v>179000</v>
      </c>
      <c r="T225" s="285">
        <v>179000</v>
      </c>
      <c r="U225" s="285">
        <v>176865.21000000002</v>
      </c>
      <c r="V225" s="285">
        <v>176865.21000000002</v>
      </c>
      <c r="W225" s="285">
        <v>182404.78518725943</v>
      </c>
      <c r="X225" s="285">
        <v>182154.94110543493</v>
      </c>
      <c r="Y225" s="285">
        <v>7868007.0053934511</v>
      </c>
      <c r="Z225" s="285">
        <v>7927012.100168298</v>
      </c>
      <c r="AA225" s="284">
        <f t="shared" si="38"/>
        <v>59005.094774846919</v>
      </c>
      <c r="AB225" s="284">
        <f t="shared" si="40"/>
        <v>6502.4851284243396</v>
      </c>
      <c r="AC225" s="284">
        <f t="shared" si="39"/>
        <v>6551.2496695605769</v>
      </c>
      <c r="AD225" s="285">
        <f t="shared" si="41"/>
        <v>48.764541136237312</v>
      </c>
      <c r="AE225" s="286">
        <f t="shared" si="42"/>
        <v>7.499369882919482E-3</v>
      </c>
      <c r="AF225" s="248">
        <v>18</v>
      </c>
    </row>
    <row r="226" spans="1:32">
      <c r="A226" s="280">
        <v>698</v>
      </c>
      <c r="B226" s="280" t="s">
        <v>249</v>
      </c>
      <c r="C226" s="285">
        <v>64180</v>
      </c>
      <c r="D226" s="285">
        <v>228117816.81999999</v>
      </c>
      <c r="E226" s="285">
        <v>228117816.81999999</v>
      </c>
      <c r="F226" s="284">
        <f t="shared" si="33"/>
        <v>0</v>
      </c>
      <c r="G226" s="285">
        <v>256544000</v>
      </c>
      <c r="H226" s="285">
        <v>256544000</v>
      </c>
      <c r="I226" s="284">
        <f t="shared" si="34"/>
        <v>0</v>
      </c>
      <c r="J226" s="285">
        <v>242330908.41</v>
      </c>
      <c r="K226" s="285">
        <v>242330908.41</v>
      </c>
      <c r="L226" s="284">
        <f t="shared" si="35"/>
        <v>0</v>
      </c>
      <c r="M226" s="285">
        <v>247533480.71911952</v>
      </c>
      <c r="N226" s="285">
        <v>247320113.03594515</v>
      </c>
      <c r="O226" s="284">
        <f t="shared" si="36"/>
        <v>-213367.68317437172</v>
      </c>
      <c r="P226" s="285">
        <v>5062046</v>
      </c>
      <c r="Q226" s="285">
        <v>5062046</v>
      </c>
      <c r="R226" s="284">
        <f t="shared" si="37"/>
        <v>0</v>
      </c>
      <c r="S226" s="285">
        <v>5537000</v>
      </c>
      <c r="T226" s="285">
        <v>5537000</v>
      </c>
      <c r="U226" s="285">
        <v>5299523</v>
      </c>
      <c r="V226" s="285">
        <v>5299523</v>
      </c>
      <c r="W226" s="285">
        <v>5465508.758957969</v>
      </c>
      <c r="X226" s="285">
        <v>5458022.5243387194</v>
      </c>
      <c r="Y226" s="285">
        <v>252998989.4780775</v>
      </c>
      <c r="Z226" s="285">
        <v>252778135.56028387</v>
      </c>
      <c r="AA226" s="284">
        <f t="shared" si="38"/>
        <v>-220853.91779363155</v>
      </c>
      <c r="AB226" s="284">
        <f t="shared" si="40"/>
        <v>3942.0222729522825</v>
      </c>
      <c r="AC226" s="284">
        <f t="shared" si="39"/>
        <v>3938.581108761045</v>
      </c>
      <c r="AD226" s="285">
        <f t="shared" si="41"/>
        <v>-3.4411641912374762</v>
      </c>
      <c r="AE226" s="286">
        <f t="shared" si="42"/>
        <v>-8.7294387321162935E-4</v>
      </c>
      <c r="AF226" s="248">
        <v>19</v>
      </c>
    </row>
    <row r="227" spans="1:32">
      <c r="A227" s="280">
        <v>700</v>
      </c>
      <c r="B227" s="280" t="s">
        <v>250</v>
      </c>
      <c r="C227" s="285">
        <v>4913</v>
      </c>
      <c r="D227" s="285">
        <v>21714542.650000002</v>
      </c>
      <c r="E227" s="285">
        <v>21714542.650000002</v>
      </c>
      <c r="F227" s="284">
        <f t="shared" si="33"/>
        <v>0</v>
      </c>
      <c r="G227" s="285">
        <v>22542000</v>
      </c>
      <c r="H227" s="285">
        <v>22542000</v>
      </c>
      <c r="I227" s="284">
        <f t="shared" si="34"/>
        <v>0</v>
      </c>
      <c r="J227" s="285">
        <v>22128271.325000003</v>
      </c>
      <c r="K227" s="285">
        <v>22128271.325000003</v>
      </c>
      <c r="L227" s="284">
        <f t="shared" si="35"/>
        <v>0</v>
      </c>
      <c r="M227" s="285">
        <v>22603340.445977964</v>
      </c>
      <c r="N227" s="285">
        <v>22583856.930580575</v>
      </c>
      <c r="O227" s="284">
        <f t="shared" si="36"/>
        <v>-19483.515397388488</v>
      </c>
      <c r="P227" s="285">
        <v>417484.91</v>
      </c>
      <c r="Q227" s="285">
        <v>417484.91</v>
      </c>
      <c r="R227" s="284">
        <f t="shared" si="37"/>
        <v>0</v>
      </c>
      <c r="S227" s="285">
        <v>438000</v>
      </c>
      <c r="T227" s="285">
        <v>438000</v>
      </c>
      <c r="U227" s="285">
        <v>427742.45499999996</v>
      </c>
      <c r="V227" s="285">
        <v>427742.45499999996</v>
      </c>
      <c r="W227" s="285">
        <v>441139.72793035983</v>
      </c>
      <c r="X227" s="285">
        <v>440535.48857245088</v>
      </c>
      <c r="Y227" s="285">
        <v>23044480.173908323</v>
      </c>
      <c r="Z227" s="285">
        <v>23024392.419153027</v>
      </c>
      <c r="AA227" s="284">
        <f t="shared" si="38"/>
        <v>-20087.754755295813</v>
      </c>
      <c r="AB227" s="284">
        <f t="shared" si="40"/>
        <v>4690.5109248744802</v>
      </c>
      <c r="AC227" s="284">
        <f t="shared" si="39"/>
        <v>4686.4222306438078</v>
      </c>
      <c r="AD227" s="285">
        <f t="shared" si="41"/>
        <v>-4.088694230672445</v>
      </c>
      <c r="AE227" s="286">
        <f t="shared" si="42"/>
        <v>-8.7169485289747195E-4</v>
      </c>
      <c r="AF227" s="248">
        <v>9</v>
      </c>
    </row>
    <row r="228" spans="1:32">
      <c r="A228" s="280">
        <v>702</v>
      </c>
      <c r="B228" s="280" t="s">
        <v>251</v>
      </c>
      <c r="C228" s="285">
        <v>4155</v>
      </c>
      <c r="D228" s="285">
        <v>18590803.32</v>
      </c>
      <c r="E228" s="285">
        <v>18748998.02</v>
      </c>
      <c r="F228" s="284">
        <f t="shared" si="33"/>
        <v>158194.69999999925</v>
      </c>
      <c r="G228" s="285">
        <v>21773000</v>
      </c>
      <c r="H228" s="285">
        <v>21773000</v>
      </c>
      <c r="I228" s="284">
        <f t="shared" si="34"/>
        <v>0</v>
      </c>
      <c r="J228" s="285">
        <v>20181901.66</v>
      </c>
      <c r="K228" s="285">
        <v>20260999.009999998</v>
      </c>
      <c r="L228" s="284">
        <f t="shared" si="35"/>
        <v>79097.349999997765</v>
      </c>
      <c r="M228" s="285">
        <v>20615184.411303204</v>
      </c>
      <c r="N228" s="285">
        <v>20678140.474331629</v>
      </c>
      <c r="O228" s="284">
        <f t="shared" si="36"/>
        <v>62956.063028424978</v>
      </c>
      <c r="P228" s="285">
        <v>327252.96000000002</v>
      </c>
      <c r="Q228" s="285">
        <v>342714.24</v>
      </c>
      <c r="R228" s="284">
        <f t="shared" si="37"/>
        <v>15461.27999999997</v>
      </c>
      <c r="S228" s="285">
        <v>345000</v>
      </c>
      <c r="T228" s="285">
        <v>345000</v>
      </c>
      <c r="U228" s="285">
        <v>336126.48</v>
      </c>
      <c r="V228" s="285">
        <v>343857.12</v>
      </c>
      <c r="W228" s="285">
        <v>346654.25936592981</v>
      </c>
      <c r="X228" s="285">
        <v>354141.2889639769</v>
      </c>
      <c r="Y228" s="285">
        <v>20961838.670669135</v>
      </c>
      <c r="Z228" s="285">
        <v>21032281.763295606</v>
      </c>
      <c r="AA228" s="284">
        <f t="shared" si="38"/>
        <v>70443.092626471072</v>
      </c>
      <c r="AB228" s="284">
        <f t="shared" si="40"/>
        <v>5044.9671890900445</v>
      </c>
      <c r="AC228" s="284">
        <f t="shared" si="39"/>
        <v>5061.9210019965358</v>
      </c>
      <c r="AD228" s="285">
        <f t="shared" si="41"/>
        <v>16.953812906491294</v>
      </c>
      <c r="AE228" s="286">
        <f t="shared" si="42"/>
        <v>3.360539775789748E-3</v>
      </c>
      <c r="AF228" s="248">
        <v>6</v>
      </c>
    </row>
    <row r="229" spans="1:32">
      <c r="A229" s="280">
        <v>704</v>
      </c>
      <c r="B229" s="280" t="s">
        <v>252</v>
      </c>
      <c r="C229" s="285">
        <v>6379</v>
      </c>
      <c r="D229" s="285">
        <v>17503581.800000001</v>
      </c>
      <c r="E229" s="285">
        <v>17503581.800000001</v>
      </c>
      <c r="F229" s="284">
        <f t="shared" si="33"/>
        <v>0</v>
      </c>
      <c r="G229" s="285">
        <v>19324000</v>
      </c>
      <c r="H229" s="285">
        <v>19324000</v>
      </c>
      <c r="I229" s="284">
        <f t="shared" si="34"/>
        <v>0</v>
      </c>
      <c r="J229" s="285">
        <v>18413790.899999999</v>
      </c>
      <c r="K229" s="285">
        <v>18413790.899999999</v>
      </c>
      <c r="L229" s="284">
        <f t="shared" si="35"/>
        <v>0</v>
      </c>
      <c r="M229" s="285">
        <v>18809114.300018683</v>
      </c>
      <c r="N229" s="285">
        <v>18792901.312874082</v>
      </c>
      <c r="O229" s="284">
        <f t="shared" si="36"/>
        <v>-16212.9871446006</v>
      </c>
      <c r="P229" s="285">
        <v>473436.38</v>
      </c>
      <c r="Q229" s="285">
        <v>473436.38</v>
      </c>
      <c r="R229" s="284">
        <f t="shared" si="37"/>
        <v>0</v>
      </c>
      <c r="S229" s="285">
        <v>542000</v>
      </c>
      <c r="T229" s="285">
        <v>542000</v>
      </c>
      <c r="U229" s="285">
        <v>507718.19</v>
      </c>
      <c r="V229" s="285">
        <v>507718.19</v>
      </c>
      <c r="W229" s="285">
        <v>523620.37385766342</v>
      </c>
      <c r="X229" s="285">
        <v>522903.15883834928</v>
      </c>
      <c r="Y229" s="285">
        <v>19332734.673876345</v>
      </c>
      <c r="Z229" s="285">
        <v>19315804.471712433</v>
      </c>
      <c r="AA229" s="284">
        <f t="shared" si="38"/>
        <v>-16930.202163912356</v>
      </c>
      <c r="AB229" s="284">
        <f t="shared" si="40"/>
        <v>3030.6842254077983</v>
      </c>
      <c r="AC229" s="284">
        <f t="shared" si="39"/>
        <v>3028.0301727092701</v>
      </c>
      <c r="AD229" s="285">
        <f t="shared" si="41"/>
        <v>-2.6540526985281758</v>
      </c>
      <c r="AE229" s="286">
        <f t="shared" si="42"/>
        <v>-8.757272289464785E-4</v>
      </c>
      <c r="AF229" s="248">
        <v>2</v>
      </c>
    </row>
    <row r="230" spans="1:32">
      <c r="A230" s="280">
        <v>707</v>
      </c>
      <c r="B230" s="280" t="s">
        <v>253</v>
      </c>
      <c r="C230" s="285">
        <v>2032</v>
      </c>
      <c r="D230" s="285">
        <v>11448989.609999999</v>
      </c>
      <c r="E230" s="285">
        <v>11448989.66</v>
      </c>
      <c r="F230" s="284">
        <f t="shared" si="33"/>
        <v>5.000000074505806E-2</v>
      </c>
      <c r="G230" s="285">
        <v>10539000</v>
      </c>
      <c r="H230" s="285">
        <v>10539000</v>
      </c>
      <c r="I230" s="284">
        <f t="shared" si="34"/>
        <v>0</v>
      </c>
      <c r="J230" s="285">
        <v>10993994.805</v>
      </c>
      <c r="K230" s="285">
        <v>10993994.83</v>
      </c>
      <c r="L230" s="284">
        <f t="shared" si="35"/>
        <v>2.500000037252903E-2</v>
      </c>
      <c r="M230" s="285">
        <v>11230023.520092031</v>
      </c>
      <c r="N230" s="285">
        <v>11220343.545577997</v>
      </c>
      <c r="O230" s="284">
        <f t="shared" si="36"/>
        <v>-9679.9745140336454</v>
      </c>
      <c r="P230" s="285">
        <v>254891.85</v>
      </c>
      <c r="Q230" s="285">
        <v>254891.85000000006</v>
      </c>
      <c r="R230" s="284">
        <f t="shared" si="37"/>
        <v>0</v>
      </c>
      <c r="S230" s="285">
        <v>201000</v>
      </c>
      <c r="T230" s="285">
        <v>201000</v>
      </c>
      <c r="U230" s="285">
        <v>227945.92499999999</v>
      </c>
      <c r="V230" s="285">
        <v>227945.92500000005</v>
      </c>
      <c r="W230" s="285">
        <v>235085.39346961532</v>
      </c>
      <c r="X230" s="285">
        <v>234763.391531884</v>
      </c>
      <c r="Y230" s="285">
        <v>11465108.913561646</v>
      </c>
      <c r="Z230" s="285">
        <v>11455106.937109882</v>
      </c>
      <c r="AA230" s="284">
        <f t="shared" si="38"/>
        <v>-10001.976451763883</v>
      </c>
      <c r="AB230" s="284">
        <f t="shared" si="40"/>
        <v>5642.2780086425419</v>
      </c>
      <c r="AC230" s="284">
        <f t="shared" si="39"/>
        <v>5637.3557761367529</v>
      </c>
      <c r="AD230" s="285">
        <f t="shared" si="41"/>
        <v>-4.9222325057889975</v>
      </c>
      <c r="AE230" s="286">
        <f t="shared" si="42"/>
        <v>-8.7238390207809388E-4</v>
      </c>
      <c r="AF230" s="248">
        <v>12</v>
      </c>
    </row>
    <row r="231" spans="1:32">
      <c r="A231" s="280">
        <v>710</v>
      </c>
      <c r="B231" s="280" t="s">
        <v>254</v>
      </c>
      <c r="C231" s="285">
        <v>27484</v>
      </c>
      <c r="D231" s="285">
        <v>102090228.40000001</v>
      </c>
      <c r="E231" s="285">
        <v>102090228.40000001</v>
      </c>
      <c r="F231" s="284">
        <f t="shared" si="33"/>
        <v>0</v>
      </c>
      <c r="G231" s="285">
        <v>116019000</v>
      </c>
      <c r="H231" s="285">
        <v>116019000</v>
      </c>
      <c r="I231" s="284">
        <f t="shared" si="34"/>
        <v>0</v>
      </c>
      <c r="J231" s="285">
        <v>109054614.2</v>
      </c>
      <c r="K231" s="285">
        <v>109054614.2</v>
      </c>
      <c r="L231" s="284">
        <f t="shared" si="35"/>
        <v>0</v>
      </c>
      <c r="M231" s="285">
        <v>111395894.2279637</v>
      </c>
      <c r="N231" s="285">
        <v>111299873.74702711</v>
      </c>
      <c r="O231" s="284">
        <f t="shared" si="36"/>
        <v>-96020.480936586857</v>
      </c>
      <c r="P231" s="285">
        <v>1926987.31</v>
      </c>
      <c r="Q231" s="285">
        <v>1926987.31</v>
      </c>
      <c r="R231" s="284">
        <f t="shared" si="37"/>
        <v>0</v>
      </c>
      <c r="S231" s="285">
        <v>1937000</v>
      </c>
      <c r="T231" s="285">
        <v>1937000</v>
      </c>
      <c r="U231" s="285">
        <v>1931993.655</v>
      </c>
      <c r="V231" s="285">
        <v>1931993.655</v>
      </c>
      <c r="W231" s="285">
        <v>1992505.4091950767</v>
      </c>
      <c r="X231" s="285">
        <v>1989776.2281377942</v>
      </c>
      <c r="Y231" s="285">
        <v>113388399.63715878</v>
      </c>
      <c r="Z231" s="285">
        <v>113289649.97516491</v>
      </c>
      <c r="AA231" s="284">
        <f t="shared" si="38"/>
        <v>-98749.6619938761</v>
      </c>
      <c r="AB231" s="284">
        <f t="shared" si="40"/>
        <v>4125.6148900145099</v>
      </c>
      <c r="AC231" s="284">
        <f t="shared" si="39"/>
        <v>4122.021902749414</v>
      </c>
      <c r="AD231" s="285">
        <f t="shared" si="41"/>
        <v>-3.5929872650958714</v>
      </c>
      <c r="AE231" s="286">
        <f t="shared" si="42"/>
        <v>-8.7089739611717241E-4</v>
      </c>
      <c r="AF231" s="248">
        <v>1</v>
      </c>
    </row>
    <row r="232" spans="1:32">
      <c r="A232" s="280">
        <v>729</v>
      </c>
      <c r="B232" s="280" t="s">
        <v>255</v>
      </c>
      <c r="C232" s="285">
        <v>9117</v>
      </c>
      <c r="D232" s="285">
        <v>40986165.030000001</v>
      </c>
      <c r="E232" s="285">
        <v>40986165.030000001</v>
      </c>
      <c r="F232" s="284">
        <f t="shared" si="33"/>
        <v>0</v>
      </c>
      <c r="G232" s="285">
        <v>42413000</v>
      </c>
      <c r="H232" s="285">
        <v>42413000</v>
      </c>
      <c r="I232" s="284">
        <f t="shared" si="34"/>
        <v>0</v>
      </c>
      <c r="J232" s="285">
        <v>41699582.515000001</v>
      </c>
      <c r="K232" s="285">
        <v>41699582.515000001</v>
      </c>
      <c r="L232" s="284">
        <f t="shared" si="35"/>
        <v>0</v>
      </c>
      <c r="M232" s="285">
        <v>42594825.69597853</v>
      </c>
      <c r="N232" s="285">
        <v>42558110.019183755</v>
      </c>
      <c r="O232" s="284">
        <f t="shared" si="36"/>
        <v>-36715.67679477483</v>
      </c>
      <c r="P232" s="285">
        <v>864529.04</v>
      </c>
      <c r="Q232" s="285">
        <v>864529.04</v>
      </c>
      <c r="R232" s="284">
        <f t="shared" si="37"/>
        <v>0</v>
      </c>
      <c r="S232" s="285">
        <v>880000</v>
      </c>
      <c r="T232" s="285">
        <v>880000</v>
      </c>
      <c r="U232" s="285">
        <v>872264.52</v>
      </c>
      <c r="V232" s="285">
        <v>872264.52</v>
      </c>
      <c r="W232" s="285">
        <v>899584.61812285148</v>
      </c>
      <c r="X232" s="285">
        <v>898352.43612330791</v>
      </c>
      <c r="Y232" s="285">
        <v>43494410.314101383</v>
      </c>
      <c r="Z232" s="285">
        <v>43456462.455307066</v>
      </c>
      <c r="AA232" s="284">
        <f t="shared" si="38"/>
        <v>-37947.858794316649</v>
      </c>
      <c r="AB232" s="284">
        <f t="shared" si="40"/>
        <v>4770.6932449381793</v>
      </c>
      <c r="AC232" s="284">
        <f t="shared" si="39"/>
        <v>4766.5309263252238</v>
      </c>
      <c r="AD232" s="285">
        <f t="shared" si="41"/>
        <v>-4.1623186129554597</v>
      </c>
      <c r="AE232" s="286">
        <f t="shared" si="42"/>
        <v>-8.7247668195220484E-4</v>
      </c>
      <c r="AF232" s="248">
        <v>13</v>
      </c>
    </row>
    <row r="233" spans="1:32">
      <c r="A233" s="280">
        <v>732</v>
      </c>
      <c r="B233" s="280" t="s">
        <v>256</v>
      </c>
      <c r="C233" s="285">
        <v>3416</v>
      </c>
      <c r="D233" s="285">
        <v>22034571.77</v>
      </c>
      <c r="E233" s="285">
        <v>22034571.77</v>
      </c>
      <c r="F233" s="284">
        <f t="shared" si="33"/>
        <v>0</v>
      </c>
      <c r="G233" s="285">
        <v>22473000</v>
      </c>
      <c r="H233" s="285">
        <v>22473000</v>
      </c>
      <c r="I233" s="284">
        <f t="shared" si="34"/>
        <v>0</v>
      </c>
      <c r="J233" s="285">
        <v>22253785.884999998</v>
      </c>
      <c r="K233" s="285">
        <v>22253785.884999998</v>
      </c>
      <c r="L233" s="284">
        <f t="shared" si="35"/>
        <v>0</v>
      </c>
      <c r="M233" s="285">
        <v>22731549.662547074</v>
      </c>
      <c r="N233" s="285">
        <v>22711955.634004466</v>
      </c>
      <c r="O233" s="284">
        <f t="shared" si="36"/>
        <v>-19594.028542608023</v>
      </c>
      <c r="P233" s="285">
        <v>375854</v>
      </c>
      <c r="Q233" s="285">
        <v>375854</v>
      </c>
      <c r="R233" s="284">
        <f t="shared" si="37"/>
        <v>0</v>
      </c>
      <c r="S233" s="285">
        <v>414000</v>
      </c>
      <c r="T233" s="285">
        <v>414000</v>
      </c>
      <c r="U233" s="285">
        <v>394927</v>
      </c>
      <c r="V233" s="285">
        <v>394927</v>
      </c>
      <c r="W233" s="285">
        <v>407296.46378532436</v>
      </c>
      <c r="X233" s="285">
        <v>406738.58033440314</v>
      </c>
      <c r="Y233" s="285">
        <v>23138846.126332399</v>
      </c>
      <c r="Z233" s="285">
        <v>23118694.214338869</v>
      </c>
      <c r="AA233" s="284">
        <f t="shared" si="38"/>
        <v>-20151.911993529648</v>
      </c>
      <c r="AB233" s="284">
        <f t="shared" si="40"/>
        <v>6773.6668988092506</v>
      </c>
      <c r="AC233" s="284">
        <f t="shared" si="39"/>
        <v>6767.7676271483806</v>
      </c>
      <c r="AD233" s="285">
        <f t="shared" si="41"/>
        <v>-5.8992716608699993</v>
      </c>
      <c r="AE233" s="286">
        <f t="shared" si="42"/>
        <v>-8.7091257202314418E-4</v>
      </c>
      <c r="AF233" s="248">
        <v>19</v>
      </c>
    </row>
    <row r="234" spans="1:32">
      <c r="A234" s="280">
        <v>734</v>
      </c>
      <c r="B234" s="280" t="s">
        <v>257</v>
      </c>
      <c r="C234" s="285">
        <v>51400</v>
      </c>
      <c r="D234" s="285">
        <v>199211925.49000001</v>
      </c>
      <c r="E234" s="285">
        <v>199211925.49000001</v>
      </c>
      <c r="F234" s="284">
        <f t="shared" si="33"/>
        <v>0</v>
      </c>
      <c r="G234" s="285">
        <v>212771000</v>
      </c>
      <c r="H234" s="285">
        <v>212771000</v>
      </c>
      <c r="I234" s="284">
        <f t="shared" si="34"/>
        <v>0</v>
      </c>
      <c r="J234" s="285">
        <v>205991462.745</v>
      </c>
      <c r="K234" s="285">
        <v>205991462.745</v>
      </c>
      <c r="L234" s="284">
        <f t="shared" si="35"/>
        <v>0</v>
      </c>
      <c r="M234" s="285">
        <v>210413867.98840785</v>
      </c>
      <c r="N234" s="285">
        <v>210232496.48508623</v>
      </c>
      <c r="O234" s="284">
        <f t="shared" si="36"/>
        <v>-181371.50332161784</v>
      </c>
      <c r="P234" s="285">
        <v>3910534.2700000005</v>
      </c>
      <c r="Q234" s="285">
        <v>3910534.27</v>
      </c>
      <c r="R234" s="284">
        <f t="shared" si="37"/>
        <v>0</v>
      </c>
      <c r="S234" s="285">
        <v>3955000</v>
      </c>
      <c r="T234" s="285">
        <v>3955000</v>
      </c>
      <c r="U234" s="285">
        <v>3932767.1350000002</v>
      </c>
      <c r="V234" s="285">
        <v>3932767.1349999998</v>
      </c>
      <c r="W234" s="285">
        <v>4055944.8884898764</v>
      </c>
      <c r="X234" s="285">
        <v>4050389.366327696</v>
      </c>
      <c r="Y234" s="285">
        <v>214469812.87689772</v>
      </c>
      <c r="Z234" s="285">
        <v>214282885.85141394</v>
      </c>
      <c r="AA234" s="284">
        <f t="shared" si="38"/>
        <v>-186927.02548378706</v>
      </c>
      <c r="AB234" s="284">
        <f t="shared" si="40"/>
        <v>4172.5644528579323</v>
      </c>
      <c r="AC234" s="284">
        <f t="shared" si="39"/>
        <v>4168.9277402998823</v>
      </c>
      <c r="AD234" s="285">
        <f t="shared" si="41"/>
        <v>-3.6367125580500215</v>
      </c>
      <c r="AE234" s="286">
        <f t="shared" si="42"/>
        <v>-8.7157732352321419E-4</v>
      </c>
      <c r="AF234" s="248">
        <v>2</v>
      </c>
    </row>
    <row r="235" spans="1:32">
      <c r="A235" s="280">
        <v>738</v>
      </c>
      <c r="B235" s="280" t="s">
        <v>258</v>
      </c>
      <c r="C235" s="285">
        <v>2959</v>
      </c>
      <c r="D235" s="285">
        <v>10136938.25</v>
      </c>
      <c r="E235" s="285">
        <v>10136938.25</v>
      </c>
      <c r="F235" s="284">
        <f t="shared" si="33"/>
        <v>0</v>
      </c>
      <c r="G235" s="285">
        <v>9991000</v>
      </c>
      <c r="H235" s="285">
        <v>9991000</v>
      </c>
      <c r="I235" s="284">
        <f t="shared" si="34"/>
        <v>0</v>
      </c>
      <c r="J235" s="285">
        <v>10063969.125</v>
      </c>
      <c r="K235" s="285">
        <v>10063969.125</v>
      </c>
      <c r="L235" s="284">
        <f t="shared" si="35"/>
        <v>0</v>
      </c>
      <c r="M235" s="285">
        <v>10280031.233763169</v>
      </c>
      <c r="N235" s="285">
        <v>10271170.103378154</v>
      </c>
      <c r="O235" s="284">
        <f t="shared" si="36"/>
        <v>-8861.1303850151598</v>
      </c>
      <c r="P235" s="285">
        <v>217311.49000000002</v>
      </c>
      <c r="Q235" s="285">
        <v>217311.49000000002</v>
      </c>
      <c r="R235" s="284">
        <f t="shared" si="37"/>
        <v>0</v>
      </c>
      <c r="S235" s="285">
        <v>255000</v>
      </c>
      <c r="T235" s="285">
        <v>255000</v>
      </c>
      <c r="U235" s="285">
        <v>236155.745</v>
      </c>
      <c r="V235" s="285">
        <v>236155.745</v>
      </c>
      <c r="W235" s="285">
        <v>243552.35231090506</v>
      </c>
      <c r="X235" s="285">
        <v>243218.75298248368</v>
      </c>
      <c r="Y235" s="285">
        <v>10523583.586074075</v>
      </c>
      <c r="Z235" s="285">
        <v>10514388.856360639</v>
      </c>
      <c r="AA235" s="284">
        <f t="shared" si="38"/>
        <v>-9194.7297134362161</v>
      </c>
      <c r="AB235" s="284">
        <f t="shared" si="40"/>
        <v>3556.4662338878252</v>
      </c>
      <c r="AC235" s="284">
        <f t="shared" si="39"/>
        <v>3553.3588564922738</v>
      </c>
      <c r="AD235" s="285">
        <f t="shared" si="41"/>
        <v>-3.1073773955513389</v>
      </c>
      <c r="AE235" s="286">
        <f t="shared" si="42"/>
        <v>-8.7372610653312587E-4</v>
      </c>
      <c r="AF235" s="248">
        <v>2</v>
      </c>
    </row>
    <row r="236" spans="1:32">
      <c r="A236" s="280">
        <v>739</v>
      </c>
      <c r="B236" s="280" t="s">
        <v>259</v>
      </c>
      <c r="C236" s="285">
        <v>3261</v>
      </c>
      <c r="D236" s="285">
        <v>14909923.749999998</v>
      </c>
      <c r="E236" s="285">
        <v>14909923.749999998</v>
      </c>
      <c r="F236" s="284">
        <f t="shared" si="33"/>
        <v>0</v>
      </c>
      <c r="G236" s="285">
        <v>15852000</v>
      </c>
      <c r="H236" s="285">
        <v>15852000</v>
      </c>
      <c r="I236" s="284">
        <f t="shared" si="34"/>
        <v>0</v>
      </c>
      <c r="J236" s="285">
        <v>15380961.875</v>
      </c>
      <c r="K236" s="285">
        <v>15380961.875</v>
      </c>
      <c r="L236" s="284">
        <f t="shared" si="35"/>
        <v>0</v>
      </c>
      <c r="M236" s="285">
        <v>15711173.843681732</v>
      </c>
      <c r="N236" s="285">
        <v>15697631.203901296</v>
      </c>
      <c r="O236" s="284">
        <f t="shared" si="36"/>
        <v>-13542.639780435711</v>
      </c>
      <c r="P236" s="285">
        <v>292917.15999999997</v>
      </c>
      <c r="Q236" s="285">
        <v>292917.15999999997</v>
      </c>
      <c r="R236" s="284">
        <f t="shared" si="37"/>
        <v>0</v>
      </c>
      <c r="S236" s="285">
        <v>330000</v>
      </c>
      <c r="T236" s="285">
        <v>330000</v>
      </c>
      <c r="U236" s="285">
        <v>311458.57999999996</v>
      </c>
      <c r="V236" s="285">
        <v>311458.57999999996</v>
      </c>
      <c r="W236" s="285">
        <v>321213.73886717937</v>
      </c>
      <c r="X236" s="285">
        <v>320773.76492913655</v>
      </c>
      <c r="Y236" s="285">
        <v>16032387.582548911</v>
      </c>
      <c r="Z236" s="285">
        <v>16018404.968830433</v>
      </c>
      <c r="AA236" s="284">
        <f t="shared" si="38"/>
        <v>-13982.613718478009</v>
      </c>
      <c r="AB236" s="284">
        <f t="shared" si="40"/>
        <v>4916.4022025602299</v>
      </c>
      <c r="AC236" s="284">
        <f t="shared" si="39"/>
        <v>4912.1143725330985</v>
      </c>
      <c r="AD236" s="285">
        <f t="shared" si="41"/>
        <v>-4.2878300271313492</v>
      </c>
      <c r="AE236" s="286">
        <f t="shared" si="42"/>
        <v>-8.7214793470283009E-4</v>
      </c>
      <c r="AF236" s="248">
        <v>9</v>
      </c>
    </row>
    <row r="237" spans="1:32">
      <c r="A237" s="280">
        <v>740</v>
      </c>
      <c r="B237" s="280" t="s">
        <v>260</v>
      </c>
      <c r="C237" s="285">
        <v>32547</v>
      </c>
      <c r="D237" s="285">
        <v>153208000</v>
      </c>
      <c r="E237" s="285">
        <v>151709095.09000003</v>
      </c>
      <c r="F237" s="284">
        <f t="shared" si="33"/>
        <v>-1498904.9099999666</v>
      </c>
      <c r="G237" s="285">
        <v>148042000</v>
      </c>
      <c r="H237" s="285">
        <v>148042000</v>
      </c>
      <c r="I237" s="284">
        <f t="shared" si="34"/>
        <v>0</v>
      </c>
      <c r="J237" s="285">
        <v>150625000</v>
      </c>
      <c r="K237" s="285">
        <v>149875547.54500002</v>
      </c>
      <c r="L237" s="284">
        <f t="shared" si="35"/>
        <v>-749452.45499998331</v>
      </c>
      <c r="M237" s="285">
        <v>153858749.50064269</v>
      </c>
      <c r="N237" s="285">
        <v>152961244.61944187</v>
      </c>
      <c r="O237" s="284">
        <f t="shared" si="36"/>
        <v>-897504.88120082021</v>
      </c>
      <c r="P237" s="285">
        <v>3208000</v>
      </c>
      <c r="Q237" s="285">
        <v>3129611.34</v>
      </c>
      <c r="R237" s="284">
        <f t="shared" si="37"/>
        <v>-78388.660000000149</v>
      </c>
      <c r="S237" s="285">
        <v>3329000</v>
      </c>
      <c r="T237" s="285">
        <v>3329000</v>
      </c>
      <c r="U237" s="285">
        <v>3268500</v>
      </c>
      <c r="V237" s="285">
        <v>3229305.67</v>
      </c>
      <c r="W237" s="285">
        <v>3370872.3178773113</v>
      </c>
      <c r="X237" s="285">
        <v>3325888.5912627866</v>
      </c>
      <c r="Y237" s="285">
        <v>157229621.81852001</v>
      </c>
      <c r="Z237" s="285">
        <v>156287133.21070465</v>
      </c>
      <c r="AA237" s="284">
        <f t="shared" si="38"/>
        <v>-942488.60781535506</v>
      </c>
      <c r="AB237" s="284">
        <f t="shared" si="40"/>
        <v>4830.8483675460111</v>
      </c>
      <c r="AC237" s="284">
        <f t="shared" si="39"/>
        <v>4801.890595468235</v>
      </c>
      <c r="AD237" s="285">
        <f t="shared" si="41"/>
        <v>-28.957772077776099</v>
      </c>
      <c r="AE237" s="286">
        <f t="shared" si="42"/>
        <v>-5.9943450662447838E-3</v>
      </c>
      <c r="AF237" s="248">
        <v>10</v>
      </c>
    </row>
    <row r="238" spans="1:32">
      <c r="A238" s="280">
        <v>742</v>
      </c>
      <c r="B238" s="280" t="s">
        <v>261</v>
      </c>
      <c r="C238" s="285">
        <v>1009</v>
      </c>
      <c r="D238" s="285">
        <v>5704000</v>
      </c>
      <c r="E238" s="285">
        <v>5317514.1899999995</v>
      </c>
      <c r="F238" s="284">
        <f t="shared" si="33"/>
        <v>-386485.81000000052</v>
      </c>
      <c r="G238" s="285">
        <v>5462000</v>
      </c>
      <c r="H238" s="285">
        <v>5462000</v>
      </c>
      <c r="I238" s="284">
        <f t="shared" si="34"/>
        <v>0</v>
      </c>
      <c r="J238" s="285">
        <v>5583000</v>
      </c>
      <c r="K238" s="285">
        <v>5389757.0949999997</v>
      </c>
      <c r="L238" s="284">
        <f t="shared" si="35"/>
        <v>-193242.90500000026</v>
      </c>
      <c r="M238" s="285">
        <v>5702860.736677764</v>
      </c>
      <c r="N238" s="285">
        <v>5500723.5466488265</v>
      </c>
      <c r="O238" s="284">
        <f t="shared" si="36"/>
        <v>-202137.19002893753</v>
      </c>
      <c r="P238" s="285">
        <v>205000</v>
      </c>
      <c r="Q238" s="285">
        <v>201742.86</v>
      </c>
      <c r="R238" s="284">
        <f t="shared" si="37"/>
        <v>-3257.140000000014</v>
      </c>
      <c r="S238" s="285">
        <v>224000</v>
      </c>
      <c r="T238" s="285">
        <v>224000</v>
      </c>
      <c r="U238" s="285">
        <v>214500</v>
      </c>
      <c r="V238" s="285">
        <v>212871.43</v>
      </c>
      <c r="W238" s="285">
        <v>221218.33017735448</v>
      </c>
      <c r="X238" s="285">
        <v>219238.04458027502</v>
      </c>
      <c r="Y238" s="285">
        <v>5924079.0668551186</v>
      </c>
      <c r="Z238" s="285">
        <v>5719961.5912291016</v>
      </c>
      <c r="AA238" s="284">
        <f t="shared" si="38"/>
        <v>-204117.47562601697</v>
      </c>
      <c r="AB238" s="284">
        <f t="shared" si="40"/>
        <v>5871.23792552539</v>
      </c>
      <c r="AC238" s="284">
        <f t="shared" si="39"/>
        <v>5668.9411211388524</v>
      </c>
      <c r="AD238" s="285">
        <f t="shared" si="41"/>
        <v>-202.29680438653759</v>
      </c>
      <c r="AE238" s="286">
        <f t="shared" si="42"/>
        <v>-3.4455562345216149E-2</v>
      </c>
      <c r="AF238" s="248">
        <v>19</v>
      </c>
    </row>
    <row r="239" spans="1:32">
      <c r="A239" s="280">
        <v>743</v>
      </c>
      <c r="B239" s="280" t="s">
        <v>262</v>
      </c>
      <c r="C239" s="285">
        <v>64736</v>
      </c>
      <c r="D239" s="285">
        <v>231915259.69999996</v>
      </c>
      <c r="E239" s="285">
        <v>231968747.38999996</v>
      </c>
      <c r="F239" s="284">
        <f t="shared" si="33"/>
        <v>53487.689999997616</v>
      </c>
      <c r="G239" s="285">
        <v>226881000</v>
      </c>
      <c r="H239" s="285">
        <v>226881000</v>
      </c>
      <c r="I239" s="284">
        <f t="shared" si="34"/>
        <v>0</v>
      </c>
      <c r="J239" s="285">
        <v>229398129.84999996</v>
      </c>
      <c r="K239" s="285">
        <v>229424873.69499999</v>
      </c>
      <c r="L239" s="284">
        <f t="shared" si="35"/>
        <v>26743.84500002861</v>
      </c>
      <c r="M239" s="285">
        <v>234323049.93531653</v>
      </c>
      <c r="N239" s="285">
        <v>234148363.77167377</v>
      </c>
      <c r="O239" s="284">
        <f t="shared" si="36"/>
        <v>-174686.16364276409</v>
      </c>
      <c r="P239" s="285">
        <v>6204494.4199999906</v>
      </c>
      <c r="Q239" s="285">
        <v>6204494.4199999971</v>
      </c>
      <c r="R239" s="284">
        <f t="shared" si="37"/>
        <v>0</v>
      </c>
      <c r="S239" s="285">
        <v>6399000</v>
      </c>
      <c r="T239" s="285">
        <v>6399000</v>
      </c>
      <c r="U239" s="285">
        <v>6301747.2099999953</v>
      </c>
      <c r="V239" s="285">
        <v>6301747.209999999</v>
      </c>
      <c r="W239" s="285">
        <v>6499123.5197948785</v>
      </c>
      <c r="X239" s="285">
        <v>6490221.5189685319</v>
      </c>
      <c r="Y239" s="285">
        <v>240822173.45511141</v>
      </c>
      <c r="Z239" s="285">
        <v>240638585.29064229</v>
      </c>
      <c r="AA239" s="284">
        <f t="shared" si="38"/>
        <v>-183588.16446912289</v>
      </c>
      <c r="AB239" s="284">
        <f t="shared" si="40"/>
        <v>3720.0657046328383</v>
      </c>
      <c r="AC239" s="284">
        <f t="shared" si="39"/>
        <v>3717.2297530067085</v>
      </c>
      <c r="AD239" s="285">
        <f t="shared" si="41"/>
        <v>-2.8359516261298268</v>
      </c>
      <c r="AE239" s="286">
        <f t="shared" si="42"/>
        <v>-7.6233912282732883E-4</v>
      </c>
      <c r="AF239" s="248">
        <v>14</v>
      </c>
    </row>
    <row r="240" spans="1:32">
      <c r="A240" s="280">
        <v>746</v>
      </c>
      <c r="B240" s="280" t="s">
        <v>263</v>
      </c>
      <c r="C240" s="285">
        <v>4781</v>
      </c>
      <c r="D240" s="285">
        <v>19701780.120000001</v>
      </c>
      <c r="E240" s="285">
        <v>19999788.759999998</v>
      </c>
      <c r="F240" s="284">
        <f t="shared" si="33"/>
        <v>298008.63999999687</v>
      </c>
      <c r="G240" s="285">
        <v>20643000</v>
      </c>
      <c r="H240" s="285">
        <v>20643000</v>
      </c>
      <c r="I240" s="284">
        <f t="shared" si="34"/>
        <v>0</v>
      </c>
      <c r="J240" s="285">
        <v>20172390.060000002</v>
      </c>
      <c r="K240" s="285">
        <v>20321394.379999999</v>
      </c>
      <c r="L240" s="284">
        <f t="shared" si="35"/>
        <v>149004.31999999657</v>
      </c>
      <c r="M240" s="285">
        <v>20605468.607938889</v>
      </c>
      <c r="N240" s="285">
        <v>20739779.288105957</v>
      </c>
      <c r="O240" s="284">
        <f t="shared" si="36"/>
        <v>134310.6801670678</v>
      </c>
      <c r="P240" s="285">
        <v>574252.98</v>
      </c>
      <c r="Q240" s="285">
        <v>574252.98</v>
      </c>
      <c r="R240" s="284">
        <f t="shared" si="37"/>
        <v>0</v>
      </c>
      <c r="S240" s="285">
        <v>531000</v>
      </c>
      <c r="T240" s="285">
        <v>531000</v>
      </c>
      <c r="U240" s="285">
        <v>552626.49</v>
      </c>
      <c r="V240" s="285">
        <v>552626.49</v>
      </c>
      <c r="W240" s="285">
        <v>569935.24162970856</v>
      </c>
      <c r="X240" s="285">
        <v>569154.58805749984</v>
      </c>
      <c r="Y240" s="285">
        <v>21175403.849568598</v>
      </c>
      <c r="Z240" s="285">
        <v>21308933.876163457</v>
      </c>
      <c r="AA240" s="284">
        <f t="shared" si="38"/>
        <v>133530.02659485862</v>
      </c>
      <c r="AB240" s="284">
        <f t="shared" si="40"/>
        <v>4429.0742207840613</v>
      </c>
      <c r="AC240" s="284">
        <f t="shared" si="39"/>
        <v>4457.0035298396688</v>
      </c>
      <c r="AD240" s="285">
        <f t="shared" si="41"/>
        <v>27.929309055607519</v>
      </c>
      <c r="AE240" s="286">
        <f t="shared" si="42"/>
        <v>6.3059022412731902E-3</v>
      </c>
      <c r="AF240" s="248">
        <v>17</v>
      </c>
    </row>
    <row r="241" spans="1:32">
      <c r="A241" s="280">
        <v>747</v>
      </c>
      <c r="B241" s="280" t="s">
        <v>264</v>
      </c>
      <c r="C241" s="285">
        <v>1352</v>
      </c>
      <c r="D241" s="285">
        <v>8877004.5599999987</v>
      </c>
      <c r="E241" s="285">
        <v>5742077.8800000008</v>
      </c>
      <c r="F241" s="284">
        <f t="shared" si="33"/>
        <v>-3134926.6799999978</v>
      </c>
      <c r="G241" s="285">
        <v>6126000</v>
      </c>
      <c r="H241" s="285">
        <v>6126000</v>
      </c>
      <c r="I241" s="284">
        <f t="shared" si="34"/>
        <v>0</v>
      </c>
      <c r="J241" s="285">
        <v>7501502.2799999993</v>
      </c>
      <c r="K241" s="285">
        <v>5934038.9400000004</v>
      </c>
      <c r="L241" s="284">
        <f t="shared" si="35"/>
        <v>-1567463.3399999989</v>
      </c>
      <c r="M241" s="285">
        <v>7662551.1049096761</v>
      </c>
      <c r="N241" s="285">
        <v>6056211.2816308746</v>
      </c>
      <c r="O241" s="284">
        <f t="shared" si="36"/>
        <v>-1606339.8232788015</v>
      </c>
      <c r="P241" s="285">
        <v>163038.18</v>
      </c>
      <c r="Q241" s="285">
        <v>145015.81999999998</v>
      </c>
      <c r="R241" s="284">
        <f t="shared" si="37"/>
        <v>-18022.360000000015</v>
      </c>
      <c r="S241" s="285">
        <v>165000</v>
      </c>
      <c r="T241" s="285">
        <v>165000</v>
      </c>
      <c r="U241" s="285">
        <v>164019.09</v>
      </c>
      <c r="V241" s="285">
        <v>155007.90999999997</v>
      </c>
      <c r="W241" s="285">
        <v>169156.31331939032</v>
      </c>
      <c r="X241" s="285">
        <v>159643.92724225722</v>
      </c>
      <c r="Y241" s="285">
        <v>7831707.4182290668</v>
      </c>
      <c r="Z241" s="285">
        <v>6215855.2088731322</v>
      </c>
      <c r="AA241" s="284">
        <f t="shared" si="38"/>
        <v>-1615852.2093559345</v>
      </c>
      <c r="AB241" s="284">
        <f t="shared" si="40"/>
        <v>5792.6830016487183</v>
      </c>
      <c r="AC241" s="284">
        <f t="shared" si="39"/>
        <v>4597.526042065926</v>
      </c>
      <c r="AD241" s="285">
        <f t="shared" si="41"/>
        <v>-1195.1569595827923</v>
      </c>
      <c r="AE241" s="286">
        <f t="shared" si="42"/>
        <v>-0.20632183035781965</v>
      </c>
      <c r="AF241" s="248">
        <v>4</v>
      </c>
    </row>
    <row r="242" spans="1:32">
      <c r="A242" s="280">
        <v>748</v>
      </c>
      <c r="B242" s="280" t="s">
        <v>265</v>
      </c>
      <c r="C242" s="285">
        <v>5028</v>
      </c>
      <c r="D242" s="285">
        <v>19291000</v>
      </c>
      <c r="E242" s="285">
        <v>22995724.569999997</v>
      </c>
      <c r="F242" s="284">
        <f t="shared" si="33"/>
        <v>3704724.5699999966</v>
      </c>
      <c r="G242" s="285">
        <v>20257000</v>
      </c>
      <c r="H242" s="285">
        <v>20257000</v>
      </c>
      <c r="I242" s="284">
        <f t="shared" si="34"/>
        <v>0</v>
      </c>
      <c r="J242" s="285">
        <v>19774000</v>
      </c>
      <c r="K242" s="285">
        <v>21626362.284999996</v>
      </c>
      <c r="L242" s="284">
        <f t="shared" si="35"/>
        <v>1852362.2849999964</v>
      </c>
      <c r="M242" s="285">
        <v>20198525.561000556</v>
      </c>
      <c r="N242" s="285">
        <v>22071614.3886736</v>
      </c>
      <c r="O242" s="284">
        <f t="shared" si="36"/>
        <v>1873088.8276730441</v>
      </c>
      <c r="P242" s="285">
        <v>518000</v>
      </c>
      <c r="Q242" s="285">
        <v>549826.03</v>
      </c>
      <c r="R242" s="284">
        <f t="shared" si="37"/>
        <v>31826.030000000028</v>
      </c>
      <c r="S242" s="285">
        <v>635000</v>
      </c>
      <c r="T242" s="285">
        <v>635000</v>
      </c>
      <c r="U242" s="285">
        <v>576500</v>
      </c>
      <c r="V242" s="285">
        <v>592413.01500000001</v>
      </c>
      <c r="W242" s="285">
        <v>594556.49112934666</v>
      </c>
      <c r="X242" s="285">
        <v>610131.05888613209</v>
      </c>
      <c r="Y242" s="285">
        <v>20793082.052129902</v>
      </c>
      <c r="Z242" s="285">
        <v>22681745.447559733</v>
      </c>
      <c r="AA242" s="284">
        <f t="shared" si="38"/>
        <v>1888663.395429831</v>
      </c>
      <c r="AB242" s="284">
        <f t="shared" si="40"/>
        <v>4135.4578464856604</v>
      </c>
      <c r="AC242" s="284">
        <f t="shared" si="39"/>
        <v>4511.0870022990721</v>
      </c>
      <c r="AD242" s="285">
        <f t="shared" si="41"/>
        <v>375.62915581341167</v>
      </c>
      <c r="AE242" s="286">
        <f t="shared" si="42"/>
        <v>9.0831334705206546E-2</v>
      </c>
      <c r="AF242" s="248">
        <v>17</v>
      </c>
    </row>
    <row r="243" spans="1:32">
      <c r="A243" s="280">
        <v>749</v>
      </c>
      <c r="B243" s="280" t="s">
        <v>266</v>
      </c>
      <c r="C243" s="285">
        <v>21293</v>
      </c>
      <c r="D243" s="285">
        <v>75990931.269999951</v>
      </c>
      <c r="E243" s="285">
        <v>75990931.269999951</v>
      </c>
      <c r="F243" s="284">
        <f t="shared" si="33"/>
        <v>0</v>
      </c>
      <c r="G243" s="285">
        <v>83823000</v>
      </c>
      <c r="H243" s="285">
        <v>83823000</v>
      </c>
      <c r="I243" s="284">
        <f t="shared" si="34"/>
        <v>0</v>
      </c>
      <c r="J243" s="285">
        <v>79906965.634999976</v>
      </c>
      <c r="K243" s="285">
        <v>79906965.634999976</v>
      </c>
      <c r="L243" s="284">
        <f t="shared" si="35"/>
        <v>0</v>
      </c>
      <c r="M243" s="285">
        <v>81622478.399946406</v>
      </c>
      <c r="N243" s="285">
        <v>81552121.860457048</v>
      </c>
      <c r="O243" s="284">
        <f t="shared" si="36"/>
        <v>-70356.539489358664</v>
      </c>
      <c r="P243" s="285">
        <v>1688178.1800000002</v>
      </c>
      <c r="Q243" s="285">
        <v>1688178.1800000002</v>
      </c>
      <c r="R243" s="284">
        <f t="shared" si="37"/>
        <v>0</v>
      </c>
      <c r="S243" s="285">
        <v>2097000</v>
      </c>
      <c r="T243" s="285">
        <v>2097000</v>
      </c>
      <c r="U243" s="285">
        <v>1892589.09</v>
      </c>
      <c r="V243" s="285">
        <v>1892589.09</v>
      </c>
      <c r="W243" s="285">
        <v>1951866.6582828853</v>
      </c>
      <c r="X243" s="285">
        <v>1949193.1410690583</v>
      </c>
      <c r="Y243" s="285">
        <v>83574345.058229297</v>
      </c>
      <c r="Z243" s="285">
        <v>83501315.001526102</v>
      </c>
      <c r="AA243" s="284">
        <f t="shared" si="38"/>
        <v>-73030.056703194976</v>
      </c>
      <c r="AB243" s="284">
        <f t="shared" si="40"/>
        <v>3924.968067356845</v>
      </c>
      <c r="AC243" s="284">
        <f t="shared" si="39"/>
        <v>3921.5382990431644</v>
      </c>
      <c r="AD243" s="285">
        <f t="shared" si="41"/>
        <v>-3.4297683136805972</v>
      </c>
      <c r="AE243" s="286">
        <f t="shared" si="42"/>
        <v>-8.7383343120808483E-4</v>
      </c>
      <c r="AF243" s="248">
        <v>11</v>
      </c>
    </row>
    <row r="244" spans="1:32">
      <c r="A244" s="280">
        <v>751</v>
      </c>
      <c r="B244" s="280" t="s">
        <v>267</v>
      </c>
      <c r="C244" s="285">
        <v>2904</v>
      </c>
      <c r="D244" s="285">
        <v>10192098.239999998</v>
      </c>
      <c r="E244" s="285">
        <v>12528495.720000003</v>
      </c>
      <c r="F244" s="284">
        <f t="shared" si="33"/>
        <v>2336397.4800000042</v>
      </c>
      <c r="G244" s="285">
        <v>13226000</v>
      </c>
      <c r="H244" s="285">
        <v>13226000</v>
      </c>
      <c r="I244" s="284">
        <f t="shared" si="34"/>
        <v>0</v>
      </c>
      <c r="J244" s="285">
        <v>11709049.119999999</v>
      </c>
      <c r="K244" s="285">
        <v>12877247.860000001</v>
      </c>
      <c r="L244" s="284">
        <f t="shared" si="35"/>
        <v>1168198.7400000021</v>
      </c>
      <c r="M244" s="285">
        <v>11960429.247766312</v>
      </c>
      <c r="N244" s="285">
        <v>13142369.73411048</v>
      </c>
      <c r="O244" s="284">
        <f t="shared" si="36"/>
        <v>1181940.486344168</v>
      </c>
      <c r="P244" s="285">
        <v>222359.82</v>
      </c>
      <c r="Q244" s="285">
        <v>232562.91999999998</v>
      </c>
      <c r="R244" s="284">
        <f t="shared" si="37"/>
        <v>10203.099999999977</v>
      </c>
      <c r="S244" s="285">
        <v>272000</v>
      </c>
      <c r="T244" s="285">
        <v>272000</v>
      </c>
      <c r="U244" s="285">
        <v>247179.91</v>
      </c>
      <c r="V244" s="285">
        <v>252281.46</v>
      </c>
      <c r="W244" s="285">
        <v>254921.80393281477</v>
      </c>
      <c r="X244" s="285">
        <v>259826.76009766493</v>
      </c>
      <c r="Y244" s="285">
        <v>12215351.051699126</v>
      </c>
      <c r="Z244" s="285">
        <v>13402196.494208146</v>
      </c>
      <c r="AA244" s="284">
        <f t="shared" si="38"/>
        <v>1186845.4425090197</v>
      </c>
      <c r="AB244" s="284">
        <f t="shared" si="40"/>
        <v>4206.3881032021782</v>
      </c>
      <c r="AC244" s="284">
        <f t="shared" si="39"/>
        <v>4615.081437399499</v>
      </c>
      <c r="AD244" s="285">
        <f t="shared" si="41"/>
        <v>408.69333419732084</v>
      </c>
      <c r="AE244" s="286">
        <f t="shared" si="42"/>
        <v>9.7160158352054271E-2</v>
      </c>
      <c r="AF244" s="248">
        <v>19</v>
      </c>
    </row>
    <row r="245" spans="1:32">
      <c r="A245" s="280">
        <v>753</v>
      </c>
      <c r="B245" s="280" t="s">
        <v>268</v>
      </c>
      <c r="C245" s="285">
        <v>22190</v>
      </c>
      <c r="D245" s="285">
        <v>59890013.310000002</v>
      </c>
      <c r="E245" s="285">
        <v>59890013.310000002</v>
      </c>
      <c r="F245" s="284">
        <f t="shared" si="33"/>
        <v>0</v>
      </c>
      <c r="G245" s="285">
        <v>61719000</v>
      </c>
      <c r="H245" s="285">
        <v>61719000</v>
      </c>
      <c r="I245" s="284">
        <f t="shared" si="34"/>
        <v>0</v>
      </c>
      <c r="J245" s="285">
        <v>60804506.655000001</v>
      </c>
      <c r="K245" s="285">
        <v>60804506.655000001</v>
      </c>
      <c r="L245" s="284">
        <f t="shared" si="35"/>
        <v>0</v>
      </c>
      <c r="M245" s="285">
        <v>62109911.090070091</v>
      </c>
      <c r="N245" s="285">
        <v>62056373.896665163</v>
      </c>
      <c r="O245" s="284">
        <f t="shared" si="36"/>
        <v>-53537.19340492785</v>
      </c>
      <c r="P245" s="285">
        <v>2442219.66</v>
      </c>
      <c r="Q245" s="285">
        <v>2442219.66</v>
      </c>
      <c r="R245" s="284">
        <f t="shared" si="37"/>
        <v>0</v>
      </c>
      <c r="S245" s="285">
        <v>2490000</v>
      </c>
      <c r="T245" s="285">
        <v>2490000</v>
      </c>
      <c r="U245" s="285">
        <v>2466109.83</v>
      </c>
      <c r="V245" s="285">
        <v>2466109.83</v>
      </c>
      <c r="W245" s="285">
        <v>2543350.5763475969</v>
      </c>
      <c r="X245" s="285">
        <v>2539866.8898376571</v>
      </c>
      <c r="Y245" s="285">
        <v>64653261.666417688</v>
      </c>
      <c r="Z245" s="285">
        <v>64596240.786502823</v>
      </c>
      <c r="AA245" s="284">
        <f t="shared" si="38"/>
        <v>-57020.879914864898</v>
      </c>
      <c r="AB245" s="284">
        <f t="shared" si="40"/>
        <v>2913.6215262017886</v>
      </c>
      <c r="AC245" s="284">
        <f t="shared" si="39"/>
        <v>2911.0518605904831</v>
      </c>
      <c r="AD245" s="285">
        <f t="shared" si="41"/>
        <v>-2.5696656113054814</v>
      </c>
      <c r="AE245" s="286">
        <f t="shared" si="42"/>
        <v>-8.8194900682770228E-4</v>
      </c>
      <c r="AF245" s="248">
        <v>1</v>
      </c>
    </row>
    <row r="246" spans="1:32">
      <c r="A246" s="280">
        <v>755</v>
      </c>
      <c r="B246" s="280" t="s">
        <v>269</v>
      </c>
      <c r="C246" s="285">
        <v>6198</v>
      </c>
      <c r="D246" s="285">
        <v>18612330.360000003</v>
      </c>
      <c r="E246" s="285">
        <v>18612330.360000003</v>
      </c>
      <c r="F246" s="284">
        <f t="shared" si="33"/>
        <v>0</v>
      </c>
      <c r="G246" s="285">
        <v>19119000</v>
      </c>
      <c r="H246" s="285">
        <v>19119000</v>
      </c>
      <c r="I246" s="284">
        <f t="shared" si="34"/>
        <v>0</v>
      </c>
      <c r="J246" s="285">
        <v>18865665.18</v>
      </c>
      <c r="K246" s="285">
        <v>18865665.18</v>
      </c>
      <c r="L246" s="284">
        <f t="shared" si="35"/>
        <v>0</v>
      </c>
      <c r="M246" s="285">
        <v>19270689.813063022</v>
      </c>
      <c r="N246" s="285">
        <v>19254078.959344808</v>
      </c>
      <c r="O246" s="284">
        <f t="shared" si="36"/>
        <v>-16610.853718213737</v>
      </c>
      <c r="P246" s="285">
        <v>421439.44</v>
      </c>
      <c r="Q246" s="285">
        <v>421439.44</v>
      </c>
      <c r="R246" s="284">
        <f t="shared" si="37"/>
        <v>0</v>
      </c>
      <c r="S246" s="285">
        <v>464000</v>
      </c>
      <c r="T246" s="285">
        <v>464000</v>
      </c>
      <c r="U246" s="285">
        <v>442719.72</v>
      </c>
      <c r="V246" s="285">
        <v>442719.72</v>
      </c>
      <c r="W246" s="285">
        <v>456586.09414911852</v>
      </c>
      <c r="X246" s="285">
        <v>455960.69754370925</v>
      </c>
      <c r="Y246" s="285">
        <v>19727275.907212142</v>
      </c>
      <c r="Z246" s="285">
        <v>19710039.656888518</v>
      </c>
      <c r="AA246" s="284">
        <f t="shared" si="38"/>
        <v>-17236.250323623419</v>
      </c>
      <c r="AB246" s="284">
        <f t="shared" si="40"/>
        <v>3182.8454190403586</v>
      </c>
      <c r="AC246" s="284">
        <f t="shared" si="39"/>
        <v>3180.0644815889832</v>
      </c>
      <c r="AD246" s="285">
        <f t="shared" si="41"/>
        <v>-2.7809374513753937</v>
      </c>
      <c r="AE246" s="286">
        <f t="shared" si="42"/>
        <v>-8.737268340898121E-4</v>
      </c>
      <c r="AF246" s="248">
        <v>1</v>
      </c>
    </row>
    <row r="247" spans="1:32">
      <c r="A247" s="280">
        <v>758</v>
      </c>
      <c r="B247" s="280" t="s">
        <v>270</v>
      </c>
      <c r="C247" s="285">
        <v>8187</v>
      </c>
      <c r="D247" s="285">
        <v>49502999.520000003</v>
      </c>
      <c r="E247" s="285">
        <v>40900343.770000011</v>
      </c>
      <c r="F247" s="284">
        <f t="shared" si="33"/>
        <v>-8602655.7499999925</v>
      </c>
      <c r="G247" s="285">
        <v>43498000</v>
      </c>
      <c r="H247" s="285">
        <v>43498000</v>
      </c>
      <c r="I247" s="284">
        <f t="shared" si="34"/>
        <v>0</v>
      </c>
      <c r="J247" s="285">
        <v>46500499.760000005</v>
      </c>
      <c r="K247" s="285">
        <v>42199171.885000005</v>
      </c>
      <c r="L247" s="284">
        <f t="shared" si="35"/>
        <v>-4301327.875</v>
      </c>
      <c r="M247" s="285">
        <v>47498813.239691533</v>
      </c>
      <c r="N247" s="285">
        <v>43067985.132806934</v>
      </c>
      <c r="O247" s="284">
        <f t="shared" si="36"/>
        <v>-4430828.1068845987</v>
      </c>
      <c r="P247" s="285">
        <v>818708</v>
      </c>
      <c r="Q247" s="285">
        <v>818708</v>
      </c>
      <c r="R247" s="284">
        <f t="shared" si="37"/>
        <v>0</v>
      </c>
      <c r="S247" s="285">
        <v>1020000</v>
      </c>
      <c r="T247" s="285">
        <v>1020000</v>
      </c>
      <c r="U247" s="285">
        <v>919354</v>
      </c>
      <c r="V247" s="285">
        <v>919354</v>
      </c>
      <c r="W247" s="285">
        <v>948148.98238634772</v>
      </c>
      <c r="X247" s="285">
        <v>946850.28064618248</v>
      </c>
      <c r="Y247" s="285">
        <v>48446962.222077884</v>
      </c>
      <c r="Z247" s="285">
        <v>44014835.413453117</v>
      </c>
      <c r="AA247" s="284">
        <f t="shared" si="38"/>
        <v>-4432126.8086247668</v>
      </c>
      <c r="AB247" s="284">
        <f t="shared" si="40"/>
        <v>5917.5476025501266</v>
      </c>
      <c r="AC247" s="284">
        <f t="shared" si="39"/>
        <v>5376.1860771287547</v>
      </c>
      <c r="AD247" s="285">
        <f t="shared" si="41"/>
        <v>-541.36152542137188</v>
      </c>
      <c r="AE247" s="286">
        <f t="shared" si="42"/>
        <v>-9.1484101486243363E-2</v>
      </c>
      <c r="AF247" s="248">
        <v>19</v>
      </c>
    </row>
    <row r="248" spans="1:32">
      <c r="A248" s="280">
        <v>759</v>
      </c>
      <c r="B248" s="280" t="s">
        <v>271</v>
      </c>
      <c r="C248" s="285">
        <v>1997</v>
      </c>
      <c r="D248" s="285">
        <v>9225749.8400000017</v>
      </c>
      <c r="E248" s="285">
        <v>9225749.8400000017</v>
      </c>
      <c r="F248" s="284">
        <f t="shared" si="33"/>
        <v>0</v>
      </c>
      <c r="G248" s="285">
        <v>9172000</v>
      </c>
      <c r="H248" s="285">
        <v>9172000</v>
      </c>
      <c r="I248" s="284">
        <f t="shared" si="34"/>
        <v>0</v>
      </c>
      <c r="J248" s="285">
        <v>9198874.9200000018</v>
      </c>
      <c r="K248" s="285">
        <v>9198874.9200000018</v>
      </c>
      <c r="L248" s="284">
        <f t="shared" si="35"/>
        <v>0</v>
      </c>
      <c r="M248" s="285">
        <v>9396364.4282424897</v>
      </c>
      <c r="N248" s="285">
        <v>9388264.9965919014</v>
      </c>
      <c r="O248" s="284">
        <f t="shared" si="36"/>
        <v>-8099.4316505882889</v>
      </c>
      <c r="P248" s="285">
        <v>175606.18</v>
      </c>
      <c r="Q248" s="285">
        <v>179777.65</v>
      </c>
      <c r="R248" s="284">
        <f t="shared" si="37"/>
        <v>4171.4700000000012</v>
      </c>
      <c r="S248" s="285">
        <v>186000</v>
      </c>
      <c r="T248" s="285">
        <v>186000</v>
      </c>
      <c r="U248" s="285">
        <v>180803.09</v>
      </c>
      <c r="V248" s="285">
        <v>182888.82500000001</v>
      </c>
      <c r="W248" s="285">
        <v>186466.0030802142</v>
      </c>
      <c r="X248" s="285">
        <v>188358.71196329224</v>
      </c>
      <c r="Y248" s="285">
        <v>9582830.4313227031</v>
      </c>
      <c r="Z248" s="285">
        <v>9576623.7085551936</v>
      </c>
      <c r="AA248" s="284">
        <f t="shared" si="38"/>
        <v>-6206.7227675095201</v>
      </c>
      <c r="AB248" s="284">
        <f t="shared" si="40"/>
        <v>4798.6131353643977</v>
      </c>
      <c r="AC248" s="284">
        <f t="shared" si="39"/>
        <v>4795.5051119455147</v>
      </c>
      <c r="AD248" s="285">
        <f t="shared" si="41"/>
        <v>-3.1080234188830218</v>
      </c>
      <c r="AE248" s="286">
        <f t="shared" si="42"/>
        <v>-6.4769201667410606E-4</v>
      </c>
      <c r="AF248" s="248">
        <v>14</v>
      </c>
    </row>
    <row r="249" spans="1:32">
      <c r="A249" s="280">
        <v>761</v>
      </c>
      <c r="B249" s="280" t="s">
        <v>272</v>
      </c>
      <c r="C249" s="285">
        <v>8563</v>
      </c>
      <c r="D249" s="285">
        <v>35484373.149999999</v>
      </c>
      <c r="E249" s="285">
        <v>35484373.149999999</v>
      </c>
      <c r="F249" s="284">
        <f t="shared" si="33"/>
        <v>0</v>
      </c>
      <c r="G249" s="285">
        <v>34957000</v>
      </c>
      <c r="H249" s="285">
        <v>34957000</v>
      </c>
      <c r="I249" s="284">
        <f t="shared" si="34"/>
        <v>0</v>
      </c>
      <c r="J249" s="285">
        <v>35220686.575000003</v>
      </c>
      <c r="K249" s="285">
        <v>35220686.575000003</v>
      </c>
      <c r="L249" s="284">
        <f t="shared" si="35"/>
        <v>0</v>
      </c>
      <c r="M249" s="285">
        <v>35976835.140139915</v>
      </c>
      <c r="N249" s="285">
        <v>35945824.006052129</v>
      </c>
      <c r="O249" s="284">
        <f t="shared" si="36"/>
        <v>-31011.134087786078</v>
      </c>
      <c r="P249" s="285">
        <v>633550.12</v>
      </c>
      <c r="Q249" s="285">
        <v>633550.12</v>
      </c>
      <c r="R249" s="284">
        <f t="shared" si="37"/>
        <v>0</v>
      </c>
      <c r="S249" s="285">
        <v>658000</v>
      </c>
      <c r="T249" s="285">
        <v>658000</v>
      </c>
      <c r="U249" s="285">
        <v>645775.06000000006</v>
      </c>
      <c r="V249" s="285">
        <v>645775.06000000006</v>
      </c>
      <c r="W249" s="285">
        <v>666001.30742834928</v>
      </c>
      <c r="X249" s="285">
        <v>665089.06992878194</v>
      </c>
      <c r="Y249" s="285">
        <v>36642836.447568268</v>
      </c>
      <c r="Z249" s="285">
        <v>36610913.075980909</v>
      </c>
      <c r="AA249" s="284">
        <f t="shared" si="38"/>
        <v>-31923.371587358415</v>
      </c>
      <c r="AB249" s="284">
        <f t="shared" si="40"/>
        <v>4279.2054709293789</v>
      </c>
      <c r="AC249" s="284">
        <f t="shared" si="39"/>
        <v>4275.4774116525641</v>
      </c>
      <c r="AD249" s="285">
        <f t="shared" si="41"/>
        <v>-3.7280592768147471</v>
      </c>
      <c r="AE249" s="286">
        <f t="shared" si="42"/>
        <v>-8.7120361528353276E-4</v>
      </c>
      <c r="AF249" s="248">
        <v>2</v>
      </c>
    </row>
    <row r="250" spans="1:32">
      <c r="A250" s="280">
        <v>762</v>
      </c>
      <c r="B250" s="280" t="s">
        <v>273</v>
      </c>
      <c r="C250" s="285">
        <v>3777</v>
      </c>
      <c r="D250" s="285">
        <v>17075603.719999999</v>
      </c>
      <c r="E250" s="285">
        <v>17075603.719999999</v>
      </c>
      <c r="F250" s="284">
        <f t="shared" si="33"/>
        <v>0</v>
      </c>
      <c r="G250" s="285">
        <v>18236000</v>
      </c>
      <c r="H250" s="285">
        <v>18236000</v>
      </c>
      <c r="I250" s="284">
        <f t="shared" si="34"/>
        <v>0</v>
      </c>
      <c r="J250" s="285">
        <v>17655801.859999999</v>
      </c>
      <c r="K250" s="285">
        <v>17655801.859999999</v>
      </c>
      <c r="L250" s="284">
        <f t="shared" si="35"/>
        <v>0</v>
      </c>
      <c r="M250" s="285">
        <v>18034852.087042134</v>
      </c>
      <c r="N250" s="285">
        <v>18019306.494603381</v>
      </c>
      <c r="O250" s="284">
        <f t="shared" si="36"/>
        <v>-15545.592438753694</v>
      </c>
      <c r="P250" s="285">
        <v>408865.48</v>
      </c>
      <c r="Q250" s="285">
        <v>408865.48</v>
      </c>
      <c r="R250" s="284">
        <f t="shared" si="37"/>
        <v>0</v>
      </c>
      <c r="S250" s="285">
        <v>420000</v>
      </c>
      <c r="T250" s="285">
        <v>420000</v>
      </c>
      <c r="U250" s="285">
        <v>414432.74</v>
      </c>
      <c r="V250" s="285">
        <v>414432.74</v>
      </c>
      <c r="W250" s="285">
        <v>427413.14085606392</v>
      </c>
      <c r="X250" s="285">
        <v>426827.70312411361</v>
      </c>
      <c r="Y250" s="285">
        <v>18462265.227898199</v>
      </c>
      <c r="Z250" s="285">
        <v>18446134.197727494</v>
      </c>
      <c r="AA250" s="284">
        <f t="shared" si="38"/>
        <v>-16131.030170705169</v>
      </c>
      <c r="AB250" s="284">
        <f t="shared" si="40"/>
        <v>4888.0765760916602</v>
      </c>
      <c r="AC250" s="284">
        <f t="shared" si="39"/>
        <v>4883.805718222794</v>
      </c>
      <c r="AD250" s="285">
        <f t="shared" si="41"/>
        <v>-4.2708578688661873</v>
      </c>
      <c r="AE250" s="286">
        <f t="shared" si="42"/>
        <v>-8.7372973855516403E-4</v>
      </c>
      <c r="AF250" s="248">
        <v>11</v>
      </c>
    </row>
    <row r="251" spans="1:32">
      <c r="A251" s="280">
        <v>765</v>
      </c>
      <c r="B251" s="280" t="s">
        <v>274</v>
      </c>
      <c r="C251" s="285">
        <v>10348</v>
      </c>
      <c r="D251" s="285">
        <v>43681755.089999996</v>
      </c>
      <c r="E251" s="285">
        <v>43681755.089999996</v>
      </c>
      <c r="F251" s="284">
        <f t="shared" si="33"/>
        <v>0</v>
      </c>
      <c r="G251" s="285">
        <v>45155000</v>
      </c>
      <c r="H251" s="285">
        <v>45155000</v>
      </c>
      <c r="I251" s="284">
        <f t="shared" si="34"/>
        <v>0</v>
      </c>
      <c r="J251" s="285">
        <v>44418377.545000002</v>
      </c>
      <c r="K251" s="285">
        <v>44418377.545000002</v>
      </c>
      <c r="L251" s="284">
        <f t="shared" si="35"/>
        <v>0</v>
      </c>
      <c r="M251" s="285">
        <v>45371990.200306244</v>
      </c>
      <c r="N251" s="285">
        <v>45332880.677012965</v>
      </c>
      <c r="O251" s="284">
        <f t="shared" si="36"/>
        <v>-39109.523293279111</v>
      </c>
      <c r="P251" s="285">
        <v>1409257.45</v>
      </c>
      <c r="Q251" s="285">
        <v>1409257.45</v>
      </c>
      <c r="R251" s="284">
        <f t="shared" si="37"/>
        <v>0</v>
      </c>
      <c r="S251" s="285">
        <v>1538000</v>
      </c>
      <c r="T251" s="285">
        <v>1538000</v>
      </c>
      <c r="U251" s="285">
        <v>1473628.7250000001</v>
      </c>
      <c r="V251" s="285">
        <v>1473628.7250000001</v>
      </c>
      <c r="W251" s="285">
        <v>1519784.0831975942</v>
      </c>
      <c r="X251" s="285">
        <v>1517702.3995485154</v>
      </c>
      <c r="Y251" s="285">
        <v>46891774.283503838</v>
      </c>
      <c r="Z251" s="285">
        <v>46850583.076561481</v>
      </c>
      <c r="AA251" s="284">
        <f t="shared" si="38"/>
        <v>-41191.206942357123</v>
      </c>
      <c r="AB251" s="284">
        <f t="shared" si="40"/>
        <v>4531.4818596350833</v>
      </c>
      <c r="AC251" s="284">
        <f t="shared" si="39"/>
        <v>4527.5012636800811</v>
      </c>
      <c r="AD251" s="285">
        <f t="shared" si="41"/>
        <v>-3.9805959550021726</v>
      </c>
      <c r="AE251" s="286">
        <f t="shared" si="42"/>
        <v>-8.7843140021368787E-4</v>
      </c>
      <c r="AF251" s="248">
        <v>18</v>
      </c>
    </row>
    <row r="252" spans="1:32">
      <c r="A252" s="280">
        <v>768</v>
      </c>
      <c r="B252" s="280" t="s">
        <v>275</v>
      </c>
      <c r="C252" s="285">
        <v>2430</v>
      </c>
      <c r="D252" s="285">
        <v>12578411.130000001</v>
      </c>
      <c r="E252" s="285">
        <v>12414723.74</v>
      </c>
      <c r="F252" s="284">
        <f t="shared" si="33"/>
        <v>-163687.3900000006</v>
      </c>
      <c r="G252" s="285">
        <v>12500000</v>
      </c>
      <c r="H252" s="285">
        <v>12500000</v>
      </c>
      <c r="I252" s="284">
        <f t="shared" si="34"/>
        <v>0</v>
      </c>
      <c r="J252" s="285">
        <v>12539205.565000001</v>
      </c>
      <c r="K252" s="285">
        <v>12457361.870000001</v>
      </c>
      <c r="L252" s="284">
        <f t="shared" si="35"/>
        <v>-81843.695000000298</v>
      </c>
      <c r="M252" s="285">
        <v>12808408.218837511</v>
      </c>
      <c r="N252" s="285">
        <v>12713838.965211153</v>
      </c>
      <c r="O252" s="284">
        <f t="shared" si="36"/>
        <v>-94569.253626357764</v>
      </c>
      <c r="P252" s="285">
        <v>354531.39</v>
      </c>
      <c r="Q252" s="285">
        <v>354531.39</v>
      </c>
      <c r="R252" s="284">
        <f t="shared" si="37"/>
        <v>0</v>
      </c>
      <c r="S252" s="285">
        <v>316000</v>
      </c>
      <c r="T252" s="285">
        <v>316000</v>
      </c>
      <c r="U252" s="285">
        <v>335265.69500000001</v>
      </c>
      <c r="V252" s="285">
        <v>335265.69500000001</v>
      </c>
      <c r="W252" s="285">
        <v>345766.51381655119</v>
      </c>
      <c r="X252" s="285">
        <v>345292.90937091416</v>
      </c>
      <c r="Y252" s="285">
        <v>13154174.732654061</v>
      </c>
      <c r="Z252" s="285">
        <v>13059131.874582067</v>
      </c>
      <c r="AA252" s="284">
        <f t="shared" si="38"/>
        <v>-95042.858071994036</v>
      </c>
      <c r="AB252" s="284">
        <f t="shared" si="40"/>
        <v>5413.2406307218362</v>
      </c>
      <c r="AC252" s="284">
        <f t="shared" si="39"/>
        <v>5374.1283434494107</v>
      </c>
      <c r="AD252" s="285">
        <f t="shared" si="41"/>
        <v>-39.112287272425419</v>
      </c>
      <c r="AE252" s="286">
        <f t="shared" si="42"/>
        <v>-7.225299952573868E-3</v>
      </c>
      <c r="AF252" s="248">
        <v>10</v>
      </c>
    </row>
    <row r="253" spans="1:32">
      <c r="A253" s="280">
        <v>777</v>
      </c>
      <c r="B253" s="280" t="s">
        <v>276</v>
      </c>
      <c r="C253" s="285">
        <v>7508</v>
      </c>
      <c r="D253" s="285">
        <v>38636727.240000002</v>
      </c>
      <c r="E253" s="285">
        <v>38636727.240000002</v>
      </c>
      <c r="F253" s="284">
        <f t="shared" si="33"/>
        <v>0</v>
      </c>
      <c r="G253" s="285">
        <v>41300000</v>
      </c>
      <c r="H253" s="285">
        <v>41300000</v>
      </c>
      <c r="I253" s="284">
        <f t="shared" si="34"/>
        <v>0</v>
      </c>
      <c r="J253" s="285">
        <v>39968363.620000005</v>
      </c>
      <c r="K253" s="285">
        <v>39968363.620000005</v>
      </c>
      <c r="L253" s="284">
        <f t="shared" si="35"/>
        <v>0</v>
      </c>
      <c r="M253" s="285">
        <v>40826439.476582125</v>
      </c>
      <c r="N253" s="285">
        <v>40791248.104578339</v>
      </c>
      <c r="O253" s="284">
        <f t="shared" si="36"/>
        <v>-35191.372003786266</v>
      </c>
      <c r="P253" s="285">
        <v>1049563.73</v>
      </c>
      <c r="Q253" s="285">
        <v>1049563.73</v>
      </c>
      <c r="R253" s="284">
        <f t="shared" si="37"/>
        <v>0</v>
      </c>
      <c r="S253" s="285">
        <v>1103000</v>
      </c>
      <c r="T253" s="285">
        <v>1103000</v>
      </c>
      <c r="U253" s="285">
        <v>1076281.865</v>
      </c>
      <c r="V253" s="285">
        <v>1076281.865</v>
      </c>
      <c r="W253" s="285">
        <v>1109991.967251603</v>
      </c>
      <c r="X253" s="285">
        <v>1108471.5854063251</v>
      </c>
      <c r="Y253" s="285">
        <v>41936431.443833731</v>
      </c>
      <c r="Z253" s="285">
        <v>41899719.689984664</v>
      </c>
      <c r="AA253" s="284">
        <f t="shared" si="38"/>
        <v>-36711.753849066794</v>
      </c>
      <c r="AB253" s="284">
        <f t="shared" si="40"/>
        <v>5585.5662551723135</v>
      </c>
      <c r="AC253" s="284">
        <f t="shared" si="39"/>
        <v>5580.6765703229439</v>
      </c>
      <c r="AD253" s="285">
        <f t="shared" si="41"/>
        <v>-4.889684849369587</v>
      </c>
      <c r="AE253" s="286">
        <f t="shared" si="42"/>
        <v>-8.7541434941205282E-4</v>
      </c>
      <c r="AF253" s="248">
        <v>18</v>
      </c>
    </row>
    <row r="254" spans="1:32">
      <c r="A254" s="280">
        <v>778</v>
      </c>
      <c r="B254" s="280" t="s">
        <v>277</v>
      </c>
      <c r="C254" s="285">
        <v>6891</v>
      </c>
      <c r="D254" s="285">
        <v>33404704.339999996</v>
      </c>
      <c r="E254" s="285">
        <v>33404704.340000004</v>
      </c>
      <c r="F254" s="284">
        <f t="shared" si="33"/>
        <v>0</v>
      </c>
      <c r="G254" s="285">
        <v>36036000</v>
      </c>
      <c r="H254" s="285">
        <v>36036000</v>
      </c>
      <c r="I254" s="284">
        <f t="shared" si="34"/>
        <v>0</v>
      </c>
      <c r="J254" s="285">
        <v>34720352.170000002</v>
      </c>
      <c r="K254" s="285">
        <v>34720352.170000002</v>
      </c>
      <c r="L254" s="284">
        <f t="shared" si="35"/>
        <v>0</v>
      </c>
      <c r="M254" s="285">
        <v>35465759.117663912</v>
      </c>
      <c r="N254" s="285">
        <v>35435188.518353574</v>
      </c>
      <c r="O254" s="284">
        <f t="shared" si="36"/>
        <v>-30570.599310338497</v>
      </c>
      <c r="P254" s="285">
        <v>630950.09</v>
      </c>
      <c r="Q254" s="285">
        <v>630950.09</v>
      </c>
      <c r="R254" s="284">
        <f t="shared" si="37"/>
        <v>0</v>
      </c>
      <c r="S254" s="285">
        <v>651000</v>
      </c>
      <c r="T254" s="285">
        <v>651000</v>
      </c>
      <c r="U254" s="285">
        <v>640975.04499999993</v>
      </c>
      <c r="V254" s="285">
        <v>640975.04499999993</v>
      </c>
      <c r="W254" s="285">
        <v>661050.95170281886</v>
      </c>
      <c r="X254" s="285">
        <v>660145.49482076475</v>
      </c>
      <c r="Y254" s="285">
        <v>36126810.069366731</v>
      </c>
      <c r="Z254" s="285">
        <v>36095334.01317434</v>
      </c>
      <c r="AA254" s="284">
        <f t="shared" si="38"/>
        <v>-31476.056192390621</v>
      </c>
      <c r="AB254" s="284">
        <f t="shared" si="40"/>
        <v>5242.6077593044156</v>
      </c>
      <c r="AC254" s="284">
        <f t="shared" si="39"/>
        <v>5238.0400541538729</v>
      </c>
      <c r="AD254" s="285">
        <f t="shared" si="41"/>
        <v>-4.5677051505426789</v>
      </c>
      <c r="AE254" s="286">
        <f t="shared" si="42"/>
        <v>-8.7126585856743891E-4</v>
      </c>
      <c r="AF254" s="248">
        <v>11</v>
      </c>
    </row>
    <row r="255" spans="1:32">
      <c r="A255" s="280">
        <v>781</v>
      </c>
      <c r="B255" s="280" t="s">
        <v>278</v>
      </c>
      <c r="C255" s="285">
        <v>3584</v>
      </c>
      <c r="D255" s="285">
        <v>16826641.870000005</v>
      </c>
      <c r="E255" s="285">
        <v>16826641.870000001</v>
      </c>
      <c r="F255" s="284">
        <f t="shared" si="33"/>
        <v>0</v>
      </c>
      <c r="G255" s="285">
        <v>18466000</v>
      </c>
      <c r="H255" s="285">
        <v>18466000</v>
      </c>
      <c r="I255" s="284">
        <f t="shared" si="34"/>
        <v>0</v>
      </c>
      <c r="J255" s="285">
        <v>17646320.935000002</v>
      </c>
      <c r="K255" s="285">
        <v>17646320.935000002</v>
      </c>
      <c r="L255" s="284">
        <f t="shared" si="35"/>
        <v>0</v>
      </c>
      <c r="M255" s="285">
        <v>18025167.617235601</v>
      </c>
      <c r="N255" s="285">
        <v>18009630.372568145</v>
      </c>
      <c r="O255" s="284">
        <f t="shared" si="36"/>
        <v>-15537.244667455554</v>
      </c>
      <c r="P255" s="285">
        <v>277000</v>
      </c>
      <c r="Q255" s="285">
        <v>339051.53</v>
      </c>
      <c r="R255" s="284">
        <f t="shared" si="37"/>
        <v>62051.530000000028</v>
      </c>
      <c r="S255" s="285">
        <v>275000</v>
      </c>
      <c r="T255" s="285">
        <v>275000</v>
      </c>
      <c r="U255" s="285">
        <v>276000</v>
      </c>
      <c r="V255" s="285">
        <v>307025.76500000001</v>
      </c>
      <c r="W255" s="285">
        <v>284644.56470372883</v>
      </c>
      <c r="X255" s="285">
        <v>316208.37213506317</v>
      </c>
      <c r="Y255" s="285">
        <v>18309812.18193933</v>
      </c>
      <c r="Z255" s="285">
        <v>18325838.744703207</v>
      </c>
      <c r="AA255" s="284">
        <f t="shared" si="38"/>
        <v>16026.562763877213</v>
      </c>
      <c r="AB255" s="284">
        <f t="shared" si="40"/>
        <v>5108.7645596928933</v>
      </c>
      <c r="AC255" s="284">
        <f t="shared" si="39"/>
        <v>5113.2362568926355</v>
      </c>
      <c r="AD255" s="285">
        <f t="shared" si="41"/>
        <v>4.4716971997422661</v>
      </c>
      <c r="AE255" s="286">
        <f t="shared" si="42"/>
        <v>8.7529913494605754E-4</v>
      </c>
      <c r="AF255" s="248">
        <v>7</v>
      </c>
    </row>
    <row r="256" spans="1:32">
      <c r="A256" s="280">
        <v>783</v>
      </c>
      <c r="B256" s="280" t="s">
        <v>279</v>
      </c>
      <c r="C256" s="285">
        <v>6588</v>
      </c>
      <c r="D256" s="285">
        <v>26133491.690000001</v>
      </c>
      <c r="E256" s="285">
        <v>26133491.690000001</v>
      </c>
      <c r="F256" s="284">
        <f t="shared" si="33"/>
        <v>0</v>
      </c>
      <c r="G256" s="285">
        <v>27480000</v>
      </c>
      <c r="H256" s="285">
        <v>27480000</v>
      </c>
      <c r="I256" s="284">
        <f t="shared" si="34"/>
        <v>0</v>
      </c>
      <c r="J256" s="285">
        <v>26806745.844999999</v>
      </c>
      <c r="K256" s="285">
        <v>26806745.844999999</v>
      </c>
      <c r="L256" s="284">
        <f t="shared" si="35"/>
        <v>0</v>
      </c>
      <c r="M256" s="285">
        <v>27382256.556967631</v>
      </c>
      <c r="N256" s="285">
        <v>27358653.735140566</v>
      </c>
      <c r="O256" s="284">
        <f t="shared" si="36"/>
        <v>-23602.8218270652</v>
      </c>
      <c r="P256" s="285">
        <v>728867.45000000007</v>
      </c>
      <c r="Q256" s="285">
        <v>728867.45000000007</v>
      </c>
      <c r="R256" s="284">
        <f t="shared" si="37"/>
        <v>0</v>
      </c>
      <c r="S256" s="285">
        <v>742000</v>
      </c>
      <c r="T256" s="285">
        <v>742000</v>
      </c>
      <c r="U256" s="285">
        <v>735433.72500000009</v>
      </c>
      <c r="V256" s="285">
        <v>735433.72500000009</v>
      </c>
      <c r="W256" s="285">
        <v>758468.16130821337</v>
      </c>
      <c r="X256" s="285">
        <v>757429.26980566513</v>
      </c>
      <c r="Y256" s="285">
        <v>28140724.718275845</v>
      </c>
      <c r="Z256" s="285">
        <v>28116083.004946232</v>
      </c>
      <c r="AA256" s="284">
        <f t="shared" si="38"/>
        <v>-24641.713329613209</v>
      </c>
      <c r="AB256" s="284">
        <f t="shared" si="40"/>
        <v>4271.5125559010085</v>
      </c>
      <c r="AC256" s="284">
        <f t="shared" si="39"/>
        <v>4267.7721622565623</v>
      </c>
      <c r="AD256" s="285">
        <f t="shared" si="41"/>
        <v>-3.7403936444461579</v>
      </c>
      <c r="AE256" s="286">
        <f t="shared" si="42"/>
        <v>-8.7566022468525337E-4</v>
      </c>
      <c r="AF256" s="248">
        <v>4</v>
      </c>
    </row>
    <row r="257" spans="1:32">
      <c r="A257" s="280">
        <v>785</v>
      </c>
      <c r="B257" s="280" t="s">
        <v>280</v>
      </c>
      <c r="C257" s="285">
        <v>2673</v>
      </c>
      <c r="D257" s="285">
        <v>13920310.110000001</v>
      </c>
      <c r="E257" s="285">
        <v>13787945.070000002</v>
      </c>
      <c r="F257" s="284">
        <f t="shared" si="33"/>
        <v>-132365.03999999911</v>
      </c>
      <c r="G257" s="285">
        <v>15032000</v>
      </c>
      <c r="H257" s="285">
        <v>15032000</v>
      </c>
      <c r="I257" s="284">
        <f t="shared" si="34"/>
        <v>0</v>
      </c>
      <c r="J257" s="285">
        <v>14476155.055</v>
      </c>
      <c r="K257" s="285">
        <v>14409972.535</v>
      </c>
      <c r="L257" s="284">
        <f t="shared" si="35"/>
        <v>-66182.519999999553</v>
      </c>
      <c r="M257" s="285">
        <v>14786941.837939966</v>
      </c>
      <c r="N257" s="285">
        <v>14706650.751175901</v>
      </c>
      <c r="O257" s="284">
        <f t="shared" si="36"/>
        <v>-80291.086764065549</v>
      </c>
      <c r="P257" s="285">
        <v>250892.07</v>
      </c>
      <c r="Q257" s="285">
        <v>250892.07</v>
      </c>
      <c r="R257" s="284">
        <f t="shared" si="37"/>
        <v>0</v>
      </c>
      <c r="S257" s="285">
        <v>215000</v>
      </c>
      <c r="T257" s="285">
        <v>215000</v>
      </c>
      <c r="U257" s="285">
        <v>232946.035</v>
      </c>
      <c r="V257" s="285">
        <v>232946.035</v>
      </c>
      <c r="W257" s="285">
        <v>240242.1113479514</v>
      </c>
      <c r="X257" s="285">
        <v>239913.04613366062</v>
      </c>
      <c r="Y257" s="285">
        <v>15027183.949287917</v>
      </c>
      <c r="Z257" s="285">
        <v>14946563.797309561</v>
      </c>
      <c r="AA257" s="284">
        <f t="shared" si="38"/>
        <v>-80620.151978356764</v>
      </c>
      <c r="AB257" s="284">
        <f t="shared" si="40"/>
        <v>5621.8421059812636</v>
      </c>
      <c r="AC257" s="284">
        <f t="shared" si="39"/>
        <v>5591.6811811857688</v>
      </c>
      <c r="AD257" s="285">
        <f t="shared" si="41"/>
        <v>-30.160924795494793</v>
      </c>
      <c r="AE257" s="286">
        <f t="shared" si="42"/>
        <v>-5.3649540892309281E-3</v>
      </c>
      <c r="AF257" s="248">
        <v>17</v>
      </c>
    </row>
    <row r="258" spans="1:32">
      <c r="A258" s="280">
        <v>790</v>
      </c>
      <c r="B258" s="280" t="s">
        <v>281</v>
      </c>
      <c r="C258" s="285">
        <v>23998</v>
      </c>
      <c r="D258" s="285">
        <v>99011418.749999985</v>
      </c>
      <c r="E258" s="285">
        <v>98904935.749999985</v>
      </c>
      <c r="F258" s="284">
        <f t="shared" si="33"/>
        <v>-106483</v>
      </c>
      <c r="G258" s="285">
        <v>102980000</v>
      </c>
      <c r="H258" s="285">
        <v>102980000</v>
      </c>
      <c r="I258" s="284">
        <f t="shared" si="34"/>
        <v>0</v>
      </c>
      <c r="J258" s="285">
        <v>100995709.375</v>
      </c>
      <c r="K258" s="285">
        <v>100942467.875</v>
      </c>
      <c r="L258" s="284">
        <f t="shared" si="35"/>
        <v>-53241.5</v>
      </c>
      <c r="M258" s="285">
        <v>103163973.77173667</v>
      </c>
      <c r="N258" s="285">
        <v>103020711.34373733</v>
      </c>
      <c r="O258" s="284">
        <f t="shared" si="36"/>
        <v>-143262.42799933255</v>
      </c>
      <c r="P258" s="285">
        <v>1831416.33</v>
      </c>
      <c r="Q258" s="285">
        <v>1911723.24</v>
      </c>
      <c r="R258" s="284">
        <f t="shared" si="37"/>
        <v>80306.909999999916</v>
      </c>
      <c r="S258" s="285">
        <v>1973000</v>
      </c>
      <c r="T258" s="285">
        <v>1973000</v>
      </c>
      <c r="U258" s="285">
        <v>1902208.165</v>
      </c>
      <c r="V258" s="285">
        <v>1942361.62</v>
      </c>
      <c r="W258" s="285">
        <v>1961787.0112402313</v>
      </c>
      <c r="X258" s="285">
        <v>2000454.2809552941</v>
      </c>
      <c r="Y258" s="285">
        <v>105125760.7829769</v>
      </c>
      <c r="Z258" s="285">
        <v>105021165.62469263</v>
      </c>
      <c r="AA258" s="284">
        <f t="shared" si="38"/>
        <v>-104595.15828426182</v>
      </c>
      <c r="AB258" s="284">
        <f t="shared" si="40"/>
        <v>4380.6050830476242</v>
      </c>
      <c r="AC258" s="284">
        <f t="shared" si="39"/>
        <v>4376.2465882445467</v>
      </c>
      <c r="AD258" s="285">
        <f t="shared" si="41"/>
        <v>-4.3584948030775195</v>
      </c>
      <c r="AE258" s="286">
        <f t="shared" si="42"/>
        <v>-9.9495268814446015E-4</v>
      </c>
      <c r="AF258" s="248">
        <v>6</v>
      </c>
    </row>
    <row r="259" spans="1:32">
      <c r="A259" s="280">
        <v>791</v>
      </c>
      <c r="B259" s="280" t="s">
        <v>282</v>
      </c>
      <c r="C259" s="285">
        <v>5131</v>
      </c>
      <c r="D259" s="285">
        <v>24218960.560000002</v>
      </c>
      <c r="E259" s="285">
        <v>24218960.560000002</v>
      </c>
      <c r="F259" s="284">
        <f t="shared" si="33"/>
        <v>0</v>
      </c>
      <c r="G259" s="285">
        <v>24134000</v>
      </c>
      <c r="H259" s="285">
        <v>24134000</v>
      </c>
      <c r="I259" s="284">
        <f t="shared" si="34"/>
        <v>0</v>
      </c>
      <c r="J259" s="285">
        <v>24176480.280000001</v>
      </c>
      <c r="K259" s="285">
        <v>24176480.280000001</v>
      </c>
      <c r="L259" s="284">
        <f t="shared" si="35"/>
        <v>0</v>
      </c>
      <c r="M259" s="285">
        <v>24695522.145777583</v>
      </c>
      <c r="N259" s="285">
        <v>24674235.221965421</v>
      </c>
      <c r="O259" s="284">
        <f t="shared" si="36"/>
        <v>-21286.923812162131</v>
      </c>
      <c r="P259" s="285">
        <v>802392.89</v>
      </c>
      <c r="Q259" s="285">
        <v>802392.89</v>
      </c>
      <c r="R259" s="284">
        <f t="shared" si="37"/>
        <v>0</v>
      </c>
      <c r="S259" s="285">
        <v>800000</v>
      </c>
      <c r="T259" s="285">
        <v>800000</v>
      </c>
      <c r="U259" s="285">
        <v>801196.44500000007</v>
      </c>
      <c r="V259" s="285">
        <v>801196.44500000007</v>
      </c>
      <c r="W259" s="285">
        <v>826290.62800434802</v>
      </c>
      <c r="X259" s="285">
        <v>825158.83848982397</v>
      </c>
      <c r="Y259" s="285">
        <v>25521812.773781933</v>
      </c>
      <c r="Z259" s="285">
        <v>25499394.060455244</v>
      </c>
      <c r="AA259" s="284">
        <f t="shared" si="38"/>
        <v>-22418.713326688856</v>
      </c>
      <c r="AB259" s="284">
        <f t="shared" si="40"/>
        <v>4974.0426376499581</v>
      </c>
      <c r="AC259" s="284">
        <f t="shared" si="39"/>
        <v>4969.6733698022308</v>
      </c>
      <c r="AD259" s="285">
        <f t="shared" si="41"/>
        <v>-4.3692678477273148</v>
      </c>
      <c r="AE259" s="286">
        <f t="shared" si="42"/>
        <v>-8.7841383076515489E-4</v>
      </c>
      <c r="AF259" s="248">
        <v>17</v>
      </c>
    </row>
    <row r="260" spans="1:32">
      <c r="A260" s="280">
        <v>831</v>
      </c>
      <c r="B260" s="280" t="s">
        <v>283</v>
      </c>
      <c r="C260" s="285">
        <v>4595</v>
      </c>
      <c r="D260" s="285">
        <v>14803316.339999998</v>
      </c>
      <c r="E260" s="285">
        <v>14803316.339999998</v>
      </c>
      <c r="F260" s="284">
        <f t="shared" si="33"/>
        <v>0</v>
      </c>
      <c r="G260" s="285">
        <v>15622000</v>
      </c>
      <c r="H260" s="285">
        <v>15622000</v>
      </c>
      <c r="I260" s="284">
        <f t="shared" si="34"/>
        <v>0</v>
      </c>
      <c r="J260" s="285">
        <v>15212658.169999998</v>
      </c>
      <c r="K260" s="285">
        <v>15212658.169999998</v>
      </c>
      <c r="L260" s="284">
        <f t="shared" si="35"/>
        <v>0</v>
      </c>
      <c r="M260" s="285">
        <v>15539256.847249363</v>
      </c>
      <c r="N260" s="285">
        <v>15525862.395629659</v>
      </c>
      <c r="O260" s="284">
        <f t="shared" si="36"/>
        <v>-13394.451619703323</v>
      </c>
      <c r="P260" s="285">
        <v>412294.46</v>
      </c>
      <c r="Q260" s="285">
        <v>412294.46</v>
      </c>
      <c r="R260" s="284">
        <f t="shared" si="37"/>
        <v>0</v>
      </c>
      <c r="S260" s="285">
        <v>439000</v>
      </c>
      <c r="T260" s="285">
        <v>439000</v>
      </c>
      <c r="U260" s="285">
        <v>425647.23</v>
      </c>
      <c r="V260" s="285">
        <v>425647.23</v>
      </c>
      <c r="W260" s="285">
        <v>438978.87862571719</v>
      </c>
      <c r="X260" s="285">
        <v>438377.59903341928</v>
      </c>
      <c r="Y260" s="285">
        <v>15978235.72587508</v>
      </c>
      <c r="Z260" s="285">
        <v>15964239.994663078</v>
      </c>
      <c r="AA260" s="284">
        <f t="shared" si="38"/>
        <v>-13995.731212001294</v>
      </c>
      <c r="AB260" s="284">
        <f t="shared" si="40"/>
        <v>3477.3091895266766</v>
      </c>
      <c r="AC260" s="284">
        <f t="shared" si="39"/>
        <v>3474.2633285447396</v>
      </c>
      <c r="AD260" s="285">
        <f t="shared" si="41"/>
        <v>-3.0458609819370395</v>
      </c>
      <c r="AE260" s="286">
        <f t="shared" si="42"/>
        <v>-8.7592469231982076E-4</v>
      </c>
      <c r="AF260" s="248">
        <v>9</v>
      </c>
    </row>
    <row r="261" spans="1:32">
      <c r="A261" s="280">
        <v>832</v>
      </c>
      <c r="B261" s="280" t="s">
        <v>284</v>
      </c>
      <c r="C261" s="285">
        <v>3913</v>
      </c>
      <c r="D261" s="285">
        <v>17487809.460000008</v>
      </c>
      <c r="E261" s="285">
        <v>17499985.040000007</v>
      </c>
      <c r="F261" s="284">
        <f t="shared" si="33"/>
        <v>12175.579999998212</v>
      </c>
      <c r="G261" s="285">
        <v>18351000</v>
      </c>
      <c r="H261" s="285">
        <v>18351000</v>
      </c>
      <c r="I261" s="284">
        <f t="shared" si="34"/>
        <v>0</v>
      </c>
      <c r="J261" s="285">
        <v>17919404.730000004</v>
      </c>
      <c r="K261" s="285">
        <v>17925492.520000003</v>
      </c>
      <c r="L261" s="284">
        <f t="shared" si="35"/>
        <v>6087.7899999991059</v>
      </c>
      <c r="M261" s="285">
        <v>18304114.214464415</v>
      </c>
      <c r="N261" s="285">
        <v>18294549.652620558</v>
      </c>
      <c r="O261" s="284">
        <f t="shared" si="36"/>
        <v>-9564.5618438571692</v>
      </c>
      <c r="P261" s="285">
        <v>278000</v>
      </c>
      <c r="Q261" s="285">
        <v>320908.11000000004</v>
      </c>
      <c r="R261" s="284">
        <f t="shared" si="37"/>
        <v>42908.110000000044</v>
      </c>
      <c r="S261" s="285">
        <v>277000</v>
      </c>
      <c r="T261" s="285">
        <v>277000</v>
      </c>
      <c r="U261" s="285">
        <v>277500</v>
      </c>
      <c r="V261" s="285">
        <v>298954.05500000005</v>
      </c>
      <c r="W261" s="285">
        <v>286191.54603364045</v>
      </c>
      <c r="X261" s="285">
        <v>307895.25131457992</v>
      </c>
      <c r="Y261" s="285">
        <v>18590305.760498054</v>
      </c>
      <c r="Z261" s="285">
        <v>18602444.903935138</v>
      </c>
      <c r="AA261" s="284">
        <f t="shared" si="38"/>
        <v>12139.143437083811</v>
      </c>
      <c r="AB261" s="284">
        <f t="shared" si="40"/>
        <v>4750.9087044462185</v>
      </c>
      <c r="AC261" s="284">
        <f t="shared" si="39"/>
        <v>4754.0109644608074</v>
      </c>
      <c r="AD261" s="285">
        <f t="shared" si="41"/>
        <v>3.1022600145888646</v>
      </c>
      <c r="AE261" s="286">
        <f t="shared" si="42"/>
        <v>6.5298245190137242E-4</v>
      </c>
      <c r="AF261" s="248">
        <v>17</v>
      </c>
    </row>
    <row r="262" spans="1:32">
      <c r="A262" s="280">
        <v>833</v>
      </c>
      <c r="B262" s="280" t="s">
        <v>285</v>
      </c>
      <c r="C262" s="285">
        <v>1677</v>
      </c>
      <c r="D262" s="285">
        <v>6484386.1399999997</v>
      </c>
      <c r="E262" s="285">
        <v>6484386.1399999997</v>
      </c>
      <c r="F262" s="284">
        <f t="shared" si="33"/>
        <v>0</v>
      </c>
      <c r="G262" s="285">
        <v>7056000</v>
      </c>
      <c r="H262" s="285">
        <v>7056000</v>
      </c>
      <c r="I262" s="284">
        <f t="shared" si="34"/>
        <v>0</v>
      </c>
      <c r="J262" s="285">
        <v>6770193.0700000003</v>
      </c>
      <c r="K262" s="285">
        <v>6770193.0700000003</v>
      </c>
      <c r="L262" s="284">
        <f t="shared" si="35"/>
        <v>0</v>
      </c>
      <c r="M262" s="285">
        <v>6915541.5079045128</v>
      </c>
      <c r="N262" s="285">
        <v>6909580.483702247</v>
      </c>
      <c r="O262" s="284">
        <f t="shared" si="36"/>
        <v>-5961.0242022657767</v>
      </c>
      <c r="P262" s="285">
        <v>133687.44</v>
      </c>
      <c r="Q262" s="285">
        <v>133687.44</v>
      </c>
      <c r="R262" s="284">
        <f t="shared" si="37"/>
        <v>0</v>
      </c>
      <c r="S262" s="285">
        <v>130000</v>
      </c>
      <c r="T262" s="285">
        <v>130000</v>
      </c>
      <c r="U262" s="285">
        <v>131843.72</v>
      </c>
      <c r="V262" s="285">
        <v>131843.72</v>
      </c>
      <c r="W262" s="285">
        <v>135973.18220405909</v>
      </c>
      <c r="X262" s="285">
        <v>135786.93657006626</v>
      </c>
      <c r="Y262" s="285">
        <v>7051514.6901085721</v>
      </c>
      <c r="Z262" s="285">
        <v>7045367.4202723131</v>
      </c>
      <c r="AA262" s="284">
        <f t="shared" si="38"/>
        <v>-6147.2698362590745</v>
      </c>
      <c r="AB262" s="284">
        <f t="shared" si="40"/>
        <v>4204.8388134219276</v>
      </c>
      <c r="AC262" s="284">
        <f t="shared" si="39"/>
        <v>4201.1731784569547</v>
      </c>
      <c r="AD262" s="285">
        <f t="shared" si="41"/>
        <v>-3.6656349649729236</v>
      </c>
      <c r="AE262" s="286">
        <f t="shared" si="42"/>
        <v>-8.7176586966238642E-4</v>
      </c>
      <c r="AF262" s="248">
        <v>2</v>
      </c>
    </row>
    <row r="263" spans="1:32">
      <c r="A263" s="280">
        <v>834</v>
      </c>
      <c r="B263" s="280" t="s">
        <v>286</v>
      </c>
      <c r="C263" s="285">
        <v>5967</v>
      </c>
      <c r="D263" s="285">
        <v>21047000</v>
      </c>
      <c r="E263" s="285">
        <v>21097125.270000003</v>
      </c>
      <c r="F263" s="284">
        <f t="shared" si="33"/>
        <v>50125.270000003278</v>
      </c>
      <c r="G263" s="285">
        <v>22264000</v>
      </c>
      <c r="H263" s="285">
        <v>22264000</v>
      </c>
      <c r="I263" s="284">
        <f t="shared" si="34"/>
        <v>0</v>
      </c>
      <c r="J263" s="285">
        <v>21655500</v>
      </c>
      <c r="K263" s="285">
        <v>21680562.635000002</v>
      </c>
      <c r="L263" s="284">
        <f t="shared" si="35"/>
        <v>25062.635000001639</v>
      </c>
      <c r="M263" s="285">
        <v>22120419.25185838</v>
      </c>
      <c r="N263" s="285">
        <v>22126930.636924978</v>
      </c>
      <c r="O263" s="284">
        <f t="shared" si="36"/>
        <v>6511.3850665986538</v>
      </c>
      <c r="P263" s="285">
        <v>430000</v>
      </c>
      <c r="Q263" s="285">
        <v>403849.15</v>
      </c>
      <c r="R263" s="284">
        <f t="shared" si="37"/>
        <v>-26150.849999999977</v>
      </c>
      <c r="S263" s="285">
        <v>444000</v>
      </c>
      <c r="T263" s="285">
        <v>444000</v>
      </c>
      <c r="U263" s="285">
        <v>437000</v>
      </c>
      <c r="V263" s="285">
        <v>423924.57500000001</v>
      </c>
      <c r="W263" s="285">
        <v>450687.22744757071</v>
      </c>
      <c r="X263" s="285">
        <v>436603.42241570016</v>
      </c>
      <c r="Y263" s="285">
        <v>22571106.479305949</v>
      </c>
      <c r="Z263" s="285">
        <v>22563534.059340678</v>
      </c>
      <c r="AA263" s="284">
        <f t="shared" si="38"/>
        <v>-7572.4199652709067</v>
      </c>
      <c r="AB263" s="284">
        <f t="shared" si="40"/>
        <v>3782.6556861581948</v>
      </c>
      <c r="AC263" s="284">
        <f t="shared" si="39"/>
        <v>3781.3866363902594</v>
      </c>
      <c r="AD263" s="285">
        <f t="shared" si="41"/>
        <v>-1.2690497679354849</v>
      </c>
      <c r="AE263" s="286">
        <f t="shared" si="42"/>
        <v>-3.3549174792178314E-4</v>
      </c>
      <c r="AF263" s="248">
        <v>5</v>
      </c>
    </row>
    <row r="264" spans="1:32">
      <c r="A264" s="280">
        <v>837</v>
      </c>
      <c r="B264" s="280" t="s">
        <v>287</v>
      </c>
      <c r="C264" s="285">
        <v>244223</v>
      </c>
      <c r="D264" s="285">
        <v>820538631.5200001</v>
      </c>
      <c r="E264" s="285">
        <v>856262242.88999999</v>
      </c>
      <c r="F264" s="284">
        <f t="shared" si="33"/>
        <v>35723611.369999886</v>
      </c>
      <c r="G264" s="285">
        <v>894563000</v>
      </c>
      <c r="H264" s="285">
        <v>894563000</v>
      </c>
      <c r="I264" s="284">
        <f t="shared" si="34"/>
        <v>0</v>
      </c>
      <c r="J264" s="285">
        <v>857550815.75999999</v>
      </c>
      <c r="K264" s="285">
        <v>875412621.44499993</v>
      </c>
      <c r="L264" s="284">
        <f t="shared" si="35"/>
        <v>17861805.684999943</v>
      </c>
      <c r="M264" s="285">
        <v>875961468.18980682</v>
      </c>
      <c r="N264" s="285">
        <v>893435962.87173438</v>
      </c>
      <c r="O264" s="284">
        <f t="shared" si="36"/>
        <v>17474494.681927562</v>
      </c>
      <c r="P264" s="285">
        <v>17929545.18</v>
      </c>
      <c r="Q264" s="285">
        <v>17853891.139999993</v>
      </c>
      <c r="R264" s="284">
        <f t="shared" si="37"/>
        <v>-75654.040000006557</v>
      </c>
      <c r="S264" s="285">
        <v>20329000</v>
      </c>
      <c r="T264" s="285">
        <v>20329000</v>
      </c>
      <c r="U264" s="285">
        <v>19129272.59</v>
      </c>
      <c r="V264" s="285">
        <v>19091445.569999997</v>
      </c>
      <c r="W264" s="285">
        <v>19728418.367679428</v>
      </c>
      <c r="X264" s="285">
        <v>19662437.533198107</v>
      </c>
      <c r="Y264" s="285">
        <v>895689886.5574863</v>
      </c>
      <c r="Z264" s="285">
        <v>913098400.4049325</v>
      </c>
      <c r="AA264" s="284">
        <f t="shared" si="38"/>
        <v>17408513.847446203</v>
      </c>
      <c r="AB264" s="284">
        <f t="shared" si="40"/>
        <v>3667.5083286892973</v>
      </c>
      <c r="AC264" s="284">
        <f t="shared" si="39"/>
        <v>3738.7895505539304</v>
      </c>
      <c r="AD264" s="285">
        <f t="shared" si="41"/>
        <v>71.281221864633153</v>
      </c>
      <c r="AE264" s="286">
        <f t="shared" si="42"/>
        <v>1.9435871844388639E-2</v>
      </c>
      <c r="AF264" s="248">
        <v>6</v>
      </c>
    </row>
    <row r="265" spans="1:32">
      <c r="A265" s="280">
        <v>844</v>
      </c>
      <c r="B265" s="280" t="s">
        <v>288</v>
      </c>
      <c r="C265" s="285">
        <v>1479</v>
      </c>
      <c r="D265" s="285">
        <v>7990345.8099999996</v>
      </c>
      <c r="E265" s="285">
        <v>8220122.4199999999</v>
      </c>
      <c r="F265" s="284">
        <f t="shared" si="33"/>
        <v>229776.61000000034</v>
      </c>
      <c r="G265" s="285">
        <v>8719000</v>
      </c>
      <c r="H265" s="285">
        <v>8719000</v>
      </c>
      <c r="I265" s="284">
        <f t="shared" si="34"/>
        <v>0</v>
      </c>
      <c r="J265" s="285">
        <v>8354672.9049999993</v>
      </c>
      <c r="K265" s="285">
        <v>8469561.2100000009</v>
      </c>
      <c r="L265" s="284">
        <f t="shared" si="35"/>
        <v>114888.30500000156</v>
      </c>
      <c r="M265" s="285">
        <v>8534038.3445656542</v>
      </c>
      <c r="N265" s="285">
        <v>8643935.8873612732</v>
      </c>
      <c r="O265" s="284">
        <f t="shared" si="36"/>
        <v>109897.542795619</v>
      </c>
      <c r="P265" s="285">
        <v>159143.99</v>
      </c>
      <c r="Q265" s="285">
        <v>169450.07</v>
      </c>
      <c r="R265" s="284">
        <f t="shared" si="37"/>
        <v>10306.080000000016</v>
      </c>
      <c r="S265" s="285">
        <v>167000</v>
      </c>
      <c r="T265" s="285">
        <v>167000</v>
      </c>
      <c r="U265" s="285">
        <v>163071.995</v>
      </c>
      <c r="V265" s="285">
        <v>168225.035</v>
      </c>
      <c r="W265" s="285">
        <v>168179.55446428858</v>
      </c>
      <c r="X265" s="285">
        <v>173256.35348458143</v>
      </c>
      <c r="Y265" s="285">
        <v>8702217.8990299422</v>
      </c>
      <c r="Z265" s="285">
        <v>8817192.2408458553</v>
      </c>
      <c r="AA265" s="284">
        <f t="shared" si="38"/>
        <v>114974.3418159131</v>
      </c>
      <c r="AB265" s="284">
        <f t="shared" si="40"/>
        <v>5883.8525348410694</v>
      </c>
      <c r="AC265" s="284">
        <f t="shared" si="39"/>
        <v>5961.5904265353993</v>
      </c>
      <c r="AD265" s="285">
        <f t="shared" si="41"/>
        <v>77.737891694329846</v>
      </c>
      <c r="AE265" s="286">
        <f t="shared" si="42"/>
        <v>1.3212073421964109E-2</v>
      </c>
      <c r="AF265" s="248">
        <v>11</v>
      </c>
    </row>
    <row r="266" spans="1:32">
      <c r="A266" s="280">
        <v>845</v>
      </c>
      <c r="B266" s="280" t="s">
        <v>289</v>
      </c>
      <c r="C266" s="285">
        <v>2882</v>
      </c>
      <c r="D266" s="285">
        <v>13139993.48</v>
      </c>
      <c r="E266" s="285">
        <v>13139993.48</v>
      </c>
      <c r="F266" s="284">
        <f t="shared" ref="F266:F303" si="43">E266-D266</f>
        <v>0</v>
      </c>
      <c r="G266" s="285">
        <v>13484000</v>
      </c>
      <c r="H266" s="285">
        <v>13484000</v>
      </c>
      <c r="I266" s="284">
        <f t="shared" ref="I266:I303" si="44">H266-G266</f>
        <v>0</v>
      </c>
      <c r="J266" s="285">
        <v>13311996.74</v>
      </c>
      <c r="K266" s="285">
        <v>13311996.74</v>
      </c>
      <c r="L266" s="284">
        <f t="shared" ref="L266:L303" si="45">K266-J266</f>
        <v>0</v>
      </c>
      <c r="M266" s="285">
        <v>13597790.352020131</v>
      </c>
      <c r="N266" s="285">
        <v>13586069.396069959</v>
      </c>
      <c r="O266" s="284">
        <f t="shared" ref="O266:O303" si="46">N266-M266</f>
        <v>-11720.955950172618</v>
      </c>
      <c r="P266" s="285">
        <v>308016.02</v>
      </c>
      <c r="Q266" s="285">
        <v>308016.02</v>
      </c>
      <c r="R266" s="284">
        <f t="shared" ref="R266:R303" si="47">Q266-P266</f>
        <v>0</v>
      </c>
      <c r="S266" s="285">
        <v>331000</v>
      </c>
      <c r="T266" s="285">
        <v>331000</v>
      </c>
      <c r="U266" s="285">
        <v>319508.01</v>
      </c>
      <c r="V266" s="285">
        <v>319508.01</v>
      </c>
      <c r="W266" s="285">
        <v>329515.28415146616</v>
      </c>
      <c r="X266" s="285">
        <v>329063.93939353421</v>
      </c>
      <c r="Y266" s="285">
        <v>13927305.636171598</v>
      </c>
      <c r="Z266" s="285">
        <v>13915133.335463492</v>
      </c>
      <c r="AA266" s="284">
        <f t="shared" ref="AA266:AA303" si="48">Z266-Y266</f>
        <v>-12172.300708105788</v>
      </c>
      <c r="AB266" s="284">
        <f t="shared" si="40"/>
        <v>4832.514099990145</v>
      </c>
      <c r="AC266" s="284">
        <f t="shared" ref="AC266:AC303" si="49">Z266/C266</f>
        <v>4828.2905397166869</v>
      </c>
      <c r="AD266" s="285">
        <f t="shared" si="41"/>
        <v>-4.2235602734581335</v>
      </c>
      <c r="AE266" s="286">
        <f t="shared" si="42"/>
        <v>-8.7398819456455318E-4</v>
      </c>
      <c r="AF266" s="248">
        <v>19</v>
      </c>
    </row>
    <row r="267" spans="1:32">
      <c r="A267" s="280">
        <v>846</v>
      </c>
      <c r="B267" s="280" t="s">
        <v>290</v>
      </c>
      <c r="C267" s="285">
        <v>4952</v>
      </c>
      <c r="D267" s="285">
        <v>22026439.100000001</v>
      </c>
      <c r="E267" s="285">
        <v>22026439.100000001</v>
      </c>
      <c r="F267" s="284">
        <f t="shared" si="43"/>
        <v>0</v>
      </c>
      <c r="G267" s="285">
        <v>22186000</v>
      </c>
      <c r="H267" s="285">
        <v>22186000</v>
      </c>
      <c r="I267" s="284">
        <f t="shared" si="44"/>
        <v>0</v>
      </c>
      <c r="J267" s="285">
        <v>22106219.550000001</v>
      </c>
      <c r="K267" s="285">
        <v>22106219.550000001</v>
      </c>
      <c r="L267" s="284">
        <f t="shared" si="45"/>
        <v>0</v>
      </c>
      <c r="M267" s="285">
        <v>22580815.244147122</v>
      </c>
      <c r="N267" s="285">
        <v>22561351.144911595</v>
      </c>
      <c r="O267" s="284">
        <f t="shared" si="46"/>
        <v>-19464.099235527217</v>
      </c>
      <c r="P267" s="285">
        <v>514522.26</v>
      </c>
      <c r="Q267" s="285">
        <v>514522.26</v>
      </c>
      <c r="R267" s="284">
        <f t="shared" si="47"/>
        <v>0</v>
      </c>
      <c r="S267" s="285">
        <v>509000</v>
      </c>
      <c r="T267" s="285">
        <v>509000</v>
      </c>
      <c r="U267" s="285">
        <v>511761.13</v>
      </c>
      <c r="V267" s="285">
        <v>511761.13</v>
      </c>
      <c r="W267" s="285">
        <v>527789.94232296525</v>
      </c>
      <c r="X267" s="285">
        <v>527067.01614862983</v>
      </c>
      <c r="Y267" s="285">
        <v>23108605.186470088</v>
      </c>
      <c r="Z267" s="285">
        <v>23088418.161060225</v>
      </c>
      <c r="AA267" s="284">
        <f t="shared" si="48"/>
        <v>-20187.025409862399</v>
      </c>
      <c r="AB267" s="284">
        <f t="shared" ref="AB267:AB303" si="50">Y267/C267</f>
        <v>4666.5196257007447</v>
      </c>
      <c r="AC267" s="284">
        <f t="shared" si="49"/>
        <v>4662.4430858360711</v>
      </c>
      <c r="AD267" s="285">
        <f t="shared" ref="AD267:AD303" si="51">AC267-AB267</f>
        <v>-4.0765398646735775</v>
      </c>
      <c r="AE267" s="286">
        <f t="shared" ref="AE267:AE303" si="52">AD267/AB267</f>
        <v>-8.7357178189546923E-4</v>
      </c>
      <c r="AF267" s="248">
        <v>14</v>
      </c>
    </row>
    <row r="268" spans="1:32">
      <c r="A268" s="280">
        <v>848</v>
      </c>
      <c r="B268" s="280" t="s">
        <v>291</v>
      </c>
      <c r="C268" s="285">
        <v>4241</v>
      </c>
      <c r="D268" s="285">
        <v>19349244.449999999</v>
      </c>
      <c r="E268" s="285">
        <v>19349244.449999999</v>
      </c>
      <c r="F268" s="284">
        <f t="shared" si="43"/>
        <v>0</v>
      </c>
      <c r="G268" s="285">
        <v>18934000</v>
      </c>
      <c r="H268" s="285">
        <v>18934000</v>
      </c>
      <c r="I268" s="284">
        <f t="shared" si="44"/>
        <v>0</v>
      </c>
      <c r="J268" s="285">
        <v>19141622.225000001</v>
      </c>
      <c r="K268" s="285">
        <v>19141622.225000001</v>
      </c>
      <c r="L268" s="284">
        <f t="shared" si="45"/>
        <v>0</v>
      </c>
      <c r="M268" s="285">
        <v>19552571.345740814</v>
      </c>
      <c r="N268" s="285">
        <v>19535717.517175797</v>
      </c>
      <c r="O268" s="284">
        <f t="shared" si="46"/>
        <v>-16853.828565016389</v>
      </c>
      <c r="P268" s="285">
        <v>544083.11</v>
      </c>
      <c r="Q268" s="285">
        <v>544083.11</v>
      </c>
      <c r="R268" s="284">
        <f t="shared" si="47"/>
        <v>0</v>
      </c>
      <c r="S268" s="285">
        <v>425000</v>
      </c>
      <c r="T268" s="285">
        <v>425000</v>
      </c>
      <c r="U268" s="285">
        <v>484541.55499999999</v>
      </c>
      <c r="V268" s="285">
        <v>484541.55499999999</v>
      </c>
      <c r="W268" s="285">
        <v>499717.82610088011</v>
      </c>
      <c r="X268" s="285">
        <v>499033.35095783306</v>
      </c>
      <c r="Y268" s="285">
        <v>20052289.171841692</v>
      </c>
      <c r="Z268" s="285">
        <v>20034750.868133631</v>
      </c>
      <c r="AA268" s="284">
        <f t="shared" si="48"/>
        <v>-17538.303708061576</v>
      </c>
      <c r="AB268" s="284">
        <f t="shared" si="50"/>
        <v>4728.1983428063413</v>
      </c>
      <c r="AC268" s="284">
        <f t="shared" si="49"/>
        <v>4724.0629257565743</v>
      </c>
      <c r="AD268" s="285">
        <f t="shared" si="51"/>
        <v>-4.1354170497670566</v>
      </c>
      <c r="AE268" s="286">
        <f t="shared" si="52"/>
        <v>-8.7462850539229932E-4</v>
      </c>
      <c r="AF268" s="248">
        <v>12</v>
      </c>
    </row>
    <row r="269" spans="1:32">
      <c r="A269" s="280">
        <v>849</v>
      </c>
      <c r="B269" s="280" t="s">
        <v>292</v>
      </c>
      <c r="C269" s="285">
        <v>2938</v>
      </c>
      <c r="D269" s="285">
        <v>11021515.300000001</v>
      </c>
      <c r="E269" s="285">
        <v>11140445.66</v>
      </c>
      <c r="F269" s="284">
        <f t="shared" si="43"/>
        <v>118930.3599999994</v>
      </c>
      <c r="G269" s="285">
        <v>11423000</v>
      </c>
      <c r="H269" s="285">
        <v>11423000</v>
      </c>
      <c r="I269" s="284">
        <f t="shared" si="44"/>
        <v>0</v>
      </c>
      <c r="J269" s="285">
        <v>11222257.65</v>
      </c>
      <c r="K269" s="285">
        <v>11281722.83</v>
      </c>
      <c r="L269" s="284">
        <f t="shared" si="45"/>
        <v>59465.179999999702</v>
      </c>
      <c r="M269" s="285">
        <v>11463186.911887279</v>
      </c>
      <c r="N269" s="285">
        <v>11513995.403487965</v>
      </c>
      <c r="O269" s="284">
        <f t="shared" si="46"/>
        <v>50808.491600686684</v>
      </c>
      <c r="P269" s="285">
        <v>267872.94999999995</v>
      </c>
      <c r="Q269" s="285">
        <v>299273.38999999996</v>
      </c>
      <c r="R269" s="284">
        <f t="shared" si="47"/>
        <v>31400.440000000002</v>
      </c>
      <c r="S269" s="285">
        <v>385000</v>
      </c>
      <c r="T269" s="285">
        <v>385000</v>
      </c>
      <c r="U269" s="285">
        <v>326436.47499999998</v>
      </c>
      <c r="V269" s="285">
        <v>342136.69499999995</v>
      </c>
      <c r="W269" s="285">
        <v>336660.75481809664</v>
      </c>
      <c r="X269" s="285">
        <v>352369.40904168284</v>
      </c>
      <c r="Y269" s="285">
        <v>11799847.666705376</v>
      </c>
      <c r="Z269" s="285">
        <v>11866364.812529648</v>
      </c>
      <c r="AA269" s="284">
        <f t="shared" si="48"/>
        <v>66517.145824272186</v>
      </c>
      <c r="AB269" s="284">
        <f t="shared" si="50"/>
        <v>4016.2857953387934</v>
      </c>
      <c r="AC269" s="284">
        <f t="shared" si="49"/>
        <v>4038.9260764226165</v>
      </c>
      <c r="AD269" s="285">
        <f t="shared" si="51"/>
        <v>22.640281083823083</v>
      </c>
      <c r="AE269" s="286">
        <f t="shared" si="52"/>
        <v>5.637119029253063E-3</v>
      </c>
      <c r="AF269" s="248">
        <v>16</v>
      </c>
    </row>
    <row r="270" spans="1:32">
      <c r="A270" s="280">
        <v>850</v>
      </c>
      <c r="B270" s="280" t="s">
        <v>293</v>
      </c>
      <c r="C270" s="285">
        <v>2387</v>
      </c>
      <c r="D270" s="285">
        <v>8451123.7800000012</v>
      </c>
      <c r="E270" s="285">
        <v>8501989.4499999993</v>
      </c>
      <c r="F270" s="284">
        <f t="shared" si="43"/>
        <v>50865.669999998063</v>
      </c>
      <c r="G270" s="285">
        <v>8948000</v>
      </c>
      <c r="H270" s="285">
        <v>8948000</v>
      </c>
      <c r="I270" s="284">
        <f t="shared" si="44"/>
        <v>0</v>
      </c>
      <c r="J270" s="285">
        <v>8699561.8900000006</v>
      </c>
      <c r="K270" s="285">
        <v>8724994.7249999996</v>
      </c>
      <c r="L270" s="284">
        <f t="shared" si="45"/>
        <v>25432.834999999031</v>
      </c>
      <c r="M270" s="285">
        <v>8886331.7085400689</v>
      </c>
      <c r="N270" s="285">
        <v>8904628.3686360288</v>
      </c>
      <c r="O270" s="284">
        <f t="shared" si="46"/>
        <v>18296.660095959902</v>
      </c>
      <c r="P270" s="285">
        <v>217743.78999999998</v>
      </c>
      <c r="Q270" s="285">
        <v>217743.78999999998</v>
      </c>
      <c r="R270" s="284">
        <f t="shared" si="47"/>
        <v>0</v>
      </c>
      <c r="S270" s="285">
        <v>225000</v>
      </c>
      <c r="T270" s="285">
        <v>225000</v>
      </c>
      <c r="U270" s="285">
        <v>221371.89499999999</v>
      </c>
      <c r="V270" s="285">
        <v>221371.89499999999</v>
      </c>
      <c r="W270" s="285">
        <v>228305.45902142959</v>
      </c>
      <c r="X270" s="285">
        <v>227992.7437177923</v>
      </c>
      <c r="Y270" s="285">
        <v>9114637.1675614994</v>
      </c>
      <c r="Z270" s="285">
        <v>9132621.1123538204</v>
      </c>
      <c r="AA270" s="284">
        <f t="shared" si="48"/>
        <v>17983.944792320952</v>
      </c>
      <c r="AB270" s="284">
        <f t="shared" si="50"/>
        <v>3818.4487505494344</v>
      </c>
      <c r="AC270" s="284">
        <f t="shared" si="49"/>
        <v>3825.9828706970343</v>
      </c>
      <c r="AD270" s="285">
        <f t="shared" si="51"/>
        <v>7.5341201475998787</v>
      </c>
      <c r="AE270" s="286">
        <f t="shared" si="52"/>
        <v>1.9730840034230652E-3</v>
      </c>
      <c r="AF270" s="248">
        <v>13</v>
      </c>
    </row>
    <row r="271" spans="1:32">
      <c r="A271" s="280">
        <v>851</v>
      </c>
      <c r="B271" s="280" t="s">
        <v>294</v>
      </c>
      <c r="C271" s="285">
        <v>21333</v>
      </c>
      <c r="D271" s="285">
        <v>93694066.25</v>
      </c>
      <c r="E271" s="285">
        <v>76485556.909999996</v>
      </c>
      <c r="F271" s="284">
        <f t="shared" si="43"/>
        <v>-17208509.340000004</v>
      </c>
      <c r="G271" s="285">
        <v>79563000</v>
      </c>
      <c r="H271" s="285">
        <v>79563000</v>
      </c>
      <c r="I271" s="284">
        <f t="shared" si="44"/>
        <v>0</v>
      </c>
      <c r="J271" s="285">
        <v>86628533.125</v>
      </c>
      <c r="K271" s="285">
        <v>78024278.454999998</v>
      </c>
      <c r="L271" s="284">
        <f t="shared" si="45"/>
        <v>-8604254.6700000018</v>
      </c>
      <c r="M271" s="285">
        <v>88488350.391286328</v>
      </c>
      <c r="N271" s="285">
        <v>79630673.171868294</v>
      </c>
      <c r="O271" s="284">
        <f t="shared" si="46"/>
        <v>-8857677.219418034</v>
      </c>
      <c r="P271" s="285">
        <v>2235557</v>
      </c>
      <c r="Q271" s="285">
        <v>2235557</v>
      </c>
      <c r="R271" s="284">
        <f t="shared" si="47"/>
        <v>0</v>
      </c>
      <c r="S271" s="285">
        <v>2528000</v>
      </c>
      <c r="T271" s="285">
        <v>2528000</v>
      </c>
      <c r="U271" s="285">
        <v>2381778.5</v>
      </c>
      <c r="V271" s="285">
        <v>2381778.5</v>
      </c>
      <c r="W271" s="285">
        <v>2456377.9143231893</v>
      </c>
      <c r="X271" s="285">
        <v>2453013.3562937053</v>
      </c>
      <c r="Y271" s="285">
        <v>90944728.305609524</v>
      </c>
      <c r="Z271" s="285">
        <v>82083686.528162003</v>
      </c>
      <c r="AA271" s="284">
        <f t="shared" si="48"/>
        <v>-8861041.7774475217</v>
      </c>
      <c r="AB271" s="284">
        <f t="shared" si="50"/>
        <v>4263.1007502746697</v>
      </c>
      <c r="AC271" s="284">
        <f t="shared" si="49"/>
        <v>3847.7329268345757</v>
      </c>
      <c r="AD271" s="285">
        <f t="shared" si="51"/>
        <v>-415.36782344009407</v>
      </c>
      <c r="AE271" s="286">
        <f t="shared" si="52"/>
        <v>-9.7433264605189571E-2</v>
      </c>
      <c r="AF271" s="248">
        <v>19</v>
      </c>
    </row>
    <row r="272" spans="1:32">
      <c r="A272" s="280">
        <v>853</v>
      </c>
      <c r="B272" s="280" t="s">
        <v>295</v>
      </c>
      <c r="C272" s="285">
        <v>195137</v>
      </c>
      <c r="D272" s="285">
        <v>689174288.6700002</v>
      </c>
      <c r="E272" s="285">
        <v>689174288.6700002</v>
      </c>
      <c r="F272" s="284">
        <f t="shared" si="43"/>
        <v>0</v>
      </c>
      <c r="G272" s="285">
        <v>698950000</v>
      </c>
      <c r="H272" s="285">
        <v>698950000</v>
      </c>
      <c r="I272" s="284">
        <f t="shared" si="44"/>
        <v>0</v>
      </c>
      <c r="J272" s="285">
        <v>694062144.33500004</v>
      </c>
      <c r="K272" s="285">
        <v>694062144.33500004</v>
      </c>
      <c r="L272" s="284">
        <f t="shared" si="45"/>
        <v>0</v>
      </c>
      <c r="M272" s="285">
        <v>708962878.69289756</v>
      </c>
      <c r="N272" s="285">
        <v>708351770.38365424</v>
      </c>
      <c r="O272" s="284">
        <f t="shared" si="46"/>
        <v>-611108.30924332142</v>
      </c>
      <c r="P272" s="285">
        <v>13783533.289999999</v>
      </c>
      <c r="Q272" s="285">
        <v>13783533.289999999</v>
      </c>
      <c r="R272" s="284">
        <f t="shared" si="47"/>
        <v>0</v>
      </c>
      <c r="S272" s="285">
        <v>15348000</v>
      </c>
      <c r="T272" s="285">
        <v>15348000</v>
      </c>
      <c r="U272" s="285">
        <v>14565766.645</v>
      </c>
      <c r="V272" s="285">
        <v>14565766.645</v>
      </c>
      <c r="W272" s="285">
        <v>15021979.370442457</v>
      </c>
      <c r="X272" s="285">
        <v>15001403.415490717</v>
      </c>
      <c r="Y272" s="285">
        <v>723984858.06334007</v>
      </c>
      <c r="Z272" s="285">
        <v>723353173.79914498</v>
      </c>
      <c r="AA272" s="284">
        <f t="shared" si="48"/>
        <v>-631684.26419508457</v>
      </c>
      <c r="AB272" s="284">
        <f t="shared" si="50"/>
        <v>3710.1362533160809</v>
      </c>
      <c r="AC272" s="284">
        <f t="shared" si="49"/>
        <v>3706.8991211259013</v>
      </c>
      <c r="AD272" s="285">
        <f t="shared" si="51"/>
        <v>-3.2371321901796364</v>
      </c>
      <c r="AE272" s="286">
        <f t="shared" si="52"/>
        <v>-8.725103255402875E-4</v>
      </c>
      <c r="AF272" s="248">
        <v>2</v>
      </c>
    </row>
    <row r="273" spans="1:32">
      <c r="A273" s="280">
        <v>854</v>
      </c>
      <c r="B273" s="280" t="s">
        <v>296</v>
      </c>
      <c r="C273" s="285">
        <v>3296</v>
      </c>
      <c r="D273" s="285">
        <v>19275300.16</v>
      </c>
      <c r="E273" s="285">
        <v>19275300.16</v>
      </c>
      <c r="F273" s="284">
        <f t="shared" si="43"/>
        <v>0</v>
      </c>
      <c r="G273" s="285">
        <v>18805000</v>
      </c>
      <c r="H273" s="285">
        <v>18805000</v>
      </c>
      <c r="I273" s="284">
        <f t="shared" si="44"/>
        <v>0</v>
      </c>
      <c r="J273" s="285">
        <v>19040150.079999998</v>
      </c>
      <c r="K273" s="285">
        <v>19040150.079999998</v>
      </c>
      <c r="L273" s="284">
        <f t="shared" si="45"/>
        <v>0</v>
      </c>
      <c r="M273" s="285">
        <v>19448920.707806554</v>
      </c>
      <c r="N273" s="285">
        <v>19432156.223504826</v>
      </c>
      <c r="O273" s="284">
        <f t="shared" si="46"/>
        <v>-16764.484301727265</v>
      </c>
      <c r="P273" s="285">
        <v>379747.44</v>
      </c>
      <c r="Q273" s="285">
        <v>379747.44</v>
      </c>
      <c r="R273" s="284">
        <f t="shared" si="47"/>
        <v>0</v>
      </c>
      <c r="S273" s="285">
        <v>392000</v>
      </c>
      <c r="T273" s="285">
        <v>392000</v>
      </c>
      <c r="U273" s="285">
        <v>385873.72</v>
      </c>
      <c r="V273" s="285">
        <v>385873.72</v>
      </c>
      <c r="W273" s="285">
        <v>397959.6270290165</v>
      </c>
      <c r="X273" s="285">
        <v>397414.53246082179</v>
      </c>
      <c r="Y273" s="285">
        <v>19846880.33483557</v>
      </c>
      <c r="Z273" s="285">
        <v>19829570.75596565</v>
      </c>
      <c r="AA273" s="284">
        <f t="shared" si="48"/>
        <v>-17309.578869920224</v>
      </c>
      <c r="AB273" s="284">
        <f t="shared" si="50"/>
        <v>6021.5049559573936</v>
      </c>
      <c r="AC273" s="284">
        <f t="shared" si="49"/>
        <v>6016.2532633390929</v>
      </c>
      <c r="AD273" s="285">
        <f t="shared" si="51"/>
        <v>-5.2516926183006944</v>
      </c>
      <c r="AE273" s="286">
        <f t="shared" si="52"/>
        <v>-8.7215615642812297E-4</v>
      </c>
      <c r="AF273" s="248">
        <v>19</v>
      </c>
    </row>
    <row r="274" spans="1:32">
      <c r="A274" s="280">
        <v>857</v>
      </c>
      <c r="B274" s="280" t="s">
        <v>297</v>
      </c>
      <c r="C274" s="285">
        <v>2420</v>
      </c>
      <c r="D274" s="285">
        <v>14377508.159999996</v>
      </c>
      <c r="E274" s="285">
        <v>14377508.159999998</v>
      </c>
      <c r="F274" s="284">
        <f t="shared" si="43"/>
        <v>0</v>
      </c>
      <c r="G274" s="285">
        <v>15013000</v>
      </c>
      <c r="H274" s="285">
        <v>15013000</v>
      </c>
      <c r="I274" s="284">
        <f t="shared" si="44"/>
        <v>0</v>
      </c>
      <c r="J274" s="285">
        <v>14695254.079999998</v>
      </c>
      <c r="K274" s="285">
        <v>14695254.079999998</v>
      </c>
      <c r="L274" s="284">
        <f t="shared" si="45"/>
        <v>0</v>
      </c>
      <c r="M274" s="285">
        <v>15010744.672816712</v>
      </c>
      <c r="N274" s="285">
        <v>14997805.785502331</v>
      </c>
      <c r="O274" s="284">
        <f t="shared" si="46"/>
        <v>-12938.887314381078</v>
      </c>
      <c r="P274" s="285">
        <v>289333.70999999996</v>
      </c>
      <c r="Q274" s="285">
        <v>289333.70999999996</v>
      </c>
      <c r="R274" s="284">
        <f t="shared" si="47"/>
        <v>0</v>
      </c>
      <c r="S274" s="285">
        <v>320000</v>
      </c>
      <c r="T274" s="285">
        <v>320000</v>
      </c>
      <c r="U274" s="285">
        <v>304666.85499999998</v>
      </c>
      <c r="V274" s="285">
        <v>304666.85499999998</v>
      </c>
      <c r="W274" s="285">
        <v>314209.29101858358</v>
      </c>
      <c r="X274" s="285">
        <v>313778.91123586748</v>
      </c>
      <c r="Y274" s="285">
        <v>15324953.963835295</v>
      </c>
      <c r="Z274" s="285">
        <v>15311584.696738198</v>
      </c>
      <c r="AA274" s="284">
        <f t="shared" si="48"/>
        <v>-13369.26709709689</v>
      </c>
      <c r="AB274" s="284">
        <f t="shared" si="50"/>
        <v>6332.625604890618</v>
      </c>
      <c r="AC274" s="284">
        <f t="shared" si="49"/>
        <v>6327.1011143546275</v>
      </c>
      <c r="AD274" s="285">
        <f t="shared" si="51"/>
        <v>-5.5244905359904806</v>
      </c>
      <c r="AE274" s="286">
        <f t="shared" si="52"/>
        <v>-8.7238546547327488E-4</v>
      </c>
      <c r="AF274" s="248">
        <v>11</v>
      </c>
    </row>
    <row r="275" spans="1:32">
      <c r="A275" s="280">
        <v>858</v>
      </c>
      <c r="B275" s="280" t="s">
        <v>298</v>
      </c>
      <c r="C275" s="285">
        <v>39718</v>
      </c>
      <c r="D275" s="285">
        <v>125321000</v>
      </c>
      <c r="E275" s="285">
        <v>118848288.98999996</v>
      </c>
      <c r="F275" s="284">
        <f t="shared" si="43"/>
        <v>-6472711.0100000352</v>
      </c>
      <c r="G275" s="285">
        <v>128368000</v>
      </c>
      <c r="H275" s="285">
        <v>128368000</v>
      </c>
      <c r="I275" s="284">
        <f t="shared" si="44"/>
        <v>0</v>
      </c>
      <c r="J275" s="285">
        <v>126844500</v>
      </c>
      <c r="K275" s="285">
        <v>123608144.49499997</v>
      </c>
      <c r="L275" s="284">
        <f t="shared" si="45"/>
        <v>-3236355.505000025</v>
      </c>
      <c r="M275" s="285">
        <v>129567708.8865346</v>
      </c>
      <c r="N275" s="285">
        <v>126153037.88216767</v>
      </c>
      <c r="O275" s="284">
        <f t="shared" si="46"/>
        <v>-3414671.0043669343</v>
      </c>
      <c r="P275" s="285">
        <v>3099000</v>
      </c>
      <c r="Q275" s="285">
        <v>3099333</v>
      </c>
      <c r="R275" s="284">
        <f t="shared" si="47"/>
        <v>333</v>
      </c>
      <c r="S275" s="285">
        <v>3135000</v>
      </c>
      <c r="T275" s="285">
        <v>3135000</v>
      </c>
      <c r="U275" s="285">
        <v>3117000</v>
      </c>
      <c r="V275" s="285">
        <v>3117166.5</v>
      </c>
      <c r="W275" s="285">
        <v>3214627.2035562424</v>
      </c>
      <c r="X275" s="285">
        <v>3210395.5335440738</v>
      </c>
      <c r="Y275" s="285">
        <v>132782336.09009084</v>
      </c>
      <c r="Z275" s="285">
        <v>129363433.41571175</v>
      </c>
      <c r="AA275" s="284">
        <f t="shared" si="48"/>
        <v>-3418902.6743790954</v>
      </c>
      <c r="AB275" s="284">
        <f t="shared" si="50"/>
        <v>3343.1274507802718</v>
      </c>
      <c r="AC275" s="284">
        <f t="shared" si="49"/>
        <v>3257.0480239617236</v>
      </c>
      <c r="AD275" s="285">
        <f t="shared" si="51"/>
        <v>-86.0794268185482</v>
      </c>
      <c r="AE275" s="286">
        <f t="shared" si="52"/>
        <v>-2.5748173853933576E-2</v>
      </c>
      <c r="AF275" s="248">
        <v>1</v>
      </c>
    </row>
    <row r="276" spans="1:32">
      <c r="A276" s="280">
        <v>859</v>
      </c>
      <c r="B276" s="280" t="s">
        <v>299</v>
      </c>
      <c r="C276" s="285">
        <v>6593</v>
      </c>
      <c r="D276" s="285">
        <v>22015813.819999993</v>
      </c>
      <c r="E276" s="285">
        <v>21827964.809999991</v>
      </c>
      <c r="F276" s="284">
        <f t="shared" si="43"/>
        <v>-187849.01000000164</v>
      </c>
      <c r="G276" s="285">
        <v>21107000</v>
      </c>
      <c r="H276" s="285">
        <v>21107000</v>
      </c>
      <c r="I276" s="284">
        <f t="shared" si="44"/>
        <v>0</v>
      </c>
      <c r="J276" s="285">
        <v>21561406.909999996</v>
      </c>
      <c r="K276" s="285">
        <v>21467482.404999994</v>
      </c>
      <c r="L276" s="284">
        <f t="shared" si="45"/>
        <v>-93924.505000002682</v>
      </c>
      <c r="M276" s="285">
        <v>22024306.088943508</v>
      </c>
      <c r="N276" s="285">
        <v>21909463.426839806</v>
      </c>
      <c r="O276" s="284">
        <f t="shared" si="46"/>
        <v>-114842.66210370138</v>
      </c>
      <c r="P276" s="285">
        <v>468824</v>
      </c>
      <c r="Q276" s="285">
        <v>468824</v>
      </c>
      <c r="R276" s="284">
        <f t="shared" si="47"/>
        <v>0</v>
      </c>
      <c r="S276" s="285">
        <v>466000</v>
      </c>
      <c r="T276" s="285">
        <v>466000</v>
      </c>
      <c r="U276" s="285">
        <v>467412</v>
      </c>
      <c r="V276" s="285">
        <v>467412</v>
      </c>
      <c r="W276" s="285">
        <v>482051.75825108454</v>
      </c>
      <c r="X276" s="285">
        <v>481391.48073255067</v>
      </c>
      <c r="Y276" s="285">
        <v>22506357.847194593</v>
      </c>
      <c r="Z276" s="285">
        <v>22390854.907572355</v>
      </c>
      <c r="AA276" s="284">
        <f t="shared" si="48"/>
        <v>-115502.93962223828</v>
      </c>
      <c r="AB276" s="284">
        <f t="shared" si="50"/>
        <v>3413.6747834361586</v>
      </c>
      <c r="AC276" s="284">
        <f t="shared" si="49"/>
        <v>3396.1557572535044</v>
      </c>
      <c r="AD276" s="285">
        <f t="shared" si="51"/>
        <v>-17.519026182654216</v>
      </c>
      <c r="AE276" s="286">
        <f t="shared" si="52"/>
        <v>-5.1320138250017487E-3</v>
      </c>
      <c r="AF276" s="248">
        <v>17</v>
      </c>
    </row>
    <row r="277" spans="1:32">
      <c r="A277" s="280">
        <v>886</v>
      </c>
      <c r="B277" s="280" t="s">
        <v>300</v>
      </c>
      <c r="C277" s="285">
        <v>12669</v>
      </c>
      <c r="D277" s="285">
        <v>44050259.879999995</v>
      </c>
      <c r="E277" s="285">
        <v>44050259.879999995</v>
      </c>
      <c r="F277" s="284">
        <f t="shared" si="43"/>
        <v>0</v>
      </c>
      <c r="G277" s="285">
        <v>47387000</v>
      </c>
      <c r="H277" s="285">
        <v>47387000</v>
      </c>
      <c r="I277" s="284">
        <f t="shared" si="44"/>
        <v>0</v>
      </c>
      <c r="J277" s="285">
        <v>45718629.939999998</v>
      </c>
      <c r="K277" s="285">
        <v>45718629.939999998</v>
      </c>
      <c r="L277" s="284">
        <f t="shared" si="45"/>
        <v>0</v>
      </c>
      <c r="M277" s="285">
        <v>46700157.553201944</v>
      </c>
      <c r="N277" s="285">
        <v>46659903.182794936</v>
      </c>
      <c r="O277" s="284">
        <f t="shared" si="46"/>
        <v>-40254.370407007635</v>
      </c>
      <c r="P277" s="285">
        <v>1146603.9099999999</v>
      </c>
      <c r="Q277" s="285">
        <v>1146603.9099999999</v>
      </c>
      <c r="R277" s="284">
        <f t="shared" si="47"/>
        <v>0</v>
      </c>
      <c r="S277" s="285">
        <v>1431000</v>
      </c>
      <c r="T277" s="285">
        <v>1431000</v>
      </c>
      <c r="U277" s="285">
        <v>1288801.9550000001</v>
      </c>
      <c r="V277" s="285">
        <v>1288801.9550000001</v>
      </c>
      <c r="W277" s="285">
        <v>1329168.3748923542</v>
      </c>
      <c r="X277" s="285">
        <v>1327347.7820176978</v>
      </c>
      <c r="Y277" s="285">
        <v>48029325.928094298</v>
      </c>
      <c r="Z277" s="285">
        <v>47987250.964812636</v>
      </c>
      <c r="AA277" s="284">
        <f t="shared" si="48"/>
        <v>-42074.963281661272</v>
      </c>
      <c r="AB277" s="284">
        <f t="shared" si="50"/>
        <v>3791.090530278183</v>
      </c>
      <c r="AC277" s="284">
        <f t="shared" si="49"/>
        <v>3787.7694344314968</v>
      </c>
      <c r="AD277" s="285">
        <f t="shared" si="51"/>
        <v>-3.3210958466861484</v>
      </c>
      <c r="AE277" s="286">
        <f t="shared" si="52"/>
        <v>-8.7602652064403561E-4</v>
      </c>
      <c r="AF277" s="248">
        <v>4</v>
      </c>
    </row>
    <row r="278" spans="1:32">
      <c r="A278" s="280">
        <v>887</v>
      </c>
      <c r="B278" s="280" t="s">
        <v>301</v>
      </c>
      <c r="C278" s="285">
        <v>4669</v>
      </c>
      <c r="D278" s="285">
        <v>20853708.859999992</v>
      </c>
      <c r="E278" s="285">
        <v>20853708.859999992</v>
      </c>
      <c r="F278" s="284">
        <f t="shared" si="43"/>
        <v>0</v>
      </c>
      <c r="G278" s="285">
        <v>21262000</v>
      </c>
      <c r="H278" s="285">
        <v>21262000</v>
      </c>
      <c r="I278" s="284">
        <f t="shared" si="44"/>
        <v>0</v>
      </c>
      <c r="J278" s="285">
        <v>21057854.429999996</v>
      </c>
      <c r="K278" s="285">
        <v>21057854.429999996</v>
      </c>
      <c r="L278" s="284">
        <f t="shared" si="45"/>
        <v>0</v>
      </c>
      <c r="M278" s="285">
        <v>21509942.903013237</v>
      </c>
      <c r="N278" s="285">
        <v>21491401.869012114</v>
      </c>
      <c r="O278" s="284">
        <f t="shared" si="46"/>
        <v>-18541.03400112316</v>
      </c>
      <c r="P278" s="285">
        <v>355366.28</v>
      </c>
      <c r="Q278" s="285">
        <v>355366.28</v>
      </c>
      <c r="R278" s="284">
        <f t="shared" si="47"/>
        <v>0</v>
      </c>
      <c r="S278" s="285">
        <v>373000</v>
      </c>
      <c r="T278" s="285">
        <v>373000</v>
      </c>
      <c r="U278" s="285">
        <v>364183.14</v>
      </c>
      <c r="V278" s="285">
        <v>364183.14</v>
      </c>
      <c r="W278" s="285">
        <v>375589.67883238097</v>
      </c>
      <c r="X278" s="285">
        <v>375075.22490314714</v>
      </c>
      <c r="Y278" s="285">
        <v>21885532.581845619</v>
      </c>
      <c r="Z278" s="285">
        <v>21866477.093915261</v>
      </c>
      <c r="AA278" s="284">
        <f t="shared" si="48"/>
        <v>-19055.487930357456</v>
      </c>
      <c r="AB278" s="284">
        <f t="shared" si="50"/>
        <v>4687.4132751864681</v>
      </c>
      <c r="AC278" s="284">
        <f t="shared" si="49"/>
        <v>4683.3319969833501</v>
      </c>
      <c r="AD278" s="285">
        <f t="shared" si="51"/>
        <v>-4.0812782031180177</v>
      </c>
      <c r="AE278" s="286">
        <f t="shared" si="52"/>
        <v>-8.7068879220078197E-4</v>
      </c>
      <c r="AF278" s="248">
        <v>6</v>
      </c>
    </row>
    <row r="279" spans="1:32">
      <c r="A279" s="280">
        <v>889</v>
      </c>
      <c r="B279" s="280" t="s">
        <v>302</v>
      </c>
      <c r="C279" s="285">
        <v>2568</v>
      </c>
      <c r="D279" s="285">
        <v>10949386.1</v>
      </c>
      <c r="E279" s="285">
        <v>10816130.43</v>
      </c>
      <c r="F279" s="284">
        <f t="shared" si="43"/>
        <v>-133255.66999999993</v>
      </c>
      <c r="G279" s="285">
        <v>11988000</v>
      </c>
      <c r="H279" s="285">
        <v>11988000</v>
      </c>
      <c r="I279" s="284">
        <f t="shared" si="44"/>
        <v>0</v>
      </c>
      <c r="J279" s="285">
        <v>11468693.050000001</v>
      </c>
      <c r="K279" s="285">
        <v>11402065.215</v>
      </c>
      <c r="L279" s="284">
        <f t="shared" si="45"/>
        <v>-66627.835000000894</v>
      </c>
      <c r="M279" s="285">
        <v>11714913.003018834</v>
      </c>
      <c r="N279" s="285">
        <v>11636815.445126479</v>
      </c>
      <c r="O279" s="284">
        <f t="shared" si="46"/>
        <v>-78097.557892354205</v>
      </c>
      <c r="P279" s="285">
        <v>202179.64999999997</v>
      </c>
      <c r="Q279" s="285">
        <v>202179.65</v>
      </c>
      <c r="R279" s="284">
        <f t="shared" si="47"/>
        <v>0</v>
      </c>
      <c r="S279" s="285">
        <v>185000</v>
      </c>
      <c r="T279" s="285">
        <v>185000</v>
      </c>
      <c r="U279" s="285">
        <v>193589.82499999998</v>
      </c>
      <c r="V279" s="285">
        <v>193589.82500000001</v>
      </c>
      <c r="W279" s="285">
        <v>199653.22995723205</v>
      </c>
      <c r="X279" s="285">
        <v>199379.7602789517</v>
      </c>
      <c r="Y279" s="285">
        <v>11914566.232976066</v>
      </c>
      <c r="Z279" s="285">
        <v>11836195.205405431</v>
      </c>
      <c r="AA279" s="284">
        <f t="shared" si="48"/>
        <v>-78371.02757063508</v>
      </c>
      <c r="AB279" s="284">
        <f t="shared" si="50"/>
        <v>4639.628595395664</v>
      </c>
      <c r="AC279" s="284">
        <f t="shared" si="49"/>
        <v>4609.1102824787504</v>
      </c>
      <c r="AD279" s="285">
        <f t="shared" si="51"/>
        <v>-30.518312916913601</v>
      </c>
      <c r="AE279" s="286">
        <f t="shared" si="52"/>
        <v>-6.5777491213843643E-3</v>
      </c>
      <c r="AF279" s="248">
        <v>17</v>
      </c>
    </row>
    <row r="280" spans="1:32">
      <c r="A280" s="280">
        <v>890</v>
      </c>
      <c r="B280" s="280" t="s">
        <v>303</v>
      </c>
      <c r="C280" s="285">
        <v>1176</v>
      </c>
      <c r="D280" s="285">
        <v>6641046.6000000006</v>
      </c>
      <c r="E280" s="285">
        <v>6641046.5999999987</v>
      </c>
      <c r="F280" s="284">
        <f t="shared" si="43"/>
        <v>0</v>
      </c>
      <c r="G280" s="285">
        <v>6615000</v>
      </c>
      <c r="H280" s="285">
        <v>6615000</v>
      </c>
      <c r="I280" s="284">
        <f t="shared" si="44"/>
        <v>0</v>
      </c>
      <c r="J280" s="285">
        <v>6628023.3000000007</v>
      </c>
      <c r="K280" s="285">
        <v>6628023.2999999989</v>
      </c>
      <c r="L280" s="284">
        <f t="shared" si="45"/>
        <v>0</v>
      </c>
      <c r="M280" s="285">
        <v>6770319.5126912752</v>
      </c>
      <c r="N280" s="285">
        <v>6764483.6662248615</v>
      </c>
      <c r="O280" s="284">
        <f t="shared" si="46"/>
        <v>-5835.8464664136991</v>
      </c>
      <c r="P280" s="285">
        <v>184185</v>
      </c>
      <c r="Q280" s="285">
        <v>184185</v>
      </c>
      <c r="R280" s="284">
        <f t="shared" si="47"/>
        <v>0</v>
      </c>
      <c r="S280" s="285">
        <v>185000</v>
      </c>
      <c r="T280" s="285">
        <v>185000</v>
      </c>
      <c r="U280" s="285">
        <v>184592.5</v>
      </c>
      <c r="V280" s="285">
        <v>184592.5</v>
      </c>
      <c r="W280" s="285">
        <v>190374.10076113432</v>
      </c>
      <c r="X280" s="285">
        <v>190113.34092219148</v>
      </c>
      <c r="Y280" s="285">
        <v>6960693.6134524094</v>
      </c>
      <c r="Z280" s="285">
        <v>6954597.0071470533</v>
      </c>
      <c r="AA280" s="284">
        <f t="shared" si="48"/>
        <v>-6096.6063053561375</v>
      </c>
      <c r="AB280" s="284">
        <f t="shared" si="50"/>
        <v>5918.9571542962667</v>
      </c>
      <c r="AC280" s="284">
        <f t="shared" si="49"/>
        <v>5913.7729652610997</v>
      </c>
      <c r="AD280" s="285">
        <f t="shared" si="51"/>
        <v>-5.1841890351670372</v>
      </c>
      <c r="AE280" s="286">
        <f t="shared" si="52"/>
        <v>-8.7586189594295353E-4</v>
      </c>
      <c r="AF280" s="248">
        <v>19</v>
      </c>
    </row>
    <row r="281" spans="1:32">
      <c r="A281" s="280">
        <v>892</v>
      </c>
      <c r="B281" s="280" t="s">
        <v>304</v>
      </c>
      <c r="C281" s="285">
        <v>3634</v>
      </c>
      <c r="D281" s="285">
        <v>10113993.629999999</v>
      </c>
      <c r="E281" s="285">
        <v>9798950.6300000008</v>
      </c>
      <c r="F281" s="284">
        <f t="shared" si="43"/>
        <v>-315042.99999999814</v>
      </c>
      <c r="G281" s="285">
        <v>11230000</v>
      </c>
      <c r="H281" s="285">
        <v>11230000</v>
      </c>
      <c r="I281" s="284">
        <f t="shared" si="44"/>
        <v>0</v>
      </c>
      <c r="J281" s="285">
        <v>10671996.814999999</v>
      </c>
      <c r="K281" s="285">
        <v>10514475.315000001</v>
      </c>
      <c r="L281" s="284">
        <f t="shared" si="45"/>
        <v>-157521.49999999814</v>
      </c>
      <c r="M281" s="285">
        <v>10901112.595058866</v>
      </c>
      <c r="N281" s="285">
        <v>10730951.493070643</v>
      </c>
      <c r="O281" s="284">
        <f t="shared" si="46"/>
        <v>-170161.10198822245</v>
      </c>
      <c r="P281" s="285">
        <v>332349.96000000002</v>
      </c>
      <c r="Q281" s="285">
        <v>336122.96</v>
      </c>
      <c r="R281" s="284">
        <f t="shared" si="47"/>
        <v>3773</v>
      </c>
      <c r="S281" s="285">
        <v>342000</v>
      </c>
      <c r="T281" s="285">
        <v>342000</v>
      </c>
      <c r="U281" s="285">
        <v>337174.98</v>
      </c>
      <c r="V281" s="285">
        <v>339061.48</v>
      </c>
      <c r="W281" s="285">
        <v>347735.59931553795</v>
      </c>
      <c r="X281" s="285">
        <v>349202.21970460773</v>
      </c>
      <c r="Y281" s="285">
        <v>11248848.194374403</v>
      </c>
      <c r="Z281" s="285">
        <v>11080153.712775251</v>
      </c>
      <c r="AA281" s="284">
        <f t="shared" si="48"/>
        <v>-168694.48159915209</v>
      </c>
      <c r="AB281" s="284">
        <f t="shared" si="50"/>
        <v>3095.4452928933415</v>
      </c>
      <c r="AC281" s="284">
        <f t="shared" si="49"/>
        <v>3049.0241367020503</v>
      </c>
      <c r="AD281" s="285">
        <f t="shared" si="51"/>
        <v>-46.421156191291175</v>
      </c>
      <c r="AE281" s="286">
        <f t="shared" si="52"/>
        <v>-1.4996600423812009E-2</v>
      </c>
      <c r="AF281" s="248">
        <v>13</v>
      </c>
    </row>
    <row r="282" spans="1:32">
      <c r="A282" s="280">
        <v>893</v>
      </c>
      <c r="B282" s="280" t="s">
        <v>305</v>
      </c>
      <c r="C282" s="285">
        <v>7497</v>
      </c>
      <c r="D282" s="285">
        <v>28698662.730000004</v>
      </c>
      <c r="E282" s="285">
        <v>28218021.390000001</v>
      </c>
      <c r="F282" s="284">
        <f t="shared" si="43"/>
        <v>-480641.34000000358</v>
      </c>
      <c r="G282" s="285">
        <v>30290000</v>
      </c>
      <c r="H282" s="285">
        <v>30290000</v>
      </c>
      <c r="I282" s="284">
        <f t="shared" si="44"/>
        <v>0</v>
      </c>
      <c r="J282" s="285">
        <v>29494331.365000002</v>
      </c>
      <c r="K282" s="285">
        <v>29254010.695</v>
      </c>
      <c r="L282" s="284">
        <f t="shared" si="45"/>
        <v>-240320.67000000179</v>
      </c>
      <c r="M282" s="285">
        <v>30127541.518184129</v>
      </c>
      <c r="N282" s="285">
        <v>29856303.842186995</v>
      </c>
      <c r="O282" s="284">
        <f t="shared" si="46"/>
        <v>-271237.6759971343</v>
      </c>
      <c r="P282" s="285">
        <v>571657.16</v>
      </c>
      <c r="Q282" s="285">
        <v>571657.16</v>
      </c>
      <c r="R282" s="284">
        <f t="shared" si="47"/>
        <v>0</v>
      </c>
      <c r="S282" s="285">
        <v>610000</v>
      </c>
      <c r="T282" s="285">
        <v>610000</v>
      </c>
      <c r="U282" s="285">
        <v>590828.58000000007</v>
      </c>
      <c r="V282" s="285">
        <v>590828.58000000007</v>
      </c>
      <c r="W282" s="285">
        <v>609333.85495877638</v>
      </c>
      <c r="X282" s="285">
        <v>608499.23618843826</v>
      </c>
      <c r="Y282" s="285">
        <v>30736875.373142906</v>
      </c>
      <c r="Z282" s="285">
        <v>30464803.078375433</v>
      </c>
      <c r="AA282" s="284">
        <f t="shared" si="48"/>
        <v>-272072.29476747289</v>
      </c>
      <c r="AB282" s="284">
        <f t="shared" si="50"/>
        <v>4099.8900057546889</v>
      </c>
      <c r="AC282" s="284">
        <f t="shared" si="49"/>
        <v>4063.5991834567735</v>
      </c>
      <c r="AD282" s="285">
        <f t="shared" si="51"/>
        <v>-36.290822297915383</v>
      </c>
      <c r="AE282" s="286">
        <f t="shared" si="52"/>
        <v>-8.8516575437333316E-3</v>
      </c>
      <c r="AF282" s="248">
        <v>15</v>
      </c>
    </row>
    <row r="283" spans="1:32">
      <c r="A283" s="280">
        <v>895</v>
      </c>
      <c r="B283" s="280" t="s">
        <v>306</v>
      </c>
      <c r="C283" s="285">
        <v>15463</v>
      </c>
      <c r="D283" s="285">
        <v>59203445.930000007</v>
      </c>
      <c r="E283" s="285">
        <v>59203445.930000007</v>
      </c>
      <c r="F283" s="284">
        <f t="shared" si="43"/>
        <v>0</v>
      </c>
      <c r="G283" s="285">
        <v>62570000</v>
      </c>
      <c r="H283" s="285">
        <v>62570000</v>
      </c>
      <c r="I283" s="284">
        <f t="shared" si="44"/>
        <v>0</v>
      </c>
      <c r="J283" s="285">
        <v>60886722.965000004</v>
      </c>
      <c r="K283" s="285">
        <v>60886722.965000004</v>
      </c>
      <c r="L283" s="284">
        <f t="shared" si="45"/>
        <v>0</v>
      </c>
      <c r="M283" s="285">
        <v>62193892.491863661</v>
      </c>
      <c r="N283" s="285">
        <v>62140282.908586144</v>
      </c>
      <c r="O283" s="284">
        <f t="shared" si="46"/>
        <v>-53609.583277516067</v>
      </c>
      <c r="P283" s="285">
        <v>1140337.43</v>
      </c>
      <c r="Q283" s="285">
        <v>1140337.43</v>
      </c>
      <c r="R283" s="284">
        <f t="shared" si="47"/>
        <v>0</v>
      </c>
      <c r="S283" s="285">
        <v>1372000</v>
      </c>
      <c r="T283" s="285">
        <v>1372000</v>
      </c>
      <c r="U283" s="285">
        <v>1256168.7149999999</v>
      </c>
      <c r="V283" s="285">
        <v>1256168.7149999999</v>
      </c>
      <c r="W283" s="285">
        <v>1295513.0328826718</v>
      </c>
      <c r="X283" s="285">
        <v>1293738.5385136781</v>
      </c>
      <c r="Y283" s="285">
        <v>63489405.524746329</v>
      </c>
      <c r="Z283" s="285">
        <v>63434021.44709982</v>
      </c>
      <c r="AA283" s="284">
        <f t="shared" si="48"/>
        <v>-55384.077646508813</v>
      </c>
      <c r="AB283" s="284">
        <f t="shared" si="50"/>
        <v>4105.8918401827805</v>
      </c>
      <c r="AC283" s="284">
        <f t="shared" si="49"/>
        <v>4102.3101239798116</v>
      </c>
      <c r="AD283" s="285">
        <f t="shared" si="51"/>
        <v>-3.5817162029688916</v>
      </c>
      <c r="AE283" s="286">
        <f t="shared" si="52"/>
        <v>-8.723357415107763E-4</v>
      </c>
      <c r="AF283" s="248">
        <v>2</v>
      </c>
    </row>
    <row r="284" spans="1:32">
      <c r="A284" s="280">
        <v>905</v>
      </c>
      <c r="B284" s="280" t="s">
        <v>307</v>
      </c>
      <c r="C284" s="285">
        <v>67615</v>
      </c>
      <c r="D284" s="285">
        <v>256424017.34999955</v>
      </c>
      <c r="E284" s="285">
        <v>251311849.6500001</v>
      </c>
      <c r="F284" s="284">
        <f t="shared" si="43"/>
        <v>-5112167.6999994516</v>
      </c>
      <c r="G284" s="285">
        <v>241611000</v>
      </c>
      <c r="H284" s="285">
        <v>241611000</v>
      </c>
      <c r="I284" s="284">
        <f t="shared" si="44"/>
        <v>0</v>
      </c>
      <c r="J284" s="285">
        <v>249017508.67499977</v>
      </c>
      <c r="K284" s="285">
        <v>246461424.82500005</v>
      </c>
      <c r="L284" s="284">
        <f t="shared" si="45"/>
        <v>-2556083.8499997258</v>
      </c>
      <c r="M284" s="285">
        <v>254363634.77842927</v>
      </c>
      <c r="N284" s="285">
        <v>251535670.15722767</v>
      </c>
      <c r="O284" s="284">
        <f t="shared" si="46"/>
        <v>-2827964.6212016046</v>
      </c>
      <c r="P284" s="285">
        <v>7032902.4000000013</v>
      </c>
      <c r="Q284" s="285">
        <v>6840855</v>
      </c>
      <c r="R284" s="284">
        <f t="shared" si="47"/>
        <v>-192047.4000000013</v>
      </c>
      <c r="S284" s="285">
        <v>4919000</v>
      </c>
      <c r="T284" s="285">
        <v>4919000</v>
      </c>
      <c r="U284" s="285">
        <v>5975951.2000000011</v>
      </c>
      <c r="V284" s="285">
        <v>5879927.5</v>
      </c>
      <c r="W284" s="285">
        <v>6163123.2899084296</v>
      </c>
      <c r="X284" s="285">
        <v>6055785.914407514</v>
      </c>
      <c r="Y284" s="285">
        <v>260526758.06833771</v>
      </c>
      <c r="Z284" s="285">
        <v>257591456.07163519</v>
      </c>
      <c r="AA284" s="284">
        <f t="shared" si="48"/>
        <v>-2935301.996702522</v>
      </c>
      <c r="AB284" s="284">
        <f t="shared" si="50"/>
        <v>3853.091149424502</v>
      </c>
      <c r="AC284" s="284">
        <f t="shared" si="49"/>
        <v>3809.6791550933253</v>
      </c>
      <c r="AD284" s="285">
        <f t="shared" si="51"/>
        <v>-43.411994331176629</v>
      </c>
      <c r="AE284" s="286">
        <f t="shared" si="52"/>
        <v>-1.1266796617998681E-2</v>
      </c>
      <c r="AF284" s="248">
        <v>15</v>
      </c>
    </row>
    <row r="285" spans="1:32">
      <c r="A285" s="280">
        <v>908</v>
      </c>
      <c r="B285" s="280" t="s">
        <v>308</v>
      </c>
      <c r="C285" s="285">
        <v>20695</v>
      </c>
      <c r="D285" s="285">
        <v>81316835.64000003</v>
      </c>
      <c r="E285" s="285">
        <v>80792897.64000003</v>
      </c>
      <c r="F285" s="284">
        <f t="shared" si="43"/>
        <v>-523938</v>
      </c>
      <c r="G285" s="285">
        <v>82486000</v>
      </c>
      <c r="H285" s="285">
        <v>82486000</v>
      </c>
      <c r="I285" s="284">
        <f t="shared" si="44"/>
        <v>0</v>
      </c>
      <c r="J285" s="285">
        <v>81901417.820000023</v>
      </c>
      <c r="K285" s="285">
        <v>81639448.820000023</v>
      </c>
      <c r="L285" s="284">
        <f t="shared" si="45"/>
        <v>-261969</v>
      </c>
      <c r="M285" s="285">
        <v>83659749.232297808</v>
      </c>
      <c r="N285" s="285">
        <v>83320274.094765306</v>
      </c>
      <c r="O285" s="284">
        <f t="shared" si="46"/>
        <v>-339475.13753250241</v>
      </c>
      <c r="P285" s="285">
        <v>1631400.25</v>
      </c>
      <c r="Q285" s="285">
        <v>1631400.25</v>
      </c>
      <c r="R285" s="284">
        <f t="shared" si="47"/>
        <v>0</v>
      </c>
      <c r="S285" s="285">
        <v>1682000</v>
      </c>
      <c r="T285" s="285">
        <v>1682000</v>
      </c>
      <c r="U285" s="285">
        <v>1656700.125</v>
      </c>
      <c r="V285" s="285">
        <v>1656700.125</v>
      </c>
      <c r="W285" s="285">
        <v>1708589.4417581095</v>
      </c>
      <c r="X285" s="285">
        <v>1706249.1470128107</v>
      </c>
      <c r="Y285" s="285">
        <v>85368338.674055919</v>
      </c>
      <c r="Z285" s="285">
        <v>85026523.24177812</v>
      </c>
      <c r="AA285" s="284">
        <f t="shared" si="48"/>
        <v>-341815.43227779865</v>
      </c>
      <c r="AB285" s="284">
        <f t="shared" si="50"/>
        <v>4125.0707259751589</v>
      </c>
      <c r="AC285" s="284">
        <f t="shared" si="49"/>
        <v>4108.5539135915978</v>
      </c>
      <c r="AD285" s="285">
        <f t="shared" si="51"/>
        <v>-16.516812383561046</v>
      </c>
      <c r="AE285" s="286">
        <f t="shared" si="52"/>
        <v>-4.0040070778802226E-3</v>
      </c>
      <c r="AF285" s="248">
        <v>6</v>
      </c>
    </row>
    <row r="286" spans="1:32">
      <c r="A286" s="280">
        <v>915</v>
      </c>
      <c r="B286" s="280" t="s">
        <v>309</v>
      </c>
      <c r="C286" s="285">
        <v>19973</v>
      </c>
      <c r="D286" s="285">
        <v>90147666.799999967</v>
      </c>
      <c r="E286" s="285">
        <v>90147666.799999967</v>
      </c>
      <c r="F286" s="284">
        <f t="shared" si="43"/>
        <v>0</v>
      </c>
      <c r="G286" s="285">
        <v>96570000</v>
      </c>
      <c r="H286" s="285">
        <v>96570000</v>
      </c>
      <c r="I286" s="284">
        <f t="shared" si="44"/>
        <v>0</v>
      </c>
      <c r="J286" s="285">
        <v>93358833.399999976</v>
      </c>
      <c r="K286" s="285">
        <v>93358833.399999976</v>
      </c>
      <c r="L286" s="284">
        <f t="shared" si="45"/>
        <v>0</v>
      </c>
      <c r="M286" s="285">
        <v>95363142.650707588</v>
      </c>
      <c r="N286" s="285">
        <v>95280942.001532793</v>
      </c>
      <c r="O286" s="284">
        <f t="shared" si="46"/>
        <v>-82200.649174794555</v>
      </c>
      <c r="P286" s="285">
        <v>2780196.29</v>
      </c>
      <c r="Q286" s="285">
        <v>2780196.29</v>
      </c>
      <c r="R286" s="284">
        <f t="shared" si="47"/>
        <v>0</v>
      </c>
      <c r="S286" s="285">
        <v>2857000</v>
      </c>
      <c r="T286" s="285">
        <v>2857000</v>
      </c>
      <c r="U286" s="285">
        <v>2818598.145</v>
      </c>
      <c r="V286" s="285">
        <v>2818598.145</v>
      </c>
      <c r="W286" s="285">
        <v>2906879.137892256</v>
      </c>
      <c r="X286" s="285">
        <v>2902897.5178462914</v>
      </c>
      <c r="Y286" s="285">
        <v>98270021.788599849</v>
      </c>
      <c r="Z286" s="285">
        <v>98183839.519379079</v>
      </c>
      <c r="AA286" s="284">
        <f t="shared" si="48"/>
        <v>-86182.269220769405</v>
      </c>
      <c r="AB286" s="284">
        <f t="shared" si="50"/>
        <v>4920.1432828618563</v>
      </c>
      <c r="AC286" s="284">
        <f t="shared" si="49"/>
        <v>4915.8283442336697</v>
      </c>
      <c r="AD286" s="285">
        <f t="shared" si="51"/>
        <v>-4.31493862818661</v>
      </c>
      <c r="AE286" s="286">
        <f t="shared" si="52"/>
        <v>-8.7699450607803796E-4</v>
      </c>
      <c r="AF286" s="248">
        <v>11</v>
      </c>
    </row>
    <row r="287" spans="1:32">
      <c r="A287" s="280">
        <v>918</v>
      </c>
      <c r="B287" s="280" t="s">
        <v>310</v>
      </c>
      <c r="C287" s="285">
        <v>2271</v>
      </c>
      <c r="D287" s="285">
        <v>9252658.5399999991</v>
      </c>
      <c r="E287" s="285">
        <v>9252658.540000001</v>
      </c>
      <c r="F287" s="284">
        <f t="shared" si="43"/>
        <v>0</v>
      </c>
      <c r="G287" s="285">
        <v>9998000</v>
      </c>
      <c r="H287" s="285">
        <v>9998000</v>
      </c>
      <c r="I287" s="284">
        <f t="shared" si="44"/>
        <v>0</v>
      </c>
      <c r="J287" s="285">
        <v>9625329.2699999996</v>
      </c>
      <c r="K287" s="285">
        <v>9625329.2699999996</v>
      </c>
      <c r="L287" s="284">
        <f t="shared" si="45"/>
        <v>0</v>
      </c>
      <c r="M287" s="285">
        <v>9831974.2739527579</v>
      </c>
      <c r="N287" s="285">
        <v>9823499.3574858252</v>
      </c>
      <c r="O287" s="284">
        <f t="shared" si="46"/>
        <v>-8474.9164669327438</v>
      </c>
      <c r="P287" s="285">
        <v>161127.15</v>
      </c>
      <c r="Q287" s="285">
        <v>161127.15000000002</v>
      </c>
      <c r="R287" s="284">
        <f t="shared" si="47"/>
        <v>0</v>
      </c>
      <c r="S287" s="285">
        <v>164000</v>
      </c>
      <c r="T287" s="285">
        <v>164000</v>
      </c>
      <c r="U287" s="285">
        <v>162563.57500000001</v>
      </c>
      <c r="V287" s="285">
        <v>162563.57500000001</v>
      </c>
      <c r="W287" s="285">
        <v>167655.2102991195</v>
      </c>
      <c r="X287" s="285">
        <v>167425.56905348401</v>
      </c>
      <c r="Y287" s="285">
        <v>9999629.4842518773</v>
      </c>
      <c r="Z287" s="285">
        <v>9990924.9265393093</v>
      </c>
      <c r="AA287" s="284">
        <f t="shared" si="48"/>
        <v>-8704.5577125679702</v>
      </c>
      <c r="AB287" s="284">
        <f t="shared" si="50"/>
        <v>4403.1833924490875</v>
      </c>
      <c r="AC287" s="284">
        <f t="shared" si="49"/>
        <v>4399.3504740375647</v>
      </c>
      <c r="AD287" s="285">
        <f t="shared" si="51"/>
        <v>-3.832918411522769</v>
      </c>
      <c r="AE287" s="286">
        <f t="shared" si="52"/>
        <v>-8.7048802420897292E-4</v>
      </c>
      <c r="AF287" s="248">
        <v>2</v>
      </c>
    </row>
    <row r="288" spans="1:32">
      <c r="A288" s="280">
        <v>921</v>
      </c>
      <c r="B288" s="280" t="s">
        <v>311</v>
      </c>
      <c r="C288" s="285">
        <v>1941</v>
      </c>
      <c r="D288" s="285">
        <v>10967746.629999999</v>
      </c>
      <c r="E288" s="285">
        <v>10810945.599999998</v>
      </c>
      <c r="F288" s="284">
        <f t="shared" si="43"/>
        <v>-156801.03000000119</v>
      </c>
      <c r="G288" s="285">
        <v>12021000</v>
      </c>
      <c r="H288" s="285">
        <v>12021000</v>
      </c>
      <c r="I288" s="284">
        <f t="shared" si="44"/>
        <v>0</v>
      </c>
      <c r="J288" s="285">
        <v>11494373.314999999</v>
      </c>
      <c r="K288" s="285">
        <v>11415972.799999999</v>
      </c>
      <c r="L288" s="284">
        <f t="shared" si="45"/>
        <v>-78400.515000000596</v>
      </c>
      <c r="M288" s="285">
        <v>11741144.594452826</v>
      </c>
      <c r="N288" s="285">
        <v>11651009.364989303</v>
      </c>
      <c r="O288" s="284">
        <f t="shared" si="46"/>
        <v>-90135.229463523254</v>
      </c>
      <c r="P288" s="285">
        <v>256163.36</v>
      </c>
      <c r="Q288" s="285">
        <v>253217.44</v>
      </c>
      <c r="R288" s="284">
        <f t="shared" si="47"/>
        <v>-2945.9199999999837</v>
      </c>
      <c r="S288" s="285">
        <v>257000</v>
      </c>
      <c r="T288" s="285">
        <v>257000</v>
      </c>
      <c r="U288" s="285">
        <v>256581.68</v>
      </c>
      <c r="V288" s="285">
        <v>255108.72</v>
      </c>
      <c r="W288" s="285">
        <v>264618.04570489656</v>
      </c>
      <c r="X288" s="285">
        <v>262738.5785315432</v>
      </c>
      <c r="Y288" s="285">
        <v>12005762.640157722</v>
      </c>
      <c r="Z288" s="285">
        <v>11913747.943520846</v>
      </c>
      <c r="AA288" s="284">
        <f t="shared" si="48"/>
        <v>-92014.696636876091</v>
      </c>
      <c r="AB288" s="284">
        <f t="shared" si="50"/>
        <v>6185.3491190920777</v>
      </c>
      <c r="AC288" s="284">
        <f t="shared" si="49"/>
        <v>6137.943299083383</v>
      </c>
      <c r="AD288" s="285">
        <f t="shared" si="51"/>
        <v>-47.405820008694718</v>
      </c>
      <c r="AE288" s="286">
        <f t="shared" si="52"/>
        <v>-7.664210878957343E-3</v>
      </c>
      <c r="AF288" s="248">
        <v>11</v>
      </c>
    </row>
    <row r="289" spans="1:32">
      <c r="A289" s="280">
        <v>922</v>
      </c>
      <c r="B289" s="280" t="s">
        <v>312</v>
      </c>
      <c r="C289" s="285">
        <v>4444</v>
      </c>
      <c r="D289" s="285">
        <v>13541562.649999999</v>
      </c>
      <c r="E289" s="285">
        <v>13698854.449999997</v>
      </c>
      <c r="F289" s="284">
        <f t="shared" si="43"/>
        <v>157291.79999999888</v>
      </c>
      <c r="G289" s="285">
        <v>14725000</v>
      </c>
      <c r="H289" s="285">
        <v>14725000</v>
      </c>
      <c r="I289" s="284">
        <f t="shared" si="44"/>
        <v>0</v>
      </c>
      <c r="J289" s="285">
        <v>14133281.324999999</v>
      </c>
      <c r="K289" s="285">
        <v>14211927.224999998</v>
      </c>
      <c r="L289" s="284">
        <f t="shared" si="45"/>
        <v>78645.89999999851</v>
      </c>
      <c r="M289" s="285">
        <v>14436706.994225968</v>
      </c>
      <c r="N289" s="285">
        <v>14504528.005972598</v>
      </c>
      <c r="O289" s="284">
        <f t="shared" si="46"/>
        <v>67821.011746630073</v>
      </c>
      <c r="P289" s="285">
        <v>327567.95</v>
      </c>
      <c r="Q289" s="285">
        <v>327567.95</v>
      </c>
      <c r="R289" s="284">
        <f t="shared" si="47"/>
        <v>0</v>
      </c>
      <c r="S289" s="285">
        <v>344000</v>
      </c>
      <c r="T289" s="285">
        <v>344000</v>
      </c>
      <c r="U289" s="285">
        <v>335783.97499999998</v>
      </c>
      <c r="V289" s="285">
        <v>335783.97499999998</v>
      </c>
      <c r="W289" s="285">
        <v>346301.0268056622</v>
      </c>
      <c r="X289" s="285">
        <v>345826.69022513711</v>
      </c>
      <c r="Y289" s="285">
        <v>14783008.021031629</v>
      </c>
      <c r="Z289" s="285">
        <v>14850354.696197735</v>
      </c>
      <c r="AA289" s="284">
        <f t="shared" si="48"/>
        <v>67346.675166105852</v>
      </c>
      <c r="AB289" s="284">
        <f t="shared" si="50"/>
        <v>3326.5094556776844</v>
      </c>
      <c r="AC289" s="284">
        <f t="shared" si="49"/>
        <v>3341.6639730417946</v>
      </c>
      <c r="AD289" s="285">
        <f t="shared" si="51"/>
        <v>15.154517364110234</v>
      </c>
      <c r="AE289" s="286">
        <f t="shared" si="52"/>
        <v>4.555681433054252E-3</v>
      </c>
      <c r="AF289" s="248">
        <v>6</v>
      </c>
    </row>
    <row r="290" spans="1:32">
      <c r="A290" s="280">
        <v>924</v>
      </c>
      <c r="B290" s="280" t="s">
        <v>313</v>
      </c>
      <c r="C290" s="285">
        <v>3004</v>
      </c>
      <c r="D290" s="285">
        <v>13419057.41</v>
      </c>
      <c r="E290" s="285">
        <v>13419057.41</v>
      </c>
      <c r="F290" s="284">
        <f t="shared" si="43"/>
        <v>0</v>
      </c>
      <c r="G290" s="285">
        <v>14300000</v>
      </c>
      <c r="H290" s="285">
        <v>14300000</v>
      </c>
      <c r="I290" s="284">
        <f t="shared" si="44"/>
        <v>0</v>
      </c>
      <c r="J290" s="285">
        <v>13859528.705</v>
      </c>
      <c r="K290" s="285">
        <v>13859528.705</v>
      </c>
      <c r="L290" s="284">
        <f t="shared" si="45"/>
        <v>0</v>
      </c>
      <c r="M290" s="285">
        <v>14157077.21307593</v>
      </c>
      <c r="N290" s="285">
        <v>14144874.165808549</v>
      </c>
      <c r="O290" s="284">
        <f t="shared" si="46"/>
        <v>-12203.047267381102</v>
      </c>
      <c r="P290" s="285">
        <v>338870.25</v>
      </c>
      <c r="Q290" s="285">
        <v>338870.25</v>
      </c>
      <c r="R290" s="284">
        <f t="shared" si="47"/>
        <v>0</v>
      </c>
      <c r="S290" s="285">
        <v>423000</v>
      </c>
      <c r="T290" s="285">
        <v>423000</v>
      </c>
      <c r="U290" s="285">
        <v>380935.125</v>
      </c>
      <c r="V290" s="285">
        <v>380935.125</v>
      </c>
      <c r="W290" s="285">
        <v>392866.35085502005</v>
      </c>
      <c r="X290" s="285">
        <v>392328.23266580509</v>
      </c>
      <c r="Y290" s="285">
        <v>14549943.563930951</v>
      </c>
      <c r="Z290" s="285">
        <v>14537202.398474354</v>
      </c>
      <c r="AA290" s="284">
        <f t="shared" si="48"/>
        <v>-12741.165456596762</v>
      </c>
      <c r="AB290" s="284">
        <f t="shared" si="50"/>
        <v>4843.5231571008489</v>
      </c>
      <c r="AC290" s="284">
        <f t="shared" si="49"/>
        <v>4839.2817571485866</v>
      </c>
      <c r="AD290" s="285">
        <f t="shared" si="51"/>
        <v>-4.2413999522623271</v>
      </c>
      <c r="AE290" s="286">
        <f t="shared" si="52"/>
        <v>-8.7568487125827424E-4</v>
      </c>
      <c r="AF290" s="248">
        <v>16</v>
      </c>
    </row>
    <row r="291" spans="1:32">
      <c r="A291" s="280">
        <v>925</v>
      </c>
      <c r="B291" s="280" t="s">
        <v>314</v>
      </c>
      <c r="C291" s="285">
        <v>3490</v>
      </c>
      <c r="D291" s="285">
        <v>12943641.419999996</v>
      </c>
      <c r="E291" s="285">
        <v>12943641.399999997</v>
      </c>
      <c r="F291" s="284">
        <f t="shared" si="43"/>
        <v>-1.9999999552965164E-2</v>
      </c>
      <c r="G291" s="285">
        <v>13994000</v>
      </c>
      <c r="H291" s="285">
        <v>13994000</v>
      </c>
      <c r="I291" s="284">
        <f t="shared" si="44"/>
        <v>0</v>
      </c>
      <c r="J291" s="285">
        <v>13468820.709999997</v>
      </c>
      <c r="K291" s="285">
        <v>13468820.699999999</v>
      </c>
      <c r="L291" s="284">
        <f t="shared" si="45"/>
        <v>-9.9999979138374329E-3</v>
      </c>
      <c r="M291" s="285">
        <v>13757981.156441215</v>
      </c>
      <c r="N291" s="285">
        <v>13746122.109809317</v>
      </c>
      <c r="O291" s="284">
        <f t="shared" si="46"/>
        <v>-11859.046631898731</v>
      </c>
      <c r="P291" s="285">
        <v>486559.83</v>
      </c>
      <c r="Q291" s="285">
        <v>486559.83</v>
      </c>
      <c r="R291" s="284">
        <f t="shared" si="47"/>
        <v>0</v>
      </c>
      <c r="S291" s="285">
        <v>418000</v>
      </c>
      <c r="T291" s="285">
        <v>418000</v>
      </c>
      <c r="U291" s="285">
        <v>452279.91500000004</v>
      </c>
      <c r="V291" s="285">
        <v>452279.91500000004</v>
      </c>
      <c r="W291" s="285">
        <v>466445.72293266124</v>
      </c>
      <c r="X291" s="285">
        <v>465806.82136411167</v>
      </c>
      <c r="Y291" s="285">
        <v>14224426.879373876</v>
      </c>
      <c r="Z291" s="285">
        <v>14211928.931173429</v>
      </c>
      <c r="AA291" s="284">
        <f t="shared" si="48"/>
        <v>-12497.948200447485</v>
      </c>
      <c r="AB291" s="284">
        <f t="shared" si="50"/>
        <v>4075.7670141472427</v>
      </c>
      <c r="AC291" s="284">
        <f t="shared" si="49"/>
        <v>4072.1859401643064</v>
      </c>
      <c r="AD291" s="285">
        <f t="shared" si="51"/>
        <v>-3.5810739829362319</v>
      </c>
      <c r="AE291" s="286">
        <f t="shared" si="52"/>
        <v>-8.7862578270693579E-4</v>
      </c>
      <c r="AF291" s="248">
        <v>11</v>
      </c>
    </row>
    <row r="292" spans="1:32">
      <c r="A292" s="280">
        <v>927</v>
      </c>
      <c r="B292" s="280" t="s">
        <v>315</v>
      </c>
      <c r="C292" s="285">
        <v>29239</v>
      </c>
      <c r="D292" s="285">
        <v>90062436</v>
      </c>
      <c r="E292" s="285">
        <v>90062436</v>
      </c>
      <c r="F292" s="284">
        <f t="shared" si="43"/>
        <v>0</v>
      </c>
      <c r="G292" s="285">
        <v>94664000</v>
      </c>
      <c r="H292" s="285">
        <v>94664000</v>
      </c>
      <c r="I292" s="284">
        <f t="shared" si="44"/>
        <v>0</v>
      </c>
      <c r="J292" s="285">
        <v>92363218</v>
      </c>
      <c r="K292" s="285">
        <v>92363218</v>
      </c>
      <c r="L292" s="284">
        <f t="shared" si="45"/>
        <v>0</v>
      </c>
      <c r="M292" s="285">
        <v>94346152.506790057</v>
      </c>
      <c r="N292" s="285">
        <v>94264828.477740303</v>
      </c>
      <c r="O292" s="284">
        <f t="shared" si="46"/>
        <v>-81324.029049754143</v>
      </c>
      <c r="P292" s="285">
        <v>2041235.61</v>
      </c>
      <c r="Q292" s="285">
        <v>2041235.61</v>
      </c>
      <c r="R292" s="284">
        <f t="shared" si="47"/>
        <v>0</v>
      </c>
      <c r="S292" s="285">
        <v>2070000</v>
      </c>
      <c r="T292" s="285">
        <v>2070000</v>
      </c>
      <c r="U292" s="285">
        <v>2055617.8050000002</v>
      </c>
      <c r="V292" s="285">
        <v>2055617.8050000002</v>
      </c>
      <c r="W292" s="285">
        <v>2120001.5771792019</v>
      </c>
      <c r="X292" s="285">
        <v>2117097.7616517027</v>
      </c>
      <c r="Y292" s="285">
        <v>96466154.083969265</v>
      </c>
      <c r="Z292" s="285">
        <v>96381926.239392012</v>
      </c>
      <c r="AA292" s="284">
        <f t="shared" si="48"/>
        <v>-84227.844577252865</v>
      </c>
      <c r="AB292" s="284">
        <f t="shared" si="50"/>
        <v>3299.2289094691769</v>
      </c>
      <c r="AC292" s="284">
        <f t="shared" si="49"/>
        <v>3296.3482417111395</v>
      </c>
      <c r="AD292" s="285">
        <f t="shared" si="51"/>
        <v>-2.8806677580373616</v>
      </c>
      <c r="AE292" s="286">
        <f t="shared" si="52"/>
        <v>-8.7313364337027503E-4</v>
      </c>
      <c r="AF292" s="248">
        <v>1</v>
      </c>
    </row>
    <row r="293" spans="1:32">
      <c r="A293" s="280">
        <v>931</v>
      </c>
      <c r="B293" s="280" t="s">
        <v>316</v>
      </c>
      <c r="C293" s="285">
        <v>6070</v>
      </c>
      <c r="D293" s="285">
        <v>24713498.139999997</v>
      </c>
      <c r="E293" s="285">
        <v>25224205.469999995</v>
      </c>
      <c r="F293" s="284">
        <f t="shared" si="43"/>
        <v>510707.32999999821</v>
      </c>
      <c r="G293" s="285">
        <v>30318000</v>
      </c>
      <c r="H293" s="285">
        <v>30318000</v>
      </c>
      <c r="I293" s="284">
        <f t="shared" si="44"/>
        <v>0</v>
      </c>
      <c r="J293" s="285">
        <v>27515749.07</v>
      </c>
      <c r="K293" s="285">
        <v>27771102.734999999</v>
      </c>
      <c r="L293" s="284">
        <f t="shared" si="45"/>
        <v>255353.66499999911</v>
      </c>
      <c r="M293" s="285">
        <v>28106481.284538906</v>
      </c>
      <c r="N293" s="285">
        <v>28342865.186361086</v>
      </c>
      <c r="O293" s="284">
        <f t="shared" si="46"/>
        <v>236383.90182217956</v>
      </c>
      <c r="P293" s="285">
        <v>604719.84</v>
      </c>
      <c r="Q293" s="285">
        <v>604719.84</v>
      </c>
      <c r="R293" s="284">
        <f t="shared" si="47"/>
        <v>0</v>
      </c>
      <c r="S293" s="285">
        <v>565000</v>
      </c>
      <c r="T293" s="285">
        <v>565000</v>
      </c>
      <c r="U293" s="285">
        <v>584859.91999999993</v>
      </c>
      <c r="V293" s="285">
        <v>584859.91999999993</v>
      </c>
      <c r="W293" s="285">
        <v>603178.25123571628</v>
      </c>
      <c r="X293" s="285">
        <v>602352.0639391396</v>
      </c>
      <c r="Y293" s="285">
        <v>28709659.535774622</v>
      </c>
      <c r="Z293" s="285">
        <v>28945217.250300225</v>
      </c>
      <c r="AA293" s="284">
        <f t="shared" si="48"/>
        <v>235557.71452560276</v>
      </c>
      <c r="AB293" s="284">
        <f t="shared" si="50"/>
        <v>4729.7626912314036</v>
      </c>
      <c r="AC293" s="284">
        <f t="shared" si="49"/>
        <v>4768.5695634761487</v>
      </c>
      <c r="AD293" s="285">
        <f t="shared" si="51"/>
        <v>38.806872244745136</v>
      </c>
      <c r="AE293" s="286">
        <f t="shared" si="52"/>
        <v>8.2048243808700867E-3</v>
      </c>
      <c r="AF293" s="248">
        <v>13</v>
      </c>
    </row>
    <row r="294" spans="1:32">
      <c r="A294" s="280">
        <v>934</v>
      </c>
      <c r="B294" s="280" t="s">
        <v>317</v>
      </c>
      <c r="C294" s="285">
        <v>2756</v>
      </c>
      <c r="D294" s="285">
        <v>12203690.49</v>
      </c>
      <c r="E294" s="285">
        <v>12203690.49</v>
      </c>
      <c r="F294" s="284">
        <f t="shared" si="43"/>
        <v>0</v>
      </c>
      <c r="G294" s="285">
        <v>11900000</v>
      </c>
      <c r="H294" s="285">
        <v>11900000</v>
      </c>
      <c r="I294" s="284">
        <f t="shared" si="44"/>
        <v>0</v>
      </c>
      <c r="J294" s="285">
        <v>12051845.245000001</v>
      </c>
      <c r="K294" s="285">
        <v>12051845.245000001</v>
      </c>
      <c r="L294" s="284">
        <f t="shared" si="45"/>
        <v>0</v>
      </c>
      <c r="M294" s="285">
        <v>12310584.820388163</v>
      </c>
      <c r="N294" s="285">
        <v>12299973.403484004</v>
      </c>
      <c r="O294" s="284">
        <f t="shared" si="46"/>
        <v>-10611.41690415889</v>
      </c>
      <c r="P294" s="285">
        <v>283701.05</v>
      </c>
      <c r="Q294" s="285">
        <v>283701.05</v>
      </c>
      <c r="R294" s="284">
        <f t="shared" si="47"/>
        <v>0</v>
      </c>
      <c r="S294" s="285">
        <v>293000</v>
      </c>
      <c r="T294" s="285">
        <v>293000</v>
      </c>
      <c r="U294" s="285">
        <v>288350.52500000002</v>
      </c>
      <c r="V294" s="285">
        <v>288350.52500000002</v>
      </c>
      <c r="W294" s="285">
        <v>297381.91909679963</v>
      </c>
      <c r="X294" s="285">
        <v>296974.58815725398</v>
      </c>
      <c r="Y294" s="285">
        <v>12607966.739484962</v>
      </c>
      <c r="Z294" s="285">
        <v>12596947.991641257</v>
      </c>
      <c r="AA294" s="284">
        <f t="shared" si="48"/>
        <v>-11018.747843705118</v>
      </c>
      <c r="AB294" s="284">
        <f t="shared" si="50"/>
        <v>4574.7339403065898</v>
      </c>
      <c r="AC294" s="284">
        <f t="shared" si="49"/>
        <v>4570.7358460236783</v>
      </c>
      <c r="AD294" s="285">
        <f t="shared" si="51"/>
        <v>-3.998094282911552</v>
      </c>
      <c r="AE294" s="286">
        <f t="shared" si="52"/>
        <v>-8.7395121444890133E-4</v>
      </c>
      <c r="AF294" s="248">
        <v>14</v>
      </c>
    </row>
    <row r="295" spans="1:32">
      <c r="A295" s="280">
        <v>935</v>
      </c>
      <c r="B295" s="280" t="s">
        <v>318</v>
      </c>
      <c r="C295" s="285">
        <v>3040</v>
      </c>
      <c r="D295" s="285">
        <v>13118683.800000003</v>
      </c>
      <c r="E295" s="285">
        <v>13037882.500000002</v>
      </c>
      <c r="F295" s="284">
        <f t="shared" si="43"/>
        <v>-80801.300000000745</v>
      </c>
      <c r="G295" s="285">
        <v>13790000</v>
      </c>
      <c r="H295" s="285">
        <v>13790000</v>
      </c>
      <c r="I295" s="284">
        <f t="shared" si="44"/>
        <v>0</v>
      </c>
      <c r="J295" s="285">
        <v>13454341.900000002</v>
      </c>
      <c r="K295" s="285">
        <v>13413941.25</v>
      </c>
      <c r="L295" s="284">
        <f t="shared" si="45"/>
        <v>-40400.650000002235</v>
      </c>
      <c r="M295" s="285">
        <v>13743191.502659597</v>
      </c>
      <c r="N295" s="285">
        <v>13690112.779978447</v>
      </c>
      <c r="O295" s="284">
        <f t="shared" si="46"/>
        <v>-53078.72268114984</v>
      </c>
      <c r="P295" s="285">
        <v>376122.78</v>
      </c>
      <c r="Q295" s="285">
        <v>376122.78</v>
      </c>
      <c r="R295" s="284">
        <f t="shared" si="47"/>
        <v>0</v>
      </c>
      <c r="S295" s="285">
        <v>376000</v>
      </c>
      <c r="T295" s="285">
        <v>376000</v>
      </c>
      <c r="U295" s="285">
        <v>376061.39</v>
      </c>
      <c r="V295" s="285">
        <v>376061.39</v>
      </c>
      <c r="W295" s="285">
        <v>387839.96615372907</v>
      </c>
      <c r="X295" s="285">
        <v>387308.73272068589</v>
      </c>
      <c r="Y295" s="285">
        <v>14131031.468813326</v>
      </c>
      <c r="Z295" s="285">
        <v>14077421.512699133</v>
      </c>
      <c r="AA295" s="284">
        <f t="shared" si="48"/>
        <v>-53609.956114193425</v>
      </c>
      <c r="AB295" s="284">
        <f t="shared" si="50"/>
        <v>4648.3656147412257</v>
      </c>
      <c r="AC295" s="284">
        <f t="shared" si="49"/>
        <v>4630.7307607562934</v>
      </c>
      <c r="AD295" s="285">
        <f t="shared" si="51"/>
        <v>-17.634853984932306</v>
      </c>
      <c r="AE295" s="286">
        <f t="shared" si="52"/>
        <v>-3.7937751559402751E-3</v>
      </c>
      <c r="AF295" s="248">
        <v>8</v>
      </c>
    </row>
    <row r="296" spans="1:32">
      <c r="A296" s="280">
        <v>936</v>
      </c>
      <c r="B296" s="280" t="s">
        <v>319</v>
      </c>
      <c r="C296" s="285">
        <v>6465</v>
      </c>
      <c r="D296" s="285">
        <v>31161304.510000002</v>
      </c>
      <c r="E296" s="285">
        <v>31160234.469999999</v>
      </c>
      <c r="F296" s="284">
        <f t="shared" si="43"/>
        <v>-1070.0400000028312</v>
      </c>
      <c r="G296" s="285">
        <v>31741000</v>
      </c>
      <c r="H296" s="285">
        <v>31741000</v>
      </c>
      <c r="I296" s="284">
        <f t="shared" si="44"/>
        <v>0</v>
      </c>
      <c r="J296" s="285">
        <v>31451152.255000003</v>
      </c>
      <c r="K296" s="285">
        <v>31450617.234999999</v>
      </c>
      <c r="L296" s="284">
        <f t="shared" si="45"/>
        <v>-535.02000000327826</v>
      </c>
      <c r="M296" s="285">
        <v>32126373.153916143</v>
      </c>
      <c r="N296" s="285">
        <v>32098134.986768626</v>
      </c>
      <c r="O296" s="284">
        <f t="shared" si="46"/>
        <v>-28238.167147517204</v>
      </c>
      <c r="P296" s="285">
        <v>529446.40999999992</v>
      </c>
      <c r="Q296" s="285">
        <v>529446.41</v>
      </c>
      <c r="R296" s="284">
        <f t="shared" si="47"/>
        <v>0</v>
      </c>
      <c r="S296" s="285">
        <v>565000</v>
      </c>
      <c r="T296" s="285">
        <v>565000</v>
      </c>
      <c r="U296" s="285">
        <v>547223.20499999996</v>
      </c>
      <c r="V296" s="285">
        <v>547223.20500000007</v>
      </c>
      <c r="W296" s="285">
        <v>564362.72095291445</v>
      </c>
      <c r="X296" s="285">
        <v>563589.70019204076</v>
      </c>
      <c r="Y296" s="285">
        <v>32690735.874869056</v>
      </c>
      <c r="Z296" s="285">
        <v>32661724.686960667</v>
      </c>
      <c r="AA296" s="284">
        <f t="shared" si="48"/>
        <v>-29011.187908388674</v>
      </c>
      <c r="AB296" s="284">
        <f t="shared" si="50"/>
        <v>5056.5716743803641</v>
      </c>
      <c r="AC296" s="284">
        <f t="shared" si="49"/>
        <v>5052.0842516567154</v>
      </c>
      <c r="AD296" s="285">
        <f t="shared" si="51"/>
        <v>-4.4874227236487059</v>
      </c>
      <c r="AE296" s="286">
        <f t="shared" si="52"/>
        <v>-8.8744370941772478E-4</v>
      </c>
      <c r="AF296" s="248">
        <v>6</v>
      </c>
    </row>
    <row r="297" spans="1:32">
      <c r="A297" s="280">
        <v>946</v>
      </c>
      <c r="B297" s="280" t="s">
        <v>320</v>
      </c>
      <c r="C297" s="285">
        <v>6376</v>
      </c>
      <c r="D297" s="285">
        <v>21394506.810000002</v>
      </c>
      <c r="E297" s="285">
        <v>24492444.75</v>
      </c>
      <c r="F297" s="284">
        <f t="shared" si="43"/>
        <v>3097937.9399999976</v>
      </c>
      <c r="G297" s="285">
        <v>26578000</v>
      </c>
      <c r="H297" s="285">
        <v>26578000</v>
      </c>
      <c r="I297" s="284">
        <f t="shared" si="44"/>
        <v>0</v>
      </c>
      <c r="J297" s="285">
        <v>23986253.405000001</v>
      </c>
      <c r="K297" s="285">
        <v>25535222.375</v>
      </c>
      <c r="L297" s="284">
        <f t="shared" si="45"/>
        <v>1548968.9699999988</v>
      </c>
      <c r="M297" s="285">
        <v>24501211.313519225</v>
      </c>
      <c r="N297" s="285">
        <v>26060951.636833735</v>
      </c>
      <c r="O297" s="284">
        <f t="shared" si="46"/>
        <v>1559740.3233145103</v>
      </c>
      <c r="P297" s="285">
        <v>494839</v>
      </c>
      <c r="Q297" s="285">
        <v>494839.32</v>
      </c>
      <c r="R297" s="284">
        <f t="shared" si="47"/>
        <v>0.32000000000698492</v>
      </c>
      <c r="S297" s="285">
        <v>502000</v>
      </c>
      <c r="T297" s="285">
        <v>502000</v>
      </c>
      <c r="U297" s="285">
        <v>498419.5</v>
      </c>
      <c r="V297" s="285">
        <v>498419.66000000003</v>
      </c>
      <c r="W297" s="285">
        <v>514030.44064257317</v>
      </c>
      <c r="X297" s="285">
        <v>513326.52596342092</v>
      </c>
      <c r="Y297" s="285">
        <v>25015241.754161797</v>
      </c>
      <c r="Z297" s="285">
        <v>26574278.162797157</v>
      </c>
      <c r="AA297" s="284">
        <f t="shared" si="48"/>
        <v>1559036.4086353593</v>
      </c>
      <c r="AB297" s="284">
        <f t="shared" si="50"/>
        <v>3923.3440643290146</v>
      </c>
      <c r="AC297" s="284">
        <f t="shared" si="49"/>
        <v>4167.8604395855018</v>
      </c>
      <c r="AD297" s="285">
        <f t="shared" si="51"/>
        <v>244.51637525648721</v>
      </c>
      <c r="AE297" s="286">
        <f t="shared" si="52"/>
        <v>6.2323459591430284E-2</v>
      </c>
      <c r="AF297" s="248">
        <v>15</v>
      </c>
    </row>
    <row r="298" spans="1:32">
      <c r="A298" s="280">
        <v>976</v>
      </c>
      <c r="B298" s="280" t="s">
        <v>321</v>
      </c>
      <c r="C298" s="285">
        <v>3830</v>
      </c>
      <c r="D298" s="285">
        <v>21470017.099999998</v>
      </c>
      <c r="E298" s="285">
        <v>21699877.319999997</v>
      </c>
      <c r="F298" s="284">
        <f t="shared" si="43"/>
        <v>229860.21999999881</v>
      </c>
      <c r="G298" s="285">
        <v>22485000</v>
      </c>
      <c r="H298" s="285">
        <v>22485000</v>
      </c>
      <c r="I298" s="284">
        <f t="shared" si="44"/>
        <v>0</v>
      </c>
      <c r="J298" s="285">
        <v>21977508.549999997</v>
      </c>
      <c r="K298" s="285">
        <v>22092438.659999996</v>
      </c>
      <c r="L298" s="284">
        <f t="shared" si="45"/>
        <v>114930.1099999994</v>
      </c>
      <c r="M298" s="285">
        <v>22449340.963602874</v>
      </c>
      <c r="N298" s="285">
        <v>22547286.528495558</v>
      </c>
      <c r="O298" s="284">
        <f t="shared" si="46"/>
        <v>97945.564892683178</v>
      </c>
      <c r="P298" s="285">
        <v>446000</v>
      </c>
      <c r="Q298" s="285">
        <v>445924.78</v>
      </c>
      <c r="R298" s="284">
        <f t="shared" si="47"/>
        <v>-75.21999999997206</v>
      </c>
      <c r="S298" s="285">
        <v>437000</v>
      </c>
      <c r="T298" s="285">
        <v>437000</v>
      </c>
      <c r="U298" s="285">
        <v>441500</v>
      </c>
      <c r="V298" s="285">
        <v>441462.39</v>
      </c>
      <c r="W298" s="285">
        <v>455328.1714373054</v>
      </c>
      <c r="X298" s="285">
        <v>454665.76298817917</v>
      </c>
      <c r="Y298" s="285">
        <v>22904669.135040179</v>
      </c>
      <c r="Z298" s="285">
        <v>23001952.291483738</v>
      </c>
      <c r="AA298" s="284">
        <f t="shared" si="48"/>
        <v>97283.156443558633</v>
      </c>
      <c r="AB298" s="284">
        <f t="shared" si="50"/>
        <v>5980.3313668512219</v>
      </c>
      <c r="AC298" s="284">
        <f t="shared" si="49"/>
        <v>6005.7316687947095</v>
      </c>
      <c r="AD298" s="285">
        <f t="shared" si="51"/>
        <v>25.400301943487648</v>
      </c>
      <c r="AE298" s="286">
        <f t="shared" si="52"/>
        <v>4.2473067770593242E-3</v>
      </c>
      <c r="AF298" s="248">
        <v>19</v>
      </c>
    </row>
    <row r="299" spans="1:32">
      <c r="A299" s="280">
        <v>977</v>
      </c>
      <c r="B299" s="280" t="s">
        <v>322</v>
      </c>
      <c r="C299" s="285">
        <v>15357</v>
      </c>
      <c r="D299" s="285">
        <v>56038147.619999997</v>
      </c>
      <c r="E299" s="285">
        <v>55918012.919999994</v>
      </c>
      <c r="F299" s="284">
        <f t="shared" si="43"/>
        <v>-120134.70000000298</v>
      </c>
      <c r="G299" s="285">
        <v>57390000</v>
      </c>
      <c r="H299" s="285">
        <v>57390000</v>
      </c>
      <c r="I299" s="284">
        <f t="shared" si="44"/>
        <v>0</v>
      </c>
      <c r="J299" s="285">
        <v>56714073.810000002</v>
      </c>
      <c r="K299" s="285">
        <v>56654006.459999993</v>
      </c>
      <c r="L299" s="284">
        <f t="shared" si="45"/>
        <v>-60067.350000008941</v>
      </c>
      <c r="M299" s="285">
        <v>57931661.248091295</v>
      </c>
      <c r="N299" s="285">
        <v>57820421.561413005</v>
      </c>
      <c r="O299" s="284">
        <f t="shared" si="46"/>
        <v>-111239.68667829037</v>
      </c>
      <c r="P299" s="285">
        <v>2698259.7800000021</v>
      </c>
      <c r="Q299" s="285">
        <v>2625135.9700000002</v>
      </c>
      <c r="R299" s="284">
        <f t="shared" si="47"/>
        <v>-73123.810000001919</v>
      </c>
      <c r="S299" s="285">
        <v>2322000</v>
      </c>
      <c r="T299" s="285">
        <v>2322000</v>
      </c>
      <c r="U299" s="285">
        <v>2510129.8900000011</v>
      </c>
      <c r="V299" s="285">
        <v>2473567.9850000003</v>
      </c>
      <c r="W299" s="285">
        <v>2588749.3836553227</v>
      </c>
      <c r="X299" s="285">
        <v>2547548.1052942197</v>
      </c>
      <c r="Y299" s="285">
        <v>60520410.63174662</v>
      </c>
      <c r="Z299" s="285">
        <v>60367969.666707225</v>
      </c>
      <c r="AA299" s="284">
        <f t="shared" si="48"/>
        <v>-152440.9650393948</v>
      </c>
      <c r="AB299" s="284">
        <f t="shared" si="50"/>
        <v>3940.9006076542696</v>
      </c>
      <c r="AC299" s="284">
        <f t="shared" si="49"/>
        <v>3930.9741268937437</v>
      </c>
      <c r="AD299" s="285">
        <f t="shared" si="51"/>
        <v>-9.9264807605259193</v>
      </c>
      <c r="AE299" s="286">
        <f t="shared" si="52"/>
        <v>-2.5188356035283081E-3</v>
      </c>
      <c r="AF299" s="248">
        <v>17</v>
      </c>
    </row>
    <row r="300" spans="1:32">
      <c r="A300" s="280">
        <v>980</v>
      </c>
      <c r="B300" s="280" t="s">
        <v>323</v>
      </c>
      <c r="C300" s="285">
        <v>33533</v>
      </c>
      <c r="D300" s="285">
        <v>100355065.53999998</v>
      </c>
      <c r="E300" s="285">
        <v>100355065.53999998</v>
      </c>
      <c r="F300" s="284">
        <f t="shared" si="43"/>
        <v>0</v>
      </c>
      <c r="G300" s="285">
        <v>103400000</v>
      </c>
      <c r="H300" s="285">
        <v>103400000</v>
      </c>
      <c r="I300" s="284">
        <f t="shared" si="44"/>
        <v>0</v>
      </c>
      <c r="J300" s="285">
        <v>101877532.76999998</v>
      </c>
      <c r="K300" s="285">
        <v>101877532.76999998</v>
      </c>
      <c r="L300" s="284">
        <f t="shared" si="45"/>
        <v>0</v>
      </c>
      <c r="M300" s="285">
        <v>104064728.92416894</v>
      </c>
      <c r="N300" s="285">
        <v>103975027.72477475</v>
      </c>
      <c r="O300" s="284">
        <f t="shared" si="46"/>
        <v>-89701.199394196272</v>
      </c>
      <c r="P300" s="285">
        <v>2545803.9500000002</v>
      </c>
      <c r="Q300" s="285">
        <v>2545803.9500000002</v>
      </c>
      <c r="R300" s="284">
        <f t="shared" si="47"/>
        <v>0</v>
      </c>
      <c r="S300" s="285">
        <v>2668000</v>
      </c>
      <c r="T300" s="285">
        <v>2668000</v>
      </c>
      <c r="U300" s="285">
        <v>2606901.9750000001</v>
      </c>
      <c r="V300" s="285">
        <v>2606901.9750000001</v>
      </c>
      <c r="W300" s="285">
        <v>2688552.4561563991</v>
      </c>
      <c r="X300" s="285">
        <v>2684869.8832504535</v>
      </c>
      <c r="Y300" s="285">
        <v>106753281.38032535</v>
      </c>
      <c r="Z300" s="285">
        <v>106659897.60802521</v>
      </c>
      <c r="AA300" s="284">
        <f t="shared" si="48"/>
        <v>-93383.77230013907</v>
      </c>
      <c r="AB300" s="284">
        <f t="shared" si="50"/>
        <v>3183.5291020882519</v>
      </c>
      <c r="AC300" s="284">
        <f t="shared" si="49"/>
        <v>3180.7442700630786</v>
      </c>
      <c r="AD300" s="285">
        <f t="shared" si="51"/>
        <v>-2.784832025173273</v>
      </c>
      <c r="AE300" s="286">
        <f t="shared" si="52"/>
        <v>-8.7476254680585403E-4</v>
      </c>
      <c r="AF300" s="248">
        <v>6</v>
      </c>
    </row>
    <row r="301" spans="1:32">
      <c r="A301" s="280">
        <v>981</v>
      </c>
      <c r="B301" s="280" t="s">
        <v>324</v>
      </c>
      <c r="C301" s="285">
        <v>2282</v>
      </c>
      <c r="D301" s="285">
        <v>8299000</v>
      </c>
      <c r="E301" s="285">
        <v>7817930.1799999997</v>
      </c>
      <c r="F301" s="284">
        <f t="shared" si="43"/>
        <v>-481069.8200000003</v>
      </c>
      <c r="G301" s="285">
        <v>8524000</v>
      </c>
      <c r="H301" s="285">
        <v>8524000</v>
      </c>
      <c r="I301" s="284">
        <f t="shared" si="44"/>
        <v>0</v>
      </c>
      <c r="J301" s="285">
        <v>8411500</v>
      </c>
      <c r="K301" s="285">
        <v>8170965.0899999999</v>
      </c>
      <c r="L301" s="284">
        <f t="shared" si="45"/>
        <v>-240534.91000000015</v>
      </c>
      <c r="M301" s="285">
        <v>8592085.4534417</v>
      </c>
      <c r="N301" s="285">
        <v>8339192.1522965319</v>
      </c>
      <c r="O301" s="284">
        <f t="shared" si="46"/>
        <v>-252893.30114516802</v>
      </c>
      <c r="P301" s="285">
        <v>130738.73000000001</v>
      </c>
      <c r="Q301" s="285">
        <v>130738.73000000001</v>
      </c>
      <c r="R301" s="284">
        <f t="shared" si="47"/>
        <v>0</v>
      </c>
      <c r="S301" s="285">
        <v>157000</v>
      </c>
      <c r="T301" s="285">
        <v>157000</v>
      </c>
      <c r="U301" s="285">
        <v>143869.36499999999</v>
      </c>
      <c r="V301" s="285">
        <v>143869.36499999999</v>
      </c>
      <c r="W301" s="285">
        <v>148375.4810674887</v>
      </c>
      <c r="X301" s="285">
        <v>148172.24771593756</v>
      </c>
      <c r="Y301" s="285">
        <v>8740460.9345091879</v>
      </c>
      <c r="Z301" s="285">
        <v>8487364.4000124689</v>
      </c>
      <c r="AA301" s="284">
        <f t="shared" si="48"/>
        <v>-253096.53449671902</v>
      </c>
      <c r="AB301" s="284">
        <f t="shared" si="50"/>
        <v>3830.1756943510904</v>
      </c>
      <c r="AC301" s="284">
        <f t="shared" si="49"/>
        <v>3719.2657318196621</v>
      </c>
      <c r="AD301" s="285">
        <f t="shared" si="51"/>
        <v>-110.90996253142839</v>
      </c>
      <c r="AE301" s="286">
        <f t="shared" si="52"/>
        <v>-2.895688641515929E-2</v>
      </c>
      <c r="AF301" s="248">
        <v>5</v>
      </c>
    </row>
    <row r="302" spans="1:32">
      <c r="A302" s="280">
        <v>989</v>
      </c>
      <c r="B302" s="280" t="s">
        <v>325</v>
      </c>
      <c r="C302" s="285">
        <v>5484</v>
      </c>
      <c r="D302" s="285">
        <v>27342237.899999999</v>
      </c>
      <c r="E302" s="285">
        <v>27342237.899999999</v>
      </c>
      <c r="F302" s="284">
        <f t="shared" si="43"/>
        <v>0</v>
      </c>
      <c r="G302" s="285">
        <v>27565000</v>
      </c>
      <c r="H302" s="285">
        <v>27565000</v>
      </c>
      <c r="I302" s="284">
        <f t="shared" si="44"/>
        <v>0</v>
      </c>
      <c r="J302" s="285">
        <v>27453618.949999999</v>
      </c>
      <c r="K302" s="285">
        <v>27453618.949999999</v>
      </c>
      <c r="L302" s="284">
        <f t="shared" si="45"/>
        <v>0</v>
      </c>
      <c r="M302" s="285">
        <v>28043017.300674841</v>
      </c>
      <c r="N302" s="285">
        <v>28018844.919576</v>
      </c>
      <c r="O302" s="284">
        <f t="shared" si="46"/>
        <v>-24172.381098840386</v>
      </c>
      <c r="P302" s="285">
        <v>558733.03</v>
      </c>
      <c r="Q302" s="285">
        <v>558733.03</v>
      </c>
      <c r="R302" s="284">
        <f t="shared" si="47"/>
        <v>0</v>
      </c>
      <c r="S302" s="285">
        <v>577000</v>
      </c>
      <c r="T302" s="285">
        <v>577000</v>
      </c>
      <c r="U302" s="285">
        <v>567866.51500000001</v>
      </c>
      <c r="V302" s="285">
        <v>567866.51500000001</v>
      </c>
      <c r="W302" s="285">
        <v>585652.59772463236</v>
      </c>
      <c r="X302" s="285">
        <v>584850.41572377959</v>
      </c>
      <c r="Y302" s="285">
        <v>28628669.898399472</v>
      </c>
      <c r="Z302" s="285">
        <v>28603695.335299779</v>
      </c>
      <c r="AA302" s="284">
        <f t="shared" si="48"/>
        <v>-24974.563099693507</v>
      </c>
      <c r="AB302" s="284">
        <f t="shared" si="50"/>
        <v>5220.3993250181384</v>
      </c>
      <c r="AC302" s="284">
        <f t="shared" si="49"/>
        <v>5215.8452471370856</v>
      </c>
      <c r="AD302" s="285">
        <f t="shared" si="51"/>
        <v>-4.5540778810527627</v>
      </c>
      <c r="AE302" s="286">
        <f t="shared" si="52"/>
        <v>-8.7236197798660532E-4</v>
      </c>
      <c r="AF302" s="248">
        <v>14</v>
      </c>
    </row>
    <row r="303" spans="1:32">
      <c r="A303" s="280">
        <v>992</v>
      </c>
      <c r="B303" s="280" t="s">
        <v>326</v>
      </c>
      <c r="C303" s="285">
        <v>18318</v>
      </c>
      <c r="D303" s="285">
        <v>74483651.570000008</v>
      </c>
      <c r="E303" s="285">
        <v>74483651.570000008</v>
      </c>
      <c r="F303" s="284">
        <f t="shared" si="43"/>
        <v>0</v>
      </c>
      <c r="G303" s="285">
        <v>70341000</v>
      </c>
      <c r="H303" s="285">
        <v>70341000</v>
      </c>
      <c r="I303" s="284">
        <f t="shared" si="44"/>
        <v>0</v>
      </c>
      <c r="J303" s="285">
        <v>72412325.784999996</v>
      </c>
      <c r="K303" s="285">
        <v>72412325.784999996</v>
      </c>
      <c r="L303" s="284">
        <f t="shared" si="45"/>
        <v>0</v>
      </c>
      <c r="M303" s="285">
        <v>73966937.053697899</v>
      </c>
      <c r="N303" s="285">
        <v>73903179.399804756</v>
      </c>
      <c r="O303" s="284">
        <f t="shared" si="46"/>
        <v>-63757.653893142939</v>
      </c>
      <c r="P303" s="285">
        <v>1694255.04</v>
      </c>
      <c r="Q303" s="285">
        <v>1694255.04</v>
      </c>
      <c r="R303" s="284">
        <f t="shared" si="47"/>
        <v>0</v>
      </c>
      <c r="S303" s="285">
        <v>2231000</v>
      </c>
      <c r="T303" s="285">
        <v>2231000</v>
      </c>
      <c r="U303" s="285">
        <v>1962627.52</v>
      </c>
      <c r="V303" s="285">
        <v>1962627.52</v>
      </c>
      <c r="W303" s="285">
        <v>2024098.7540070978</v>
      </c>
      <c r="X303" s="285">
        <v>2021326.2988097304</v>
      </c>
      <c r="Y303" s="285">
        <v>75991035.807705</v>
      </c>
      <c r="Z303" s="285">
        <v>75924505.698614493</v>
      </c>
      <c r="AA303" s="284">
        <f t="shared" si="48"/>
        <v>-66530.10909050703</v>
      </c>
      <c r="AB303" s="284">
        <f t="shared" si="50"/>
        <v>4148.4351898517853</v>
      </c>
      <c r="AC303" s="284">
        <f t="shared" si="49"/>
        <v>4144.8032371773388</v>
      </c>
      <c r="AD303" s="285">
        <f t="shared" si="51"/>
        <v>-3.6319526744464383</v>
      </c>
      <c r="AE303" s="286">
        <f t="shared" si="52"/>
        <v>-8.7549943731342231E-4</v>
      </c>
      <c r="AF303" s="248">
        <v>13</v>
      </c>
    </row>
    <row r="304" spans="1:32">
      <c r="AF304" s="245"/>
    </row>
    <row r="305" spans="32:32">
      <c r="AF305" s="245"/>
    </row>
    <row r="306" spans="32:32">
      <c r="AF306" s="245"/>
    </row>
    <row r="307" spans="32:32">
      <c r="AF307" s="245"/>
    </row>
    <row r="308" spans="32:32">
      <c r="AF308" s="245"/>
    </row>
    <row r="309" spans="32:32">
      <c r="AF309" s="245"/>
    </row>
    <row r="310" spans="32:32">
      <c r="AF310" s="245"/>
    </row>
    <row r="311" spans="32:32">
      <c r="AF311" s="245"/>
    </row>
    <row r="312" spans="32:32">
      <c r="AF312" s="245"/>
    </row>
    <row r="313" spans="32:32">
      <c r="AF313" s="245"/>
    </row>
    <row r="314" spans="32:32">
      <c r="AF314" s="245"/>
    </row>
    <row r="315" spans="32:32">
      <c r="AF315" s="245"/>
    </row>
    <row r="316" spans="32:32">
      <c r="AF316" s="245"/>
    </row>
    <row r="317" spans="32:32">
      <c r="AF317" s="245"/>
    </row>
    <row r="318" spans="32:32">
      <c r="AF318" s="245"/>
    </row>
    <row r="319" spans="32:32">
      <c r="AF319" s="245"/>
    </row>
  </sheetData>
  <autoFilter ref="A10:AF10" xr:uid="{CA666A3E-77C3-41BC-8286-DC7689CF834C}"/>
  <hyperlinks>
    <hyperlink ref="B4" r:id="rId1" display="https://soteuudistus.fi/rahoituslaskelmat" xr:uid="{634E7324-48EC-4817-83CB-043AFC691C65}"/>
  </hyperlinks>
  <pageMargins left="0.7" right="0.7" top="0.75" bottom="0.75" header="0.3" footer="0.3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87DC-BC76-463D-BA77-56A1B7CCB328}">
  <dimension ref="A1:Z332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customWidth="1"/>
    <col min="5" max="5" width="15.7109375" style="64" customWidth="1"/>
    <col min="6" max="6" width="13" style="64" customWidth="1"/>
    <col min="7" max="7" width="11.5703125" style="91" customWidth="1"/>
    <col min="8" max="8" width="17.7109375" style="92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4" style="70" customWidth="1"/>
    <col min="17" max="17" width="15.28515625" style="70" customWidth="1"/>
    <col min="18" max="18" width="17.42578125" style="70" customWidth="1"/>
    <col min="19" max="19" width="16" style="70" bestFit="1" customWidth="1"/>
    <col min="20" max="20" width="16.140625" style="71" customWidth="1"/>
    <col min="21" max="21" width="13.7109375" style="64" bestFit="1" customWidth="1"/>
    <col min="22" max="22" width="14.7109375" style="72" customWidth="1"/>
    <col min="23" max="23" width="13.5703125" style="72" customWidth="1"/>
    <col min="24" max="24" width="14" style="93" bestFit="1" customWidth="1"/>
    <col min="25" max="25" width="10.7109375" style="74" customWidth="1"/>
    <col min="26" max="26" width="8.85546875" style="246"/>
    <col min="27" max="16384" width="8.85546875" style="70"/>
  </cols>
  <sheetData>
    <row r="1" spans="1:26" ht="23.25">
      <c r="A1" s="327" t="s">
        <v>359</v>
      </c>
      <c r="F1" s="65"/>
      <c r="G1" s="65"/>
      <c r="H1" s="66"/>
      <c r="I1" s="67"/>
      <c r="K1" s="69"/>
      <c r="X1" s="73"/>
      <c r="Z1" s="245"/>
    </row>
    <row r="2" spans="1:26" s="268" customFormat="1" ht="23.25">
      <c r="A2" s="298" t="s">
        <v>443</v>
      </c>
      <c r="B2" s="299"/>
      <c r="C2" s="300"/>
      <c r="D2" s="301" t="s">
        <v>361</v>
      </c>
      <c r="E2" s="270"/>
      <c r="F2" s="271"/>
      <c r="G2" s="271"/>
      <c r="H2" s="272"/>
      <c r="I2" s="273"/>
      <c r="J2" s="273"/>
      <c r="K2" s="273"/>
      <c r="L2" s="273"/>
      <c r="M2" s="273"/>
      <c r="N2" s="273"/>
      <c r="O2" s="273"/>
      <c r="P2" s="273"/>
      <c r="Q2" s="273"/>
      <c r="R2" s="274"/>
      <c r="S2" s="269"/>
      <c r="T2" s="275"/>
      <c r="U2" s="275"/>
      <c r="V2" s="276"/>
      <c r="Z2" s="245"/>
    </row>
    <row r="3" spans="1:26" ht="15.75">
      <c r="A3" s="302" t="s">
        <v>444</v>
      </c>
      <c r="B3" s="303"/>
      <c r="C3" s="304"/>
      <c r="D3" s="304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83"/>
      <c r="T3" s="75"/>
      <c r="U3" s="75"/>
      <c r="V3" s="76"/>
      <c r="W3" s="76"/>
      <c r="X3" s="79"/>
      <c r="Y3" s="85"/>
      <c r="Z3" s="245"/>
    </row>
    <row r="4" spans="1:26" ht="15.75">
      <c r="A4" s="302" t="s">
        <v>363</v>
      </c>
      <c r="B4" s="305"/>
      <c r="C4" s="304"/>
      <c r="D4" s="304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87"/>
      <c r="T4" s="78"/>
      <c r="U4" s="88"/>
      <c r="V4" s="89"/>
      <c r="W4" s="89"/>
      <c r="X4" s="90"/>
    </row>
    <row r="5" spans="1:26" ht="15.75">
      <c r="A5" s="302" t="s">
        <v>364</v>
      </c>
      <c r="B5" s="305"/>
      <c r="C5" s="304"/>
      <c r="D5" s="304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87"/>
      <c r="T5" s="78"/>
      <c r="U5" s="88"/>
      <c r="V5" s="89"/>
      <c r="W5" s="89"/>
      <c r="X5" s="90"/>
    </row>
    <row r="6" spans="1:26" ht="15.75">
      <c r="A6" s="302" t="s">
        <v>365</v>
      </c>
      <c r="B6" s="305"/>
      <c r="C6" s="304"/>
      <c r="D6" s="304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87"/>
      <c r="T6" s="78"/>
      <c r="U6" s="88"/>
      <c r="V6" s="89"/>
      <c r="W6" s="89"/>
      <c r="X6" s="90"/>
      <c r="Z6" s="247"/>
    </row>
    <row r="7" spans="1:26" ht="15.75">
      <c r="A7" s="306" t="s">
        <v>445</v>
      </c>
      <c r="B7" s="307"/>
      <c r="C7" s="304"/>
      <c r="D7" s="304"/>
      <c r="Z7" s="247"/>
    </row>
    <row r="8" spans="1:26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367</v>
      </c>
      <c r="L8" s="97"/>
      <c r="M8" s="97"/>
      <c r="N8" s="97"/>
      <c r="O8" s="97"/>
      <c r="P8" s="98" t="s">
        <v>368</v>
      </c>
      <c r="Q8" s="98"/>
      <c r="R8" s="98"/>
      <c r="S8" s="98"/>
      <c r="T8" s="80"/>
      <c r="U8" s="80"/>
      <c r="V8" s="80"/>
      <c r="W8" s="80"/>
      <c r="X8" s="80"/>
    </row>
    <row r="9" spans="1:26" s="99" customFormat="1" ht="99">
      <c r="A9" s="99" t="s">
        <v>11</v>
      </c>
      <c r="B9" s="100" t="s">
        <v>12</v>
      </c>
      <c r="C9" s="129" t="s">
        <v>369</v>
      </c>
      <c r="D9" s="101" t="s">
        <v>370</v>
      </c>
      <c r="E9" s="101" t="s">
        <v>371</v>
      </c>
      <c r="F9" s="101" t="s">
        <v>372</v>
      </c>
      <c r="G9" s="102" t="s">
        <v>373</v>
      </c>
      <c r="H9" s="102" t="s">
        <v>374</v>
      </c>
      <c r="I9" s="102" t="s">
        <v>446</v>
      </c>
      <c r="J9" s="103" t="s">
        <v>376</v>
      </c>
      <c r="K9" s="104" t="s">
        <v>377</v>
      </c>
      <c r="L9" s="104" t="s">
        <v>378</v>
      </c>
      <c r="M9" s="104" t="s">
        <v>379</v>
      </c>
      <c r="N9" s="104" t="s">
        <v>447</v>
      </c>
      <c r="O9" s="104" t="s">
        <v>381</v>
      </c>
      <c r="P9" s="105" t="s">
        <v>382</v>
      </c>
      <c r="Q9" s="106" t="s">
        <v>339</v>
      </c>
      <c r="R9" s="106" t="s">
        <v>448</v>
      </c>
      <c r="S9" s="289" t="s">
        <v>449</v>
      </c>
      <c r="T9" s="291" t="s">
        <v>383</v>
      </c>
      <c r="U9" s="101" t="s">
        <v>384</v>
      </c>
      <c r="V9" s="291" t="s">
        <v>385</v>
      </c>
      <c r="W9" s="101" t="s">
        <v>386</v>
      </c>
      <c r="X9" s="100" t="s">
        <v>387</v>
      </c>
      <c r="Y9" s="100" t="s">
        <v>450</v>
      </c>
      <c r="Z9" s="331" t="s">
        <v>24</v>
      </c>
    </row>
    <row r="10" spans="1:26" s="324" customFormat="1" ht="34.15" customHeight="1" thickBot="1">
      <c r="A10" s="316"/>
      <c r="B10" s="316" t="s">
        <v>33</v>
      </c>
      <c r="C10" s="317">
        <v>5517897</v>
      </c>
      <c r="D10" s="318">
        <v>8011858135.8100004</v>
      </c>
      <c r="E10" s="318">
        <v>1619679649.7867155</v>
      </c>
      <c r="F10" s="318">
        <v>9631537785.5967197</v>
      </c>
      <c r="G10" s="325">
        <v>1359.93</v>
      </c>
      <c r="H10" s="318">
        <v>7503953667.210001</v>
      </c>
      <c r="I10" s="318">
        <v>2127584118.386718</v>
      </c>
      <c r="J10" s="319">
        <v>0.2208976557791601</v>
      </c>
      <c r="K10" s="320">
        <v>64819458.060766347</v>
      </c>
      <c r="L10" s="320">
        <v>1153313.8399999999</v>
      </c>
      <c r="M10" s="320">
        <v>70548668.754903674</v>
      </c>
      <c r="N10" s="320">
        <v>104233074.32999998</v>
      </c>
      <c r="O10" s="320">
        <v>29458868.540906638</v>
      </c>
      <c r="P10" s="321">
        <v>-501735582.19199967</v>
      </c>
      <c r="Q10" s="321">
        <v>-3590914.7967728116</v>
      </c>
      <c r="R10" s="321">
        <v>-9.3597918748855591E-8</v>
      </c>
      <c r="S10" s="321">
        <v>8000950.6499999976</v>
      </c>
      <c r="T10" s="318">
        <v>1900471955.574522</v>
      </c>
      <c r="U10" s="318">
        <v>819002397.76584291</v>
      </c>
      <c r="V10" s="318">
        <v>2719474353.3403649</v>
      </c>
      <c r="W10" s="318">
        <v>851000000.00000167</v>
      </c>
      <c r="X10" s="322">
        <v>3570474353.3403654</v>
      </c>
      <c r="Y10" s="323">
        <f>X10/C10</f>
        <v>647.0715842177492</v>
      </c>
      <c r="Z10" s="330">
        <v>0</v>
      </c>
    </row>
    <row r="11" spans="1:26" s="120" customFormat="1" ht="16.5">
      <c r="A11" s="20">
        <v>5</v>
      </c>
      <c r="B11" s="18" t="s">
        <v>34</v>
      </c>
      <c r="C11" s="21">
        <v>9311</v>
      </c>
      <c r="D11" s="21">
        <v>15108213.619999999</v>
      </c>
      <c r="E11" s="21">
        <v>1880541.3584038008</v>
      </c>
      <c r="F11" s="21">
        <v>16988754.978403799</v>
      </c>
      <c r="G11" s="114">
        <v>1359.93</v>
      </c>
      <c r="H11" s="32">
        <v>12662308.23</v>
      </c>
      <c r="I11" s="32">
        <v>4326446.7484037988</v>
      </c>
      <c r="J11" s="288">
        <f t="shared" ref="J11:J74" si="0">I11/F11</f>
        <v>0.25466532149669602</v>
      </c>
      <c r="K11" s="116">
        <v>342769.61705866666</v>
      </c>
      <c r="L11" s="116">
        <v>0</v>
      </c>
      <c r="M11" s="116">
        <v>119422.16444416794</v>
      </c>
      <c r="N11" s="116">
        <v>136451.17610249112</v>
      </c>
      <c r="O11" s="116">
        <v>0</v>
      </c>
      <c r="P11" s="117">
        <v>-529328.93999999994</v>
      </c>
      <c r="Q11" s="117">
        <v>1357610.106746292</v>
      </c>
      <c r="R11" s="117">
        <v>156590.91069951275</v>
      </c>
      <c r="S11" s="118">
        <v>13500.949999999999</v>
      </c>
      <c r="T11" s="290">
        <f t="shared" ref="T11:T74" si="1">SUM(K11:S11)+I11</f>
        <v>5923462.7334549297</v>
      </c>
      <c r="U11" s="36">
        <v>5450162.7626974173</v>
      </c>
      <c r="V11" s="22">
        <f>SUM(T11:U11)</f>
        <v>11373625.496152347</v>
      </c>
      <c r="W11" s="22">
        <v>1995400.0337450588</v>
      </c>
      <c r="X11" s="21">
        <f t="shared" ref="X11:X74" si="2">SUM(V11:W11)</f>
        <v>13369025.529897407</v>
      </c>
      <c r="Y11" s="20">
        <f>X11/C11</f>
        <v>1435.831331747117</v>
      </c>
      <c r="Z11" s="248">
        <v>14</v>
      </c>
    </row>
    <row r="12" spans="1:26" s="120" customFormat="1" ht="16.5">
      <c r="A12" s="20">
        <v>9</v>
      </c>
      <c r="B12" s="18" t="s">
        <v>35</v>
      </c>
      <c r="C12" s="21">
        <v>2491</v>
      </c>
      <c r="D12" s="21">
        <v>4536673.5</v>
      </c>
      <c r="E12" s="21">
        <v>399842.20192662196</v>
      </c>
      <c r="F12" s="21">
        <v>4936515.7019266216</v>
      </c>
      <c r="G12" s="114">
        <v>1359.93</v>
      </c>
      <c r="H12" s="32">
        <v>3387585.6300000004</v>
      </c>
      <c r="I12" s="32">
        <v>1548930.0719266213</v>
      </c>
      <c r="J12" s="288">
        <f t="shared" si="0"/>
        <v>0.31376990684383022</v>
      </c>
      <c r="K12" s="116">
        <v>4301.8772880000006</v>
      </c>
      <c r="L12" s="116">
        <v>0</v>
      </c>
      <c r="M12" s="116">
        <v>23038.470108528822</v>
      </c>
      <c r="N12" s="116">
        <v>36825.089896134945</v>
      </c>
      <c r="O12" s="116">
        <v>0</v>
      </c>
      <c r="P12" s="117">
        <v>-112812.815</v>
      </c>
      <c r="Q12" s="117">
        <v>413751.29628251819</v>
      </c>
      <c r="R12" s="117">
        <v>30410.714416795221</v>
      </c>
      <c r="S12" s="118">
        <v>3611.95</v>
      </c>
      <c r="T12" s="22">
        <f t="shared" si="1"/>
        <v>1948056.6549185985</v>
      </c>
      <c r="U12" s="36">
        <v>1700194.8384145007</v>
      </c>
      <c r="V12" s="22">
        <f t="shared" ref="V12:V75" si="3">SUM(T12:U12)</f>
        <v>3648251.4933330994</v>
      </c>
      <c r="W12" s="22">
        <v>527121.88997430366</v>
      </c>
      <c r="X12" s="21">
        <f t="shared" si="2"/>
        <v>4175373.383307403</v>
      </c>
      <c r="Y12" s="20">
        <f t="shared" ref="Y12:Y75" si="4">X12/C12</f>
        <v>1676.1836143345656</v>
      </c>
      <c r="Z12" s="248">
        <v>17</v>
      </c>
    </row>
    <row r="13" spans="1:26" s="120" customFormat="1" ht="16.5">
      <c r="A13" s="20">
        <v>10</v>
      </c>
      <c r="B13" s="18" t="s">
        <v>36</v>
      </c>
      <c r="C13" s="21">
        <v>11197</v>
      </c>
      <c r="D13" s="21">
        <v>17631860.969999999</v>
      </c>
      <c r="E13" s="21">
        <v>1868565.8044658268</v>
      </c>
      <c r="F13" s="21">
        <v>19500426.774465825</v>
      </c>
      <c r="G13" s="114">
        <v>1359.93</v>
      </c>
      <c r="H13" s="32">
        <v>15227136.210000001</v>
      </c>
      <c r="I13" s="32">
        <v>4273290.5644658245</v>
      </c>
      <c r="J13" s="288">
        <f t="shared" si="0"/>
        <v>0.21913830983747187</v>
      </c>
      <c r="K13" s="116">
        <v>373617.40536266664</v>
      </c>
      <c r="L13" s="116">
        <v>0</v>
      </c>
      <c r="M13" s="116">
        <v>138448.23487453433</v>
      </c>
      <c r="N13" s="116">
        <v>192790.89590887411</v>
      </c>
      <c r="O13" s="116">
        <v>0</v>
      </c>
      <c r="P13" s="117">
        <v>-707996.90500000003</v>
      </c>
      <c r="Q13" s="117">
        <v>449394.50858596608</v>
      </c>
      <c r="R13" s="117">
        <v>-604146.33963847859</v>
      </c>
      <c r="S13" s="118">
        <v>16235.65</v>
      </c>
      <c r="T13" s="22">
        <f t="shared" si="1"/>
        <v>4131634.0145593872</v>
      </c>
      <c r="U13" s="36">
        <v>6401532.5901591713</v>
      </c>
      <c r="V13" s="22">
        <f t="shared" si="3"/>
        <v>10533166.604718558</v>
      </c>
      <c r="W13" s="22">
        <v>2441205.4908443792</v>
      </c>
      <c r="X13" s="21">
        <f t="shared" si="2"/>
        <v>12974372.095562939</v>
      </c>
      <c r="Y13" s="20">
        <f t="shared" si="4"/>
        <v>1158.736455797351</v>
      </c>
      <c r="Z13" s="248">
        <v>14</v>
      </c>
    </row>
    <row r="14" spans="1:26" s="120" customFormat="1" ht="16.5">
      <c r="A14" s="20">
        <v>16</v>
      </c>
      <c r="B14" s="18" t="s">
        <v>37</v>
      </c>
      <c r="C14" s="21">
        <v>8033</v>
      </c>
      <c r="D14" s="21">
        <v>10450427.59</v>
      </c>
      <c r="E14" s="21">
        <v>1637009.8380438269</v>
      </c>
      <c r="F14" s="21">
        <v>12087437.428043827</v>
      </c>
      <c r="G14" s="114">
        <v>1359.93</v>
      </c>
      <c r="H14" s="32">
        <v>10924317.690000001</v>
      </c>
      <c r="I14" s="32">
        <v>1163119.7380438261</v>
      </c>
      <c r="J14" s="288">
        <f t="shared" si="0"/>
        <v>9.6225502300867738E-2</v>
      </c>
      <c r="K14" s="116">
        <v>0</v>
      </c>
      <c r="L14" s="116">
        <v>0</v>
      </c>
      <c r="M14" s="116">
        <v>81840.078718715929</v>
      </c>
      <c r="N14" s="116">
        <v>151490.93584624064</v>
      </c>
      <c r="O14" s="116">
        <v>0</v>
      </c>
      <c r="P14" s="117">
        <v>-494030.55499999999</v>
      </c>
      <c r="Q14" s="117">
        <v>3305207.0963274743</v>
      </c>
      <c r="R14" s="117">
        <v>2894068.920832519</v>
      </c>
      <c r="S14" s="118">
        <v>11647.85</v>
      </c>
      <c r="T14" s="22">
        <f t="shared" si="1"/>
        <v>7113344.0647687754</v>
      </c>
      <c r="U14" s="36">
        <v>2324527.9821508871</v>
      </c>
      <c r="V14" s="22">
        <f t="shared" si="3"/>
        <v>9437872.0469196625</v>
      </c>
      <c r="W14" s="22">
        <v>1409657.9092009973</v>
      </c>
      <c r="X14" s="21">
        <f t="shared" si="2"/>
        <v>10847529.956120661</v>
      </c>
      <c r="Y14" s="20">
        <f t="shared" si="4"/>
        <v>1350.3709642873971</v>
      </c>
      <c r="Z14" s="248">
        <v>7</v>
      </c>
    </row>
    <row r="15" spans="1:26" s="120" customFormat="1" ht="16.5">
      <c r="A15" s="20">
        <v>18</v>
      </c>
      <c r="B15" s="18" t="s">
        <v>38</v>
      </c>
      <c r="C15" s="21">
        <v>4847</v>
      </c>
      <c r="D15" s="21">
        <v>8289660.1200000001</v>
      </c>
      <c r="E15" s="21">
        <v>811248.9238840451</v>
      </c>
      <c r="F15" s="21">
        <v>9100909.0438840445</v>
      </c>
      <c r="G15" s="114">
        <v>1359.93</v>
      </c>
      <c r="H15" s="32">
        <v>6591580.71</v>
      </c>
      <c r="I15" s="32">
        <v>2509328.3338840446</v>
      </c>
      <c r="J15" s="288">
        <f t="shared" si="0"/>
        <v>0.27572282304813861</v>
      </c>
      <c r="K15" s="116">
        <v>0</v>
      </c>
      <c r="L15" s="116">
        <v>0</v>
      </c>
      <c r="M15" s="116">
        <v>39010.788694602939</v>
      </c>
      <c r="N15" s="116">
        <v>59363.153025517749</v>
      </c>
      <c r="O15" s="116">
        <v>0</v>
      </c>
      <c r="P15" s="117">
        <v>-249245.69999999998</v>
      </c>
      <c r="Q15" s="117">
        <v>-455199.6460995652</v>
      </c>
      <c r="R15" s="117">
        <v>-328307.6518825799</v>
      </c>
      <c r="S15" s="118">
        <v>7028.15</v>
      </c>
      <c r="T15" s="22">
        <f t="shared" si="1"/>
        <v>1581977.4276220202</v>
      </c>
      <c r="U15" s="36">
        <v>1264211.9978376583</v>
      </c>
      <c r="V15" s="22">
        <f t="shared" si="3"/>
        <v>2846189.4254596783</v>
      </c>
      <c r="W15" s="22">
        <v>844062.01572521508</v>
      </c>
      <c r="X15" s="21">
        <f t="shared" si="2"/>
        <v>3690251.4411848933</v>
      </c>
      <c r="Y15" s="20">
        <f t="shared" si="4"/>
        <v>761.34752242312629</v>
      </c>
      <c r="Z15" s="248">
        <v>1</v>
      </c>
    </row>
    <row r="16" spans="1:26" s="120" customFormat="1" ht="16.5">
      <c r="A16" s="20">
        <v>19</v>
      </c>
      <c r="B16" s="18" t="s">
        <v>39</v>
      </c>
      <c r="C16" s="21">
        <v>3955</v>
      </c>
      <c r="D16" s="21">
        <v>6957810.5499999998</v>
      </c>
      <c r="E16" s="21">
        <v>515102.2239600757</v>
      </c>
      <c r="F16" s="21">
        <v>7472912.7739600753</v>
      </c>
      <c r="G16" s="114">
        <v>1359.93</v>
      </c>
      <c r="H16" s="32">
        <v>5378523.1500000004</v>
      </c>
      <c r="I16" s="32">
        <v>2094389.623960075</v>
      </c>
      <c r="J16" s="288">
        <f t="shared" si="0"/>
        <v>0.28026416034964741</v>
      </c>
      <c r="K16" s="116">
        <v>0</v>
      </c>
      <c r="L16" s="116">
        <v>0</v>
      </c>
      <c r="M16" s="116">
        <v>33159.496576722122</v>
      </c>
      <c r="N16" s="116">
        <v>45417.020659937654</v>
      </c>
      <c r="O16" s="116">
        <v>0</v>
      </c>
      <c r="P16" s="117">
        <v>-206404.55</v>
      </c>
      <c r="Q16" s="117">
        <v>-90275.155369053187</v>
      </c>
      <c r="R16" s="117">
        <v>-365058.11083873111</v>
      </c>
      <c r="S16" s="118">
        <v>5734.75</v>
      </c>
      <c r="T16" s="22">
        <f t="shared" si="1"/>
        <v>1516963.0749889505</v>
      </c>
      <c r="U16" s="36">
        <v>1672274.6053625762</v>
      </c>
      <c r="V16" s="22">
        <f t="shared" si="3"/>
        <v>3189237.6803515265</v>
      </c>
      <c r="W16" s="22">
        <v>661630.39903514727</v>
      </c>
      <c r="X16" s="21">
        <f t="shared" si="2"/>
        <v>3850868.0793866739</v>
      </c>
      <c r="Y16" s="20">
        <f t="shared" si="4"/>
        <v>973.67081653266087</v>
      </c>
      <c r="Z16" s="248">
        <v>2</v>
      </c>
    </row>
    <row r="17" spans="1:26" s="120" customFormat="1" ht="16.5">
      <c r="A17" s="20">
        <v>20</v>
      </c>
      <c r="B17" s="18" t="s">
        <v>40</v>
      </c>
      <c r="C17" s="21">
        <v>16467</v>
      </c>
      <c r="D17" s="21">
        <v>25690328.099999998</v>
      </c>
      <c r="E17" s="21">
        <v>2282463.444117018</v>
      </c>
      <c r="F17" s="21">
        <v>27972791.544117015</v>
      </c>
      <c r="G17" s="114">
        <v>1359.93</v>
      </c>
      <c r="H17" s="32">
        <v>22393967.310000002</v>
      </c>
      <c r="I17" s="32">
        <v>5578824.2341170125</v>
      </c>
      <c r="J17" s="288">
        <f t="shared" si="0"/>
        <v>0.19943752218359845</v>
      </c>
      <c r="K17" s="116">
        <v>0</v>
      </c>
      <c r="L17" s="116">
        <v>0</v>
      </c>
      <c r="M17" s="116">
        <v>142409.78703914111</v>
      </c>
      <c r="N17" s="116">
        <v>180217.24568993325</v>
      </c>
      <c r="O17" s="116">
        <v>0</v>
      </c>
      <c r="P17" s="117">
        <v>-1383710.73</v>
      </c>
      <c r="Q17" s="117">
        <v>-1559634.2949535965</v>
      </c>
      <c r="R17" s="117">
        <v>-1707264.5085644324</v>
      </c>
      <c r="S17" s="118">
        <v>23877.149999999998</v>
      </c>
      <c r="T17" s="22">
        <f t="shared" si="1"/>
        <v>1274718.8833280588</v>
      </c>
      <c r="U17" s="36">
        <v>7582111.0112589402</v>
      </c>
      <c r="V17" s="22">
        <f t="shared" si="3"/>
        <v>8856829.894586999</v>
      </c>
      <c r="W17" s="22">
        <v>2774244.0656870781</v>
      </c>
      <c r="X17" s="21">
        <f t="shared" si="2"/>
        <v>11631073.960274078</v>
      </c>
      <c r="Y17" s="20">
        <f t="shared" si="4"/>
        <v>706.32622580154725</v>
      </c>
      <c r="Z17" s="248">
        <v>6</v>
      </c>
    </row>
    <row r="18" spans="1:26" s="120" customFormat="1" ht="16.5">
      <c r="A18" s="20">
        <v>46</v>
      </c>
      <c r="B18" s="18" t="s">
        <v>41</v>
      </c>
      <c r="C18" s="21">
        <v>1362</v>
      </c>
      <c r="D18" s="21">
        <v>1534759.14</v>
      </c>
      <c r="E18" s="21">
        <v>973965.499344329</v>
      </c>
      <c r="F18" s="21">
        <v>2508724.639344329</v>
      </c>
      <c r="G18" s="114">
        <v>1359.93</v>
      </c>
      <c r="H18" s="32">
        <v>1852224.6600000001</v>
      </c>
      <c r="I18" s="32">
        <v>656499.97934432887</v>
      </c>
      <c r="J18" s="288">
        <f t="shared" si="0"/>
        <v>0.26168674275703263</v>
      </c>
      <c r="K18" s="116">
        <v>161658.92077200001</v>
      </c>
      <c r="L18" s="116">
        <v>0</v>
      </c>
      <c r="M18" s="116">
        <v>14379.615768924381</v>
      </c>
      <c r="N18" s="116">
        <v>17985.481096364652</v>
      </c>
      <c r="O18" s="116">
        <v>0</v>
      </c>
      <c r="P18" s="117">
        <v>-92682.565000000002</v>
      </c>
      <c r="Q18" s="117">
        <v>423169.38777901919</v>
      </c>
      <c r="R18" s="117">
        <v>341345.80526720308</v>
      </c>
      <c r="S18" s="118">
        <v>1974.8999999999999</v>
      </c>
      <c r="T18" s="22">
        <f t="shared" si="1"/>
        <v>1524331.5250278404</v>
      </c>
      <c r="U18" s="36">
        <v>395478.38149849745</v>
      </c>
      <c r="V18" s="22">
        <f t="shared" si="3"/>
        <v>1919809.9065263378</v>
      </c>
      <c r="W18" s="22">
        <v>299258.74607450695</v>
      </c>
      <c r="X18" s="21">
        <f t="shared" si="2"/>
        <v>2219068.6526008449</v>
      </c>
      <c r="Y18" s="20">
        <f t="shared" si="4"/>
        <v>1629.2721384734543</v>
      </c>
      <c r="Z18" s="248">
        <v>10</v>
      </c>
    </row>
    <row r="19" spans="1:26" s="120" customFormat="1" ht="16.5">
      <c r="A19" s="20">
        <v>47</v>
      </c>
      <c r="B19" s="18" t="s">
        <v>42</v>
      </c>
      <c r="C19" s="21">
        <v>1789</v>
      </c>
      <c r="D19" s="21">
        <v>2032781.0899999999</v>
      </c>
      <c r="E19" s="21">
        <v>1762323.754312929</v>
      </c>
      <c r="F19" s="21">
        <v>3795104.8443129286</v>
      </c>
      <c r="G19" s="114">
        <v>1359.93</v>
      </c>
      <c r="H19" s="32">
        <v>2432914.77</v>
      </c>
      <c r="I19" s="32">
        <v>1362190.0743129286</v>
      </c>
      <c r="J19" s="288">
        <f t="shared" si="0"/>
        <v>0.35893344985032727</v>
      </c>
      <c r="K19" s="116">
        <v>640735.6347060001</v>
      </c>
      <c r="L19" s="116">
        <v>161177.4</v>
      </c>
      <c r="M19" s="116">
        <v>19138.143893097644</v>
      </c>
      <c r="N19" s="116">
        <v>22689.034740660005</v>
      </c>
      <c r="O19" s="116">
        <v>0</v>
      </c>
      <c r="P19" s="117">
        <v>-86734.12999999999</v>
      </c>
      <c r="Q19" s="117">
        <v>-40129.627860742439</v>
      </c>
      <c r="R19" s="117">
        <v>668980.33645591384</v>
      </c>
      <c r="S19" s="118">
        <v>2594.0499999999997</v>
      </c>
      <c r="T19" s="22">
        <f t="shared" si="1"/>
        <v>2750640.9162478577</v>
      </c>
      <c r="U19" s="36">
        <v>637622.2629026043</v>
      </c>
      <c r="V19" s="22">
        <f t="shared" si="3"/>
        <v>3388263.1791504622</v>
      </c>
      <c r="W19" s="22">
        <v>388613.91736976692</v>
      </c>
      <c r="X19" s="21">
        <f t="shared" si="2"/>
        <v>3776877.0965202292</v>
      </c>
      <c r="Y19" s="20">
        <f t="shared" si="4"/>
        <v>2111.1666274568079</v>
      </c>
      <c r="Z19" s="248">
        <v>19</v>
      </c>
    </row>
    <row r="20" spans="1:26" s="120" customFormat="1" ht="16.5">
      <c r="A20" s="20">
        <v>49</v>
      </c>
      <c r="B20" s="18" t="s">
        <v>43</v>
      </c>
      <c r="C20" s="21">
        <v>297132</v>
      </c>
      <c r="D20" s="21">
        <v>511008310.95000005</v>
      </c>
      <c r="E20" s="21">
        <v>141085851.21936321</v>
      </c>
      <c r="F20" s="21">
        <v>652094162.16936326</v>
      </c>
      <c r="G20" s="114">
        <v>1359.93</v>
      </c>
      <c r="H20" s="32">
        <v>404078720.75999999</v>
      </c>
      <c r="I20" s="32">
        <v>248015441.40936327</v>
      </c>
      <c r="J20" s="288">
        <f t="shared" si="0"/>
        <v>0.38033685286228369</v>
      </c>
      <c r="K20" s="116">
        <v>0</v>
      </c>
      <c r="L20" s="116">
        <v>0</v>
      </c>
      <c r="M20" s="116">
        <v>3505374.4782500011</v>
      </c>
      <c r="N20" s="116">
        <v>6235669.7794037703</v>
      </c>
      <c r="O20" s="116">
        <v>4653554.710272151</v>
      </c>
      <c r="P20" s="117">
        <v>-31170499.35565</v>
      </c>
      <c r="Q20" s="117">
        <v>85654835.328998104</v>
      </c>
      <c r="R20" s="117">
        <v>30661654.44133902</v>
      </c>
      <c r="S20" s="118">
        <v>430841.39999999997</v>
      </c>
      <c r="T20" s="22">
        <f t="shared" si="1"/>
        <v>347986872.19197631</v>
      </c>
      <c r="U20" s="36">
        <v>-23588332.759399064</v>
      </c>
      <c r="V20" s="22">
        <f t="shared" si="3"/>
        <v>324398539.43257725</v>
      </c>
      <c r="W20" s="22">
        <v>30593192.01680956</v>
      </c>
      <c r="X20" s="21">
        <f t="shared" si="2"/>
        <v>354991731.44938684</v>
      </c>
      <c r="Y20" s="20">
        <f t="shared" si="4"/>
        <v>1194.7273651083924</v>
      </c>
      <c r="Z20" s="248">
        <v>1</v>
      </c>
    </row>
    <row r="21" spans="1:26" s="120" customFormat="1" ht="16.5">
      <c r="A21" s="20">
        <v>50</v>
      </c>
      <c r="B21" s="18" t="s">
        <v>44</v>
      </c>
      <c r="C21" s="21">
        <v>11417</v>
      </c>
      <c r="D21" s="21">
        <v>16319564.880000001</v>
      </c>
      <c r="E21" s="21">
        <v>2004933.7603068068</v>
      </c>
      <c r="F21" s="21">
        <v>18324498.640306808</v>
      </c>
      <c r="G21" s="114">
        <v>1359.93</v>
      </c>
      <c r="H21" s="32">
        <v>15526320.810000001</v>
      </c>
      <c r="I21" s="32">
        <v>2798177.8303068075</v>
      </c>
      <c r="J21" s="288">
        <f t="shared" si="0"/>
        <v>0.15270146732156145</v>
      </c>
      <c r="K21" s="116">
        <v>0</v>
      </c>
      <c r="L21" s="116">
        <v>0</v>
      </c>
      <c r="M21" s="116">
        <v>123570.74827247433</v>
      </c>
      <c r="N21" s="116">
        <v>120663.23968408135</v>
      </c>
      <c r="O21" s="116">
        <v>0</v>
      </c>
      <c r="P21" s="117">
        <v>-601572.87750000006</v>
      </c>
      <c r="Q21" s="117">
        <v>92375.646514763721</v>
      </c>
      <c r="R21" s="117">
        <v>60286.297986327292</v>
      </c>
      <c r="S21" s="118">
        <v>16554.649999999998</v>
      </c>
      <c r="T21" s="22">
        <f t="shared" si="1"/>
        <v>2610055.5352644543</v>
      </c>
      <c r="U21" s="36">
        <v>3558724.2063398557</v>
      </c>
      <c r="V21" s="22">
        <f t="shared" si="3"/>
        <v>6168779.7416043095</v>
      </c>
      <c r="W21" s="22">
        <v>2090451.7902924221</v>
      </c>
      <c r="X21" s="21">
        <f t="shared" si="2"/>
        <v>8259231.5318967318</v>
      </c>
      <c r="Y21" s="20">
        <f t="shared" si="4"/>
        <v>723.415216948124</v>
      </c>
      <c r="Z21" s="248">
        <v>4</v>
      </c>
    </row>
    <row r="22" spans="1:26" s="120" customFormat="1" ht="16.5">
      <c r="A22" s="20">
        <v>51</v>
      </c>
      <c r="B22" s="18" t="s">
        <v>45</v>
      </c>
      <c r="C22" s="21">
        <v>9334</v>
      </c>
      <c r="D22" s="21">
        <v>14935805.92</v>
      </c>
      <c r="E22" s="21">
        <v>1544490.708029974</v>
      </c>
      <c r="F22" s="21">
        <v>16480296.628029974</v>
      </c>
      <c r="G22" s="114">
        <v>1359.93</v>
      </c>
      <c r="H22" s="32">
        <v>12693586.620000001</v>
      </c>
      <c r="I22" s="32">
        <v>3786710.0080299731</v>
      </c>
      <c r="J22" s="288">
        <f t="shared" si="0"/>
        <v>0.22977195699193126</v>
      </c>
      <c r="K22" s="116">
        <v>0</v>
      </c>
      <c r="L22" s="116">
        <v>0</v>
      </c>
      <c r="M22" s="116">
        <v>118374.61624666958</v>
      </c>
      <c r="N22" s="116">
        <v>187230.95399691132</v>
      </c>
      <c r="O22" s="116">
        <v>0</v>
      </c>
      <c r="P22" s="117">
        <v>-440098.90249999997</v>
      </c>
      <c r="Q22" s="117">
        <v>-3965481.1848943904</v>
      </c>
      <c r="R22" s="117">
        <v>-4472680.0518201273</v>
      </c>
      <c r="S22" s="117">
        <v>13534.3</v>
      </c>
      <c r="T22" s="22">
        <f t="shared" si="1"/>
        <v>-4772410.2609409634</v>
      </c>
      <c r="U22" s="36">
        <v>-161278.3590565139</v>
      </c>
      <c r="V22" s="22">
        <f t="shared" si="3"/>
        <v>-4933688.6199974772</v>
      </c>
      <c r="W22" s="22">
        <v>1803744.0505200343</v>
      </c>
      <c r="X22" s="21">
        <f t="shared" si="2"/>
        <v>-3129944.5694774427</v>
      </c>
      <c r="Y22" s="20">
        <f t="shared" si="4"/>
        <v>-335.32725192601697</v>
      </c>
      <c r="Z22" s="248">
        <v>4</v>
      </c>
    </row>
    <row r="23" spans="1:26" s="120" customFormat="1" ht="16.5">
      <c r="A23" s="20">
        <v>52</v>
      </c>
      <c r="B23" s="18" t="s">
        <v>46</v>
      </c>
      <c r="C23" s="21">
        <v>2404</v>
      </c>
      <c r="D23" s="21">
        <v>3729477.4299999997</v>
      </c>
      <c r="E23" s="21">
        <v>556384.22461047361</v>
      </c>
      <c r="F23" s="21">
        <v>4285861.6546104737</v>
      </c>
      <c r="G23" s="114">
        <v>1359.93</v>
      </c>
      <c r="H23" s="32">
        <v>3269271.72</v>
      </c>
      <c r="I23" s="32">
        <v>1016589.9346104735</v>
      </c>
      <c r="J23" s="288">
        <f t="shared" si="0"/>
        <v>0.23719616183058237</v>
      </c>
      <c r="K23" s="116">
        <v>113941.66199200001</v>
      </c>
      <c r="L23" s="116">
        <v>0</v>
      </c>
      <c r="M23" s="116">
        <v>26604.399097326423</v>
      </c>
      <c r="N23" s="116">
        <v>32847.294573283289</v>
      </c>
      <c r="O23" s="116">
        <v>0</v>
      </c>
      <c r="P23" s="117">
        <v>-103022.66500000001</v>
      </c>
      <c r="Q23" s="117">
        <v>586767.76662889076</v>
      </c>
      <c r="R23" s="117">
        <v>293419.35851192137</v>
      </c>
      <c r="S23" s="118">
        <v>3485.7999999999997</v>
      </c>
      <c r="T23" s="22">
        <f t="shared" si="1"/>
        <v>1970633.5504138954</v>
      </c>
      <c r="U23" s="36">
        <v>1161900.5448695265</v>
      </c>
      <c r="V23" s="22">
        <f t="shared" si="3"/>
        <v>3132534.0952834217</v>
      </c>
      <c r="W23" s="22">
        <v>548990.38673231227</v>
      </c>
      <c r="X23" s="21">
        <f t="shared" si="2"/>
        <v>3681524.4820157341</v>
      </c>
      <c r="Y23" s="20">
        <f t="shared" si="4"/>
        <v>1531.4161738834168</v>
      </c>
      <c r="Z23" s="248">
        <v>14</v>
      </c>
    </row>
    <row r="24" spans="1:26" s="120" customFormat="1" ht="16.5">
      <c r="A24" s="20">
        <v>61</v>
      </c>
      <c r="B24" s="18" t="s">
        <v>47</v>
      </c>
      <c r="C24" s="21">
        <v>16573</v>
      </c>
      <c r="D24" s="21">
        <v>19151057.830000002</v>
      </c>
      <c r="E24" s="21">
        <v>3650915.7718336629</v>
      </c>
      <c r="F24" s="21">
        <v>22801973.601833664</v>
      </c>
      <c r="G24" s="114">
        <v>1359.93</v>
      </c>
      <c r="H24" s="32">
        <v>22538119.890000001</v>
      </c>
      <c r="I24" s="32">
        <v>263853.71183366328</v>
      </c>
      <c r="J24" s="288">
        <f t="shared" si="0"/>
        <v>1.1571529572003582E-2</v>
      </c>
      <c r="K24" s="116">
        <v>0</v>
      </c>
      <c r="L24" s="116">
        <v>0</v>
      </c>
      <c r="M24" s="116">
        <v>269440.81979515002</v>
      </c>
      <c r="N24" s="116">
        <v>250335.49509176321</v>
      </c>
      <c r="O24" s="116">
        <v>0</v>
      </c>
      <c r="P24" s="117">
        <v>-1614018.0574999999</v>
      </c>
      <c r="Q24" s="117">
        <v>1336798.4277311836</v>
      </c>
      <c r="R24" s="117">
        <v>1992799.1365088173</v>
      </c>
      <c r="S24" s="118">
        <v>24030.85</v>
      </c>
      <c r="T24" s="22">
        <f t="shared" si="1"/>
        <v>2523240.3834605776</v>
      </c>
      <c r="U24" s="36">
        <v>5988693.3571983296</v>
      </c>
      <c r="V24" s="22">
        <f t="shared" si="3"/>
        <v>8511933.7406589072</v>
      </c>
      <c r="W24" s="22">
        <v>3033193.7414299296</v>
      </c>
      <c r="X24" s="21">
        <f t="shared" si="2"/>
        <v>11545127.482088838</v>
      </c>
      <c r="Y24" s="20">
        <f t="shared" si="4"/>
        <v>696.62266832129592</v>
      </c>
      <c r="Z24" s="248">
        <v>5</v>
      </c>
    </row>
    <row r="25" spans="1:26" s="120" customFormat="1" ht="16.5">
      <c r="A25" s="20">
        <v>69</v>
      </c>
      <c r="B25" s="18" t="s">
        <v>48</v>
      </c>
      <c r="C25" s="21">
        <v>6802</v>
      </c>
      <c r="D25" s="21">
        <v>11546990.84</v>
      </c>
      <c r="E25" s="21">
        <v>1294490.0825655174</v>
      </c>
      <c r="F25" s="21">
        <v>12841480.922565518</v>
      </c>
      <c r="G25" s="114">
        <v>1359.93</v>
      </c>
      <c r="H25" s="32">
        <v>9250243.8600000013</v>
      </c>
      <c r="I25" s="32">
        <v>3591237.0625655167</v>
      </c>
      <c r="J25" s="288">
        <f t="shared" si="0"/>
        <v>0.27965910506901615</v>
      </c>
      <c r="K25" s="116">
        <v>328723.96789200004</v>
      </c>
      <c r="L25" s="116">
        <v>0</v>
      </c>
      <c r="M25" s="116">
        <v>92537.242817501712</v>
      </c>
      <c r="N25" s="116">
        <v>109281.03431769395</v>
      </c>
      <c r="O25" s="116">
        <v>0</v>
      </c>
      <c r="P25" s="117">
        <v>-397090.90500000003</v>
      </c>
      <c r="Q25" s="117">
        <v>-1346132.7263176125</v>
      </c>
      <c r="R25" s="117">
        <v>-1618806.7812533176</v>
      </c>
      <c r="S25" s="118">
        <v>9862.9</v>
      </c>
      <c r="T25" s="22">
        <f t="shared" si="1"/>
        <v>769611.79502178216</v>
      </c>
      <c r="U25" s="36">
        <v>3717894.4496111902</v>
      </c>
      <c r="V25" s="22">
        <f t="shared" si="3"/>
        <v>4487506.2446329724</v>
      </c>
      <c r="W25" s="22">
        <v>1358836.9357966033</v>
      </c>
      <c r="X25" s="21">
        <f t="shared" si="2"/>
        <v>5846343.180429576</v>
      </c>
      <c r="Y25" s="20">
        <f t="shared" si="4"/>
        <v>859.50355489996707</v>
      </c>
      <c r="Z25" s="248">
        <v>17</v>
      </c>
    </row>
    <row r="26" spans="1:26" s="120" customFormat="1" ht="16.5">
      <c r="A26" s="20">
        <v>71</v>
      </c>
      <c r="B26" s="18" t="s">
        <v>49</v>
      </c>
      <c r="C26" s="21">
        <v>6613</v>
      </c>
      <c r="D26" s="21">
        <v>12191877.719999999</v>
      </c>
      <c r="E26" s="21">
        <v>1595801.5030193822</v>
      </c>
      <c r="F26" s="21">
        <v>13787679.22301938</v>
      </c>
      <c r="G26" s="114">
        <v>1359.93</v>
      </c>
      <c r="H26" s="32">
        <v>8993217.0899999999</v>
      </c>
      <c r="I26" s="32">
        <v>4794462.1330193803</v>
      </c>
      <c r="J26" s="288">
        <f t="shared" si="0"/>
        <v>0.34773525373398084</v>
      </c>
      <c r="K26" s="116">
        <v>272598.8684406667</v>
      </c>
      <c r="L26" s="116">
        <v>0</v>
      </c>
      <c r="M26" s="116">
        <v>90058.28917560511</v>
      </c>
      <c r="N26" s="116">
        <v>99763.673706570829</v>
      </c>
      <c r="O26" s="116">
        <v>0</v>
      </c>
      <c r="P26" s="117">
        <v>-384963.04</v>
      </c>
      <c r="Q26" s="117">
        <v>116196.85905073934</v>
      </c>
      <c r="R26" s="117">
        <v>-570776.7071980047</v>
      </c>
      <c r="S26" s="118">
        <v>9588.85</v>
      </c>
      <c r="T26" s="22">
        <f t="shared" si="1"/>
        <v>4426928.9261949575</v>
      </c>
      <c r="U26" s="36">
        <v>3923936.3797591394</v>
      </c>
      <c r="V26" s="22">
        <f t="shared" si="3"/>
        <v>8350865.3059540968</v>
      </c>
      <c r="W26" s="22">
        <v>1381039.5184965217</v>
      </c>
      <c r="X26" s="21">
        <f t="shared" si="2"/>
        <v>9731904.8244506195</v>
      </c>
      <c r="Y26" s="20">
        <f t="shared" si="4"/>
        <v>1471.6323641993981</v>
      </c>
      <c r="Z26" s="248">
        <v>17</v>
      </c>
    </row>
    <row r="27" spans="1:26" s="120" customFormat="1" ht="16.5">
      <c r="A27" s="20">
        <v>72</v>
      </c>
      <c r="B27" s="18" t="s">
        <v>50</v>
      </c>
      <c r="C27" s="21">
        <v>950</v>
      </c>
      <c r="D27" s="21">
        <v>1136400.1299999999</v>
      </c>
      <c r="E27" s="21">
        <v>1375428.0078845066</v>
      </c>
      <c r="F27" s="21">
        <v>2511828.1378845065</v>
      </c>
      <c r="G27" s="114">
        <v>1359.93</v>
      </c>
      <c r="H27" s="32">
        <v>1291933.5</v>
      </c>
      <c r="I27" s="32">
        <v>1219894.6378845065</v>
      </c>
      <c r="J27" s="288">
        <f t="shared" si="0"/>
        <v>0.48566007342839834</v>
      </c>
      <c r="K27" s="116">
        <v>58109.15603333334</v>
      </c>
      <c r="L27" s="116">
        <v>0</v>
      </c>
      <c r="M27" s="116">
        <v>8291.8421836236248</v>
      </c>
      <c r="N27" s="116">
        <v>12441.268654286556</v>
      </c>
      <c r="O27" s="116">
        <v>0</v>
      </c>
      <c r="P27" s="117">
        <v>-42471.32</v>
      </c>
      <c r="Q27" s="117">
        <v>-18543.602143970566</v>
      </c>
      <c r="R27" s="117">
        <v>20153.898237397832</v>
      </c>
      <c r="S27" s="118">
        <v>1377.5</v>
      </c>
      <c r="T27" s="22">
        <f t="shared" si="1"/>
        <v>1259253.3808491773</v>
      </c>
      <c r="U27" s="36">
        <v>286639.08822049748</v>
      </c>
      <c r="V27" s="22">
        <f t="shared" si="3"/>
        <v>1545892.4690696746</v>
      </c>
      <c r="W27" s="22">
        <v>170460.73771434132</v>
      </c>
      <c r="X27" s="21">
        <f t="shared" si="2"/>
        <v>1716353.206784016</v>
      </c>
      <c r="Y27" s="20">
        <f t="shared" si="4"/>
        <v>1806.6875860884379</v>
      </c>
      <c r="Z27" s="248">
        <v>17</v>
      </c>
    </row>
    <row r="28" spans="1:26" s="120" customFormat="1" ht="16.5">
      <c r="A28" s="20">
        <v>74</v>
      </c>
      <c r="B28" s="18" t="s">
        <v>51</v>
      </c>
      <c r="C28" s="21">
        <v>1083</v>
      </c>
      <c r="D28" s="21">
        <v>1415469.1300000001</v>
      </c>
      <c r="E28" s="21">
        <v>466424.21528055181</v>
      </c>
      <c r="F28" s="21">
        <v>1881893.3452805518</v>
      </c>
      <c r="G28" s="114">
        <v>1359.93</v>
      </c>
      <c r="H28" s="32">
        <v>1472804.1900000002</v>
      </c>
      <c r="I28" s="32">
        <v>409089.15528055164</v>
      </c>
      <c r="J28" s="288">
        <f t="shared" si="0"/>
        <v>0.21738168972565489</v>
      </c>
      <c r="K28" s="116">
        <v>147266.72771400004</v>
      </c>
      <c r="L28" s="116">
        <v>0</v>
      </c>
      <c r="M28" s="116">
        <v>12055.490841705152</v>
      </c>
      <c r="N28" s="116">
        <v>12200.635251830063</v>
      </c>
      <c r="O28" s="116">
        <v>0</v>
      </c>
      <c r="P28" s="117">
        <v>-51234.104999999996</v>
      </c>
      <c r="Q28" s="117">
        <v>124876.83825200844</v>
      </c>
      <c r="R28" s="117">
        <v>28154.534898044585</v>
      </c>
      <c r="S28" s="118">
        <v>1570.35</v>
      </c>
      <c r="T28" s="22">
        <f t="shared" si="1"/>
        <v>683979.62723813998</v>
      </c>
      <c r="U28" s="36">
        <v>462782.50187502179</v>
      </c>
      <c r="V28" s="22">
        <f t="shared" si="3"/>
        <v>1146762.1291131617</v>
      </c>
      <c r="W28" s="22">
        <v>286522.37275305967</v>
      </c>
      <c r="X28" s="21">
        <f t="shared" si="2"/>
        <v>1433284.5018662214</v>
      </c>
      <c r="Y28" s="20">
        <f t="shared" si="4"/>
        <v>1323.4390598949412</v>
      </c>
      <c r="Z28" s="248">
        <v>16</v>
      </c>
    </row>
    <row r="29" spans="1:26" s="120" customFormat="1" ht="16.5">
      <c r="A29" s="20">
        <v>75</v>
      </c>
      <c r="B29" s="18" t="s">
        <v>52</v>
      </c>
      <c r="C29" s="21">
        <v>19702</v>
      </c>
      <c r="D29" s="21">
        <v>24113271.370000001</v>
      </c>
      <c r="E29" s="21">
        <v>4565423.8987725135</v>
      </c>
      <c r="F29" s="21">
        <v>28678695.268772513</v>
      </c>
      <c r="G29" s="114">
        <v>1359.93</v>
      </c>
      <c r="H29" s="32">
        <v>26793340.859999999</v>
      </c>
      <c r="I29" s="32">
        <v>1885354.4087725133</v>
      </c>
      <c r="J29" s="288">
        <f t="shared" si="0"/>
        <v>6.5740592140027615E-2</v>
      </c>
      <c r="K29" s="116">
        <v>0</v>
      </c>
      <c r="L29" s="116">
        <v>0</v>
      </c>
      <c r="M29" s="116">
        <v>206458.34809381561</v>
      </c>
      <c r="N29" s="116">
        <v>352533.3793065371</v>
      </c>
      <c r="O29" s="116">
        <v>0</v>
      </c>
      <c r="P29" s="117">
        <v>-1321833.925</v>
      </c>
      <c r="Q29" s="117">
        <v>-1014078.494076492</v>
      </c>
      <c r="R29" s="117">
        <v>986290.50451448536</v>
      </c>
      <c r="S29" s="118">
        <v>28567.899999999998</v>
      </c>
      <c r="T29" s="22">
        <f t="shared" si="1"/>
        <v>1123292.1216108594</v>
      </c>
      <c r="U29" s="36">
        <v>-171272.41222516191</v>
      </c>
      <c r="V29" s="22">
        <f t="shared" si="3"/>
        <v>952019.7093856975</v>
      </c>
      <c r="W29" s="22">
        <v>3237145.3558460623</v>
      </c>
      <c r="X29" s="21">
        <f t="shared" si="2"/>
        <v>4189165.06523176</v>
      </c>
      <c r="Y29" s="20">
        <f t="shared" si="4"/>
        <v>212.62638641923459</v>
      </c>
      <c r="Z29" s="248">
        <v>8</v>
      </c>
    </row>
    <row r="30" spans="1:26" s="120" customFormat="1" ht="16.5">
      <c r="A30" s="20">
        <v>77</v>
      </c>
      <c r="B30" s="18" t="s">
        <v>53</v>
      </c>
      <c r="C30" s="21">
        <v>4683</v>
      </c>
      <c r="D30" s="21">
        <v>6334099.3700000001</v>
      </c>
      <c r="E30" s="21">
        <v>998216.14893149259</v>
      </c>
      <c r="F30" s="21">
        <v>7332315.5189314932</v>
      </c>
      <c r="G30" s="114">
        <v>1359.93</v>
      </c>
      <c r="H30" s="32">
        <v>6368552.1900000004</v>
      </c>
      <c r="I30" s="32">
        <v>963763.32893149275</v>
      </c>
      <c r="J30" s="288">
        <f t="shared" si="0"/>
        <v>0.13144051513374289</v>
      </c>
      <c r="K30" s="116">
        <v>191626.240162</v>
      </c>
      <c r="L30" s="116">
        <v>0</v>
      </c>
      <c r="M30" s="116">
        <v>48383.109232382565</v>
      </c>
      <c r="N30" s="116">
        <v>74134.393463607834</v>
      </c>
      <c r="O30" s="116">
        <v>0</v>
      </c>
      <c r="P30" s="117">
        <v>-314220.02499999997</v>
      </c>
      <c r="Q30" s="117">
        <v>62638.926461373107</v>
      </c>
      <c r="R30" s="117">
        <v>44096.0499229294</v>
      </c>
      <c r="S30" s="118">
        <v>6790.3499999999995</v>
      </c>
      <c r="T30" s="22">
        <f t="shared" si="1"/>
        <v>1077212.3731737856</v>
      </c>
      <c r="U30" s="36">
        <v>2693101.7260296349</v>
      </c>
      <c r="V30" s="22">
        <f t="shared" si="3"/>
        <v>3770314.0992034208</v>
      </c>
      <c r="W30" s="22">
        <v>1062975.310328146</v>
      </c>
      <c r="X30" s="21">
        <f t="shared" si="2"/>
        <v>4833289.4095315672</v>
      </c>
      <c r="Y30" s="20">
        <f t="shared" si="4"/>
        <v>1032.0925495476333</v>
      </c>
      <c r="Z30" s="248">
        <v>13</v>
      </c>
    </row>
    <row r="31" spans="1:26" s="120" customFormat="1" ht="16.5">
      <c r="A31" s="20">
        <v>78</v>
      </c>
      <c r="B31" s="18" t="s">
        <v>54</v>
      </c>
      <c r="C31" s="21">
        <v>7979</v>
      </c>
      <c r="D31" s="21">
        <v>9107498.209999999</v>
      </c>
      <c r="E31" s="21">
        <v>2682200.755308751</v>
      </c>
      <c r="F31" s="21">
        <v>11789698.96530875</v>
      </c>
      <c r="G31" s="114">
        <v>1359.93</v>
      </c>
      <c r="H31" s="32">
        <v>10850881.470000001</v>
      </c>
      <c r="I31" s="32">
        <v>938817.49530874938</v>
      </c>
      <c r="J31" s="288">
        <f t="shared" si="0"/>
        <v>7.9630319490872903E-2</v>
      </c>
      <c r="K31" s="116">
        <v>485913.89762266667</v>
      </c>
      <c r="L31" s="116">
        <v>0</v>
      </c>
      <c r="M31" s="116">
        <v>114066.473146278</v>
      </c>
      <c r="N31" s="116">
        <v>140243.8424859856</v>
      </c>
      <c r="O31" s="116">
        <v>0</v>
      </c>
      <c r="P31" s="117">
        <v>-561788.42500000005</v>
      </c>
      <c r="Q31" s="117">
        <v>-1543134.5041248978</v>
      </c>
      <c r="R31" s="117">
        <v>-347526.20240419992</v>
      </c>
      <c r="S31" s="118">
        <v>11569.55</v>
      </c>
      <c r="T31" s="22">
        <f t="shared" si="1"/>
        <v>-761837.8729654178</v>
      </c>
      <c r="U31" s="36">
        <v>-53170.74999094852</v>
      </c>
      <c r="V31" s="22">
        <f t="shared" si="3"/>
        <v>-815008.62295636628</v>
      </c>
      <c r="W31" s="22">
        <v>1250756.2643230706</v>
      </c>
      <c r="X31" s="21">
        <f t="shared" si="2"/>
        <v>435747.64136670437</v>
      </c>
      <c r="Y31" s="20">
        <f t="shared" si="4"/>
        <v>54.611811175172875</v>
      </c>
      <c r="Z31" s="248">
        <v>1</v>
      </c>
    </row>
    <row r="32" spans="1:26" s="120" customFormat="1" ht="16.5">
      <c r="A32" s="20">
        <v>79</v>
      </c>
      <c r="B32" s="18" t="s">
        <v>55</v>
      </c>
      <c r="C32" s="21">
        <v>6785</v>
      </c>
      <c r="D32" s="21">
        <v>8615530.7699999996</v>
      </c>
      <c r="E32" s="21">
        <v>1196601.379270463</v>
      </c>
      <c r="F32" s="21">
        <v>9812132.1492704619</v>
      </c>
      <c r="G32" s="114">
        <v>1359.93</v>
      </c>
      <c r="H32" s="32">
        <v>9227125.0500000007</v>
      </c>
      <c r="I32" s="32">
        <v>585007.09927046113</v>
      </c>
      <c r="J32" s="288">
        <f t="shared" si="0"/>
        <v>5.9620792950078313E-2</v>
      </c>
      <c r="K32" s="116">
        <v>0</v>
      </c>
      <c r="L32" s="116">
        <v>0</v>
      </c>
      <c r="M32" s="116">
        <v>130085.75984883904</v>
      </c>
      <c r="N32" s="116">
        <v>111538.80928946847</v>
      </c>
      <c r="O32" s="116">
        <v>0</v>
      </c>
      <c r="P32" s="117">
        <v>-534842.53500000003</v>
      </c>
      <c r="Q32" s="117">
        <v>-870011.97962409223</v>
      </c>
      <c r="R32" s="117">
        <v>-833475.17045262607</v>
      </c>
      <c r="S32" s="118">
        <v>9838.25</v>
      </c>
      <c r="T32" s="22">
        <f t="shared" si="1"/>
        <v>-1401859.7666679495</v>
      </c>
      <c r="U32" s="36">
        <v>-482305.50769093074</v>
      </c>
      <c r="V32" s="22">
        <f t="shared" si="3"/>
        <v>-1884165.2743588802</v>
      </c>
      <c r="W32" s="22">
        <v>1086400.6993279201</v>
      </c>
      <c r="X32" s="21">
        <f t="shared" si="2"/>
        <v>-797764.57503096014</v>
      </c>
      <c r="Y32" s="20">
        <f t="shared" si="4"/>
        <v>-117.57768239218278</v>
      </c>
      <c r="Z32" s="248">
        <v>4</v>
      </c>
    </row>
    <row r="33" spans="1:26" s="120" customFormat="1" ht="16.5">
      <c r="A33" s="20">
        <v>81</v>
      </c>
      <c r="B33" s="18" t="s">
        <v>56</v>
      </c>
      <c r="C33" s="21">
        <v>2621</v>
      </c>
      <c r="D33" s="21">
        <v>2353664.9099999997</v>
      </c>
      <c r="E33" s="21">
        <v>835178.90188098315</v>
      </c>
      <c r="F33" s="21">
        <v>3188843.8118809829</v>
      </c>
      <c r="G33" s="114">
        <v>1359.93</v>
      </c>
      <c r="H33" s="32">
        <v>3564376.5300000003</v>
      </c>
      <c r="I33" s="32">
        <v>-375532.71811901731</v>
      </c>
      <c r="J33" s="288">
        <f t="shared" si="0"/>
        <v>-0.11776453795568753</v>
      </c>
      <c r="K33" s="116">
        <v>240885.44253000003</v>
      </c>
      <c r="L33" s="116">
        <v>0</v>
      </c>
      <c r="M33" s="116">
        <v>33488.919589317862</v>
      </c>
      <c r="N33" s="116">
        <v>48516.129404364619</v>
      </c>
      <c r="O33" s="116">
        <v>0</v>
      </c>
      <c r="P33" s="117">
        <v>-170716.36499999999</v>
      </c>
      <c r="Q33" s="117">
        <v>290115.99736029241</v>
      </c>
      <c r="R33" s="117">
        <v>412654.12146636535</v>
      </c>
      <c r="S33" s="118">
        <v>3800.45</v>
      </c>
      <c r="T33" s="22">
        <f t="shared" si="1"/>
        <v>483211.9772313229</v>
      </c>
      <c r="U33" s="36">
        <v>266278.30742711219</v>
      </c>
      <c r="V33" s="22">
        <f t="shared" si="3"/>
        <v>749490.28465843503</v>
      </c>
      <c r="W33" s="22">
        <v>628569.95055504888</v>
      </c>
      <c r="X33" s="21">
        <f t="shared" si="2"/>
        <v>1378060.2352134839</v>
      </c>
      <c r="Y33" s="20">
        <f t="shared" si="4"/>
        <v>525.77651095516364</v>
      </c>
      <c r="Z33" s="248">
        <v>7</v>
      </c>
    </row>
    <row r="34" spans="1:26" s="120" customFormat="1" ht="16.5">
      <c r="A34" s="20">
        <v>82</v>
      </c>
      <c r="B34" s="18" t="s">
        <v>57</v>
      </c>
      <c r="C34" s="21">
        <v>9405</v>
      </c>
      <c r="D34" s="21">
        <v>15269203.49</v>
      </c>
      <c r="E34" s="21">
        <v>1171297.6166123943</v>
      </c>
      <c r="F34" s="21">
        <v>16440501.106612395</v>
      </c>
      <c r="G34" s="114">
        <v>1359.93</v>
      </c>
      <c r="H34" s="32">
        <v>12790141.65</v>
      </c>
      <c r="I34" s="32">
        <v>3650359.4566123951</v>
      </c>
      <c r="J34" s="288">
        <f t="shared" si="0"/>
        <v>0.22203456165604435</v>
      </c>
      <c r="K34" s="116">
        <v>0</v>
      </c>
      <c r="L34" s="116">
        <v>0</v>
      </c>
      <c r="M34" s="116">
        <v>83138.317027644953</v>
      </c>
      <c r="N34" s="116">
        <v>161280.89786749988</v>
      </c>
      <c r="O34" s="116">
        <v>0</v>
      </c>
      <c r="P34" s="117">
        <v>-494231.67000000004</v>
      </c>
      <c r="Q34" s="117">
        <v>348473.04083571001</v>
      </c>
      <c r="R34" s="117">
        <v>97994.88333825834</v>
      </c>
      <c r="S34" s="118">
        <v>13637.25</v>
      </c>
      <c r="T34" s="22">
        <f t="shared" si="1"/>
        <v>3860652.1756815081</v>
      </c>
      <c r="U34" s="36">
        <v>2303150.1003213162</v>
      </c>
      <c r="V34" s="22">
        <f t="shared" si="3"/>
        <v>6163802.2760028243</v>
      </c>
      <c r="W34" s="22">
        <v>1420815.5510925855</v>
      </c>
      <c r="X34" s="21">
        <f t="shared" si="2"/>
        <v>7584617.8270954099</v>
      </c>
      <c r="Y34" s="20">
        <f t="shared" si="4"/>
        <v>806.44527667149498</v>
      </c>
      <c r="Z34" s="248">
        <v>5</v>
      </c>
    </row>
    <row r="35" spans="1:26" s="120" customFormat="1" ht="16.5">
      <c r="A35" s="20">
        <v>86</v>
      </c>
      <c r="B35" s="18" t="s">
        <v>58</v>
      </c>
      <c r="C35" s="21">
        <v>8143</v>
      </c>
      <c r="D35" s="21">
        <v>13010539.120000001</v>
      </c>
      <c r="E35" s="21">
        <v>1351984.1827461827</v>
      </c>
      <c r="F35" s="21">
        <v>14362523.302746184</v>
      </c>
      <c r="G35" s="114">
        <v>1359.93</v>
      </c>
      <c r="H35" s="32">
        <v>11073909.99</v>
      </c>
      <c r="I35" s="32">
        <v>3288613.3127461839</v>
      </c>
      <c r="J35" s="288">
        <f t="shared" si="0"/>
        <v>0.22897183478319474</v>
      </c>
      <c r="K35" s="116">
        <v>0</v>
      </c>
      <c r="L35" s="116">
        <v>0</v>
      </c>
      <c r="M35" s="116">
        <v>53837.711654590377</v>
      </c>
      <c r="N35" s="116">
        <v>121924.75355272843</v>
      </c>
      <c r="O35" s="116">
        <v>0</v>
      </c>
      <c r="P35" s="117">
        <v>-469812.32499999995</v>
      </c>
      <c r="Q35" s="117">
        <v>246262.38394632383</v>
      </c>
      <c r="R35" s="117">
        <v>-45427.468053555327</v>
      </c>
      <c r="S35" s="118">
        <v>11807.35</v>
      </c>
      <c r="T35" s="22">
        <f t="shared" si="1"/>
        <v>3207205.7188462713</v>
      </c>
      <c r="U35" s="36">
        <v>2869047.2596968873</v>
      </c>
      <c r="V35" s="22">
        <f t="shared" si="3"/>
        <v>6076252.9785431586</v>
      </c>
      <c r="W35" s="22">
        <v>1438485.8113037464</v>
      </c>
      <c r="X35" s="21">
        <f t="shared" si="2"/>
        <v>7514738.7898469046</v>
      </c>
      <c r="Y35" s="20">
        <f t="shared" si="4"/>
        <v>922.84646811333721</v>
      </c>
      <c r="Z35" s="248">
        <v>5</v>
      </c>
    </row>
    <row r="36" spans="1:26" s="120" customFormat="1" ht="16.5">
      <c r="A36" s="20">
        <v>90</v>
      </c>
      <c r="B36" s="18" t="s">
        <v>59</v>
      </c>
      <c r="C36" s="21">
        <v>3136</v>
      </c>
      <c r="D36" s="21">
        <v>3026291.37</v>
      </c>
      <c r="E36" s="21">
        <v>1312504.497856193</v>
      </c>
      <c r="F36" s="21">
        <v>4338795.8678561933</v>
      </c>
      <c r="G36" s="114">
        <v>1359.93</v>
      </c>
      <c r="H36" s="32">
        <v>4264740.4800000004</v>
      </c>
      <c r="I36" s="32">
        <v>74055.387856192887</v>
      </c>
      <c r="J36" s="288">
        <f t="shared" si="0"/>
        <v>1.7068188988753643E-2</v>
      </c>
      <c r="K36" s="116">
        <v>975751.12767999992</v>
      </c>
      <c r="L36" s="116">
        <v>0</v>
      </c>
      <c r="M36" s="116">
        <v>39068.926088338594</v>
      </c>
      <c r="N36" s="116">
        <v>56633.420558148864</v>
      </c>
      <c r="O36" s="116">
        <v>0</v>
      </c>
      <c r="P36" s="117">
        <v>-203223.9725</v>
      </c>
      <c r="Q36" s="117">
        <v>94114.218245721509</v>
      </c>
      <c r="R36" s="117">
        <v>-675256.10001324408</v>
      </c>
      <c r="S36" s="118">
        <v>4547.2</v>
      </c>
      <c r="T36" s="22">
        <f t="shared" si="1"/>
        <v>365690.20791515772</v>
      </c>
      <c r="U36" s="36">
        <v>-11568.74731487914</v>
      </c>
      <c r="V36" s="22">
        <f t="shared" si="3"/>
        <v>354121.46060027857</v>
      </c>
      <c r="W36" s="22">
        <v>713124.3294630067</v>
      </c>
      <c r="X36" s="21">
        <f t="shared" si="2"/>
        <v>1067245.7900632853</v>
      </c>
      <c r="Y36" s="20">
        <f t="shared" si="4"/>
        <v>340.32072387222109</v>
      </c>
      <c r="Z36" s="248">
        <v>12</v>
      </c>
    </row>
    <row r="37" spans="1:26" s="120" customFormat="1" ht="16.5">
      <c r="A37" s="20">
        <v>91</v>
      </c>
      <c r="B37" s="18" t="s">
        <v>60</v>
      </c>
      <c r="C37" s="21">
        <v>658457</v>
      </c>
      <c r="D37" s="21">
        <v>876452932.53999996</v>
      </c>
      <c r="E37" s="21">
        <v>288843004.63089824</v>
      </c>
      <c r="F37" s="21">
        <v>1165295937.1708982</v>
      </c>
      <c r="G37" s="114">
        <v>1359.93</v>
      </c>
      <c r="H37" s="32">
        <v>895455428.00999999</v>
      </c>
      <c r="I37" s="32">
        <v>269840509.16089821</v>
      </c>
      <c r="J37" s="288">
        <f t="shared" si="0"/>
        <v>0.23156393200513181</v>
      </c>
      <c r="K37" s="116">
        <v>0</v>
      </c>
      <c r="L37" s="116">
        <v>0</v>
      </c>
      <c r="M37" s="116">
        <v>11131201.324985925</v>
      </c>
      <c r="N37" s="116">
        <v>12561352.790450351</v>
      </c>
      <c r="O37" s="116">
        <v>3518191.1113316556</v>
      </c>
      <c r="P37" s="117">
        <v>-80696368.159400001</v>
      </c>
      <c r="Q37" s="117">
        <v>-6980980.3654889707</v>
      </c>
      <c r="R37" s="117">
        <v>-76687612.739061773</v>
      </c>
      <c r="S37" s="118">
        <v>954762.65</v>
      </c>
      <c r="T37" s="22">
        <f t="shared" si="1"/>
        <v>133641055.77371541</v>
      </c>
      <c r="U37" s="36">
        <v>-60743727.182346418</v>
      </c>
      <c r="V37" s="22">
        <f t="shared" si="3"/>
        <v>72897328.591368988</v>
      </c>
      <c r="W37" s="22">
        <v>88279488.98038578</v>
      </c>
      <c r="X37" s="21">
        <f t="shared" si="2"/>
        <v>161176817.57175475</v>
      </c>
      <c r="Y37" s="20">
        <f t="shared" si="4"/>
        <v>244.77956430223196</v>
      </c>
      <c r="Z37" s="248">
        <v>1</v>
      </c>
    </row>
    <row r="38" spans="1:26" s="120" customFormat="1" ht="16.5">
      <c r="A38" s="20">
        <v>92</v>
      </c>
      <c r="B38" s="18" t="s">
        <v>61</v>
      </c>
      <c r="C38" s="21">
        <v>239206</v>
      </c>
      <c r="D38" s="21">
        <v>378049339.44</v>
      </c>
      <c r="E38" s="21">
        <v>129966959.04851484</v>
      </c>
      <c r="F38" s="21">
        <v>508016298.48851484</v>
      </c>
      <c r="G38" s="114">
        <v>1359.93</v>
      </c>
      <c r="H38" s="32">
        <v>325303415.58000004</v>
      </c>
      <c r="I38" s="32">
        <v>182712882.9085148</v>
      </c>
      <c r="J38" s="288">
        <f t="shared" si="0"/>
        <v>0.35965949016229359</v>
      </c>
      <c r="K38" s="116">
        <v>0</v>
      </c>
      <c r="L38" s="116">
        <v>0</v>
      </c>
      <c r="M38" s="116">
        <v>3144743.4849491548</v>
      </c>
      <c r="N38" s="116">
        <v>5206313.1719184378</v>
      </c>
      <c r="O38" s="116">
        <v>3810314.5146148414</v>
      </c>
      <c r="P38" s="117">
        <v>-33111565.099949997</v>
      </c>
      <c r="Q38" s="117">
        <v>-27694606.953011636</v>
      </c>
      <c r="R38" s="117">
        <v>-3093860.6356005617</v>
      </c>
      <c r="S38" s="118">
        <v>346848.7</v>
      </c>
      <c r="T38" s="22">
        <f t="shared" si="1"/>
        <v>131321070.09143505</v>
      </c>
      <c r="U38" s="36">
        <v>-3797594.6678831158</v>
      </c>
      <c r="V38" s="22">
        <f t="shared" si="3"/>
        <v>127523475.42355193</v>
      </c>
      <c r="W38" s="22">
        <v>30036233.761776581</v>
      </c>
      <c r="X38" s="21">
        <f t="shared" si="2"/>
        <v>157559709.18532851</v>
      </c>
      <c r="Y38" s="20">
        <f t="shared" si="4"/>
        <v>658.67791437225037</v>
      </c>
      <c r="Z38" s="248">
        <v>1</v>
      </c>
    </row>
    <row r="39" spans="1:26" s="120" customFormat="1" ht="16.5">
      <c r="A39" s="20">
        <v>97</v>
      </c>
      <c r="B39" s="18" t="s">
        <v>62</v>
      </c>
      <c r="C39" s="21">
        <v>2131</v>
      </c>
      <c r="D39" s="21">
        <v>2088566.68</v>
      </c>
      <c r="E39" s="21">
        <v>1125390.8403082287</v>
      </c>
      <c r="F39" s="21">
        <v>3213957.5203082287</v>
      </c>
      <c r="G39" s="114">
        <v>1359.93</v>
      </c>
      <c r="H39" s="32">
        <v>2898010.83</v>
      </c>
      <c r="I39" s="32">
        <v>315946.6903082286</v>
      </c>
      <c r="J39" s="288">
        <f t="shared" si="0"/>
        <v>9.8304563240751333E-2</v>
      </c>
      <c r="K39" s="116">
        <v>101530.89832000001</v>
      </c>
      <c r="L39" s="116">
        <v>0</v>
      </c>
      <c r="M39" s="116">
        <v>21521.136256412297</v>
      </c>
      <c r="N39" s="116">
        <v>22303.471123502884</v>
      </c>
      <c r="O39" s="116">
        <v>0</v>
      </c>
      <c r="P39" s="117">
        <v>-140193.23499999999</v>
      </c>
      <c r="Q39" s="117">
        <v>-317202.09788532177</v>
      </c>
      <c r="R39" s="117">
        <v>271315.2243055604</v>
      </c>
      <c r="S39" s="118">
        <v>3089.95</v>
      </c>
      <c r="T39" s="22">
        <f t="shared" si="1"/>
        <v>278312.03742838243</v>
      </c>
      <c r="U39" s="36">
        <v>148005.49223321679</v>
      </c>
      <c r="V39" s="22">
        <f t="shared" si="3"/>
        <v>426317.5296615992</v>
      </c>
      <c r="W39" s="22">
        <v>454103.40579262201</v>
      </c>
      <c r="X39" s="21">
        <f t="shared" si="2"/>
        <v>880420.93545422121</v>
      </c>
      <c r="Y39" s="20">
        <f t="shared" si="4"/>
        <v>413.14919542666411</v>
      </c>
      <c r="Z39" s="248">
        <v>10</v>
      </c>
    </row>
    <row r="40" spans="1:26" s="120" customFormat="1" ht="16.5">
      <c r="A40" s="20">
        <v>98</v>
      </c>
      <c r="B40" s="18" t="s">
        <v>63</v>
      </c>
      <c r="C40" s="21">
        <v>23090</v>
      </c>
      <c r="D40" s="21">
        <v>36880455.07</v>
      </c>
      <c r="E40" s="21">
        <v>3480207.425138962</v>
      </c>
      <c r="F40" s="21">
        <v>40360662.495138966</v>
      </c>
      <c r="G40" s="114">
        <v>1359.93</v>
      </c>
      <c r="H40" s="32">
        <v>31400783.700000003</v>
      </c>
      <c r="I40" s="32">
        <v>8959878.7951389626</v>
      </c>
      <c r="J40" s="288">
        <f t="shared" si="0"/>
        <v>0.22199533509188779</v>
      </c>
      <c r="K40" s="116">
        <v>0</v>
      </c>
      <c r="L40" s="116">
        <v>0</v>
      </c>
      <c r="M40" s="116">
        <v>187646.01136506288</v>
      </c>
      <c r="N40" s="116">
        <v>448821.72474295646</v>
      </c>
      <c r="O40" s="116">
        <v>0</v>
      </c>
      <c r="P40" s="117">
        <v>-1464209.6379999998</v>
      </c>
      <c r="Q40" s="117">
        <v>4335426.4234630624</v>
      </c>
      <c r="R40" s="117">
        <v>3029037.0495852563</v>
      </c>
      <c r="S40" s="117">
        <v>33480.5</v>
      </c>
      <c r="T40" s="22">
        <f t="shared" si="1"/>
        <v>15530080.8662953</v>
      </c>
      <c r="U40" s="36">
        <v>6678970.2927188799</v>
      </c>
      <c r="V40" s="22">
        <f t="shared" si="3"/>
        <v>22209051.15901418</v>
      </c>
      <c r="W40" s="22">
        <v>3487316.6869670544</v>
      </c>
      <c r="X40" s="21">
        <f t="shared" si="2"/>
        <v>25696367.845981233</v>
      </c>
      <c r="Y40" s="20">
        <f t="shared" si="4"/>
        <v>1112.8786420953327</v>
      </c>
      <c r="Z40" s="248">
        <v>7</v>
      </c>
    </row>
    <row r="41" spans="1:26" s="120" customFormat="1" ht="16.5">
      <c r="A41" s="20">
        <v>102</v>
      </c>
      <c r="B41" s="18" t="s">
        <v>64</v>
      </c>
      <c r="C41" s="21">
        <v>9870</v>
      </c>
      <c r="D41" s="21">
        <v>13172714.940000001</v>
      </c>
      <c r="E41" s="21">
        <v>1787539.6071900455</v>
      </c>
      <c r="F41" s="21">
        <v>14960254.547190048</v>
      </c>
      <c r="G41" s="114">
        <v>1359.93</v>
      </c>
      <c r="H41" s="32">
        <v>13422509.100000001</v>
      </c>
      <c r="I41" s="32">
        <v>1537745.4471900463</v>
      </c>
      <c r="J41" s="288">
        <f t="shared" si="0"/>
        <v>0.10278872209957669</v>
      </c>
      <c r="K41" s="116">
        <v>0</v>
      </c>
      <c r="L41" s="116">
        <v>0</v>
      </c>
      <c r="M41" s="116">
        <v>129648.74945751394</v>
      </c>
      <c r="N41" s="116">
        <v>169919.89822828633</v>
      </c>
      <c r="O41" s="116">
        <v>0</v>
      </c>
      <c r="P41" s="117">
        <v>-602903.45000000007</v>
      </c>
      <c r="Q41" s="117">
        <v>1048170.5654000834</v>
      </c>
      <c r="R41" s="117">
        <v>660474.0562988912</v>
      </c>
      <c r="S41" s="118">
        <v>14311.5</v>
      </c>
      <c r="T41" s="22">
        <f t="shared" si="1"/>
        <v>2957366.766574821</v>
      </c>
      <c r="U41" s="36">
        <v>4158820.6476539145</v>
      </c>
      <c r="V41" s="22">
        <f t="shared" si="3"/>
        <v>7116187.4142287355</v>
      </c>
      <c r="W41" s="22">
        <v>2161681.9961973322</v>
      </c>
      <c r="X41" s="21">
        <f t="shared" si="2"/>
        <v>9277869.4104260672</v>
      </c>
      <c r="Y41" s="20">
        <f t="shared" si="4"/>
        <v>940.00703246464718</v>
      </c>
      <c r="Z41" s="248">
        <v>4</v>
      </c>
    </row>
    <row r="42" spans="1:26" s="120" customFormat="1" ht="16.5">
      <c r="A42" s="20">
        <v>103</v>
      </c>
      <c r="B42" s="18" t="s">
        <v>65</v>
      </c>
      <c r="C42" s="21">
        <v>2166</v>
      </c>
      <c r="D42" s="21">
        <v>3017765.58</v>
      </c>
      <c r="E42" s="21">
        <v>390627.18698231084</v>
      </c>
      <c r="F42" s="21">
        <v>3408392.7669823109</v>
      </c>
      <c r="G42" s="114">
        <v>1359.93</v>
      </c>
      <c r="H42" s="32">
        <v>2945608.3800000004</v>
      </c>
      <c r="I42" s="32">
        <v>462784.38698231056</v>
      </c>
      <c r="J42" s="288">
        <f t="shared" si="0"/>
        <v>0.13577789257898409</v>
      </c>
      <c r="K42" s="116">
        <v>0</v>
      </c>
      <c r="L42" s="116">
        <v>0</v>
      </c>
      <c r="M42" s="116">
        <v>17700.101388759638</v>
      </c>
      <c r="N42" s="116">
        <v>14431.037468238708</v>
      </c>
      <c r="O42" s="116">
        <v>0</v>
      </c>
      <c r="P42" s="117">
        <v>-135954.095</v>
      </c>
      <c r="Q42" s="117">
        <v>205163.71927565767</v>
      </c>
      <c r="R42" s="117">
        <v>123638.49758452934</v>
      </c>
      <c r="S42" s="118">
        <v>3140.7</v>
      </c>
      <c r="T42" s="22">
        <f t="shared" si="1"/>
        <v>690904.34769949596</v>
      </c>
      <c r="U42" s="36">
        <v>1108079.1228638655</v>
      </c>
      <c r="V42" s="22">
        <f t="shared" si="3"/>
        <v>1798983.4705633614</v>
      </c>
      <c r="W42" s="22">
        <v>497462.05417832138</v>
      </c>
      <c r="X42" s="21">
        <f t="shared" si="2"/>
        <v>2296445.5247416827</v>
      </c>
      <c r="Y42" s="20">
        <f t="shared" si="4"/>
        <v>1060.2241573137962</v>
      </c>
      <c r="Z42" s="248">
        <v>5</v>
      </c>
    </row>
    <row r="43" spans="1:26" s="120" customFormat="1" ht="16.5">
      <c r="A43" s="20">
        <v>105</v>
      </c>
      <c r="B43" s="18" t="s">
        <v>66</v>
      </c>
      <c r="C43" s="21">
        <v>2139</v>
      </c>
      <c r="D43" s="21">
        <v>1903161.69</v>
      </c>
      <c r="E43" s="21">
        <v>1324878.1668727014</v>
      </c>
      <c r="F43" s="21">
        <v>3228039.8568727011</v>
      </c>
      <c r="G43" s="114">
        <v>1359.93</v>
      </c>
      <c r="H43" s="32">
        <v>2908890.27</v>
      </c>
      <c r="I43" s="32">
        <v>319149.58687270107</v>
      </c>
      <c r="J43" s="288">
        <f t="shared" si="0"/>
        <v>9.8867920169328577E-2</v>
      </c>
      <c r="K43" s="116">
        <v>682561.89025199995</v>
      </c>
      <c r="L43" s="116">
        <v>0</v>
      </c>
      <c r="M43" s="116">
        <v>21012.432458026029</v>
      </c>
      <c r="N43" s="116">
        <v>37626.341060475192</v>
      </c>
      <c r="O43" s="116">
        <v>0</v>
      </c>
      <c r="P43" s="117">
        <v>-115956.395</v>
      </c>
      <c r="Q43" s="117">
        <v>338605.69872906734</v>
      </c>
      <c r="R43" s="117">
        <v>353435.51227285573</v>
      </c>
      <c r="S43" s="118">
        <v>3101.5499999999997</v>
      </c>
      <c r="T43" s="22">
        <f t="shared" si="1"/>
        <v>1639536.6166451254</v>
      </c>
      <c r="U43" s="36">
        <v>799732.63808291405</v>
      </c>
      <c r="V43" s="22">
        <f t="shared" si="3"/>
        <v>2439269.2547280397</v>
      </c>
      <c r="W43" s="22">
        <v>501643.39813616365</v>
      </c>
      <c r="X43" s="21">
        <f t="shared" si="2"/>
        <v>2940912.6528642033</v>
      </c>
      <c r="Y43" s="20">
        <f t="shared" si="4"/>
        <v>1374.9007259767197</v>
      </c>
      <c r="Z43" s="248">
        <v>18</v>
      </c>
    </row>
    <row r="44" spans="1:26" s="120" customFormat="1" ht="16.5">
      <c r="A44" s="20">
        <v>106</v>
      </c>
      <c r="B44" s="18" t="s">
        <v>67</v>
      </c>
      <c r="C44" s="21">
        <v>46880</v>
      </c>
      <c r="D44" s="21">
        <v>67321637.789999992</v>
      </c>
      <c r="E44" s="21">
        <v>10238618.015843855</v>
      </c>
      <c r="F44" s="21">
        <v>77560255.805843845</v>
      </c>
      <c r="G44" s="114">
        <v>1359.93</v>
      </c>
      <c r="H44" s="32">
        <v>63753518.400000006</v>
      </c>
      <c r="I44" s="32">
        <v>13806737.405843839</v>
      </c>
      <c r="J44" s="288">
        <f t="shared" si="0"/>
        <v>0.1780130462747076</v>
      </c>
      <c r="K44" s="116">
        <v>0</v>
      </c>
      <c r="L44" s="116">
        <v>0</v>
      </c>
      <c r="M44" s="116">
        <v>579190.9277779744</v>
      </c>
      <c r="N44" s="116">
        <v>824947.71604041965</v>
      </c>
      <c r="O44" s="116">
        <v>126467.27095406462</v>
      </c>
      <c r="P44" s="117">
        <v>-4762826.3232500004</v>
      </c>
      <c r="Q44" s="117">
        <v>1749488.2548557413</v>
      </c>
      <c r="R44" s="117">
        <v>3681008.4198144875</v>
      </c>
      <c r="S44" s="118">
        <v>67976</v>
      </c>
      <c r="T44" s="22">
        <f t="shared" si="1"/>
        <v>16072989.672036525</v>
      </c>
      <c r="U44" s="36">
        <v>-202173.25492259031</v>
      </c>
      <c r="V44" s="22">
        <f t="shared" si="3"/>
        <v>15870816.417113934</v>
      </c>
      <c r="W44" s="22">
        <v>6711225.9388995422</v>
      </c>
      <c r="X44" s="21">
        <f t="shared" si="2"/>
        <v>22582042.356013477</v>
      </c>
      <c r="Y44" s="20">
        <f t="shared" si="4"/>
        <v>481.69885571701104</v>
      </c>
      <c r="Z44" s="248">
        <v>1</v>
      </c>
    </row>
    <row r="45" spans="1:26" s="120" customFormat="1" ht="16.5">
      <c r="A45" s="20">
        <v>108</v>
      </c>
      <c r="B45" s="18" t="s">
        <v>68</v>
      </c>
      <c r="C45" s="21">
        <v>10337</v>
      </c>
      <c r="D45" s="21">
        <v>16274657.65</v>
      </c>
      <c r="E45" s="21">
        <v>1455497.324386731</v>
      </c>
      <c r="F45" s="21">
        <v>17730154.974386733</v>
      </c>
      <c r="G45" s="114">
        <v>1359.93</v>
      </c>
      <c r="H45" s="32">
        <v>14057596.41</v>
      </c>
      <c r="I45" s="32">
        <v>3672558.5643867329</v>
      </c>
      <c r="J45" s="288">
        <f t="shared" si="0"/>
        <v>0.20713629236135669</v>
      </c>
      <c r="K45" s="116">
        <v>0</v>
      </c>
      <c r="L45" s="116">
        <v>0</v>
      </c>
      <c r="M45" s="116">
        <v>90202.235734264992</v>
      </c>
      <c r="N45" s="116">
        <v>199734.07590047046</v>
      </c>
      <c r="O45" s="116">
        <v>0</v>
      </c>
      <c r="P45" s="117">
        <v>-643915.46250000002</v>
      </c>
      <c r="Q45" s="117">
        <v>632336.26354080834</v>
      </c>
      <c r="R45" s="117">
        <v>90917.135641304398</v>
      </c>
      <c r="S45" s="118">
        <v>14988.65</v>
      </c>
      <c r="T45" s="22">
        <f t="shared" si="1"/>
        <v>4056821.462703581</v>
      </c>
      <c r="U45" s="36">
        <v>4481128.5037412439</v>
      </c>
      <c r="V45" s="22">
        <f t="shared" si="3"/>
        <v>8537949.9664448239</v>
      </c>
      <c r="W45" s="22">
        <v>1764880.5176937785</v>
      </c>
      <c r="X45" s="21">
        <f t="shared" si="2"/>
        <v>10302830.484138602</v>
      </c>
      <c r="Y45" s="20">
        <f t="shared" si="4"/>
        <v>996.69444559723343</v>
      </c>
      <c r="Z45" s="248">
        <v>6</v>
      </c>
    </row>
    <row r="46" spans="1:26" s="120" customFormat="1" ht="16.5">
      <c r="A46" s="20">
        <v>109</v>
      </c>
      <c r="B46" s="18" t="s">
        <v>69</v>
      </c>
      <c r="C46" s="21">
        <v>67971</v>
      </c>
      <c r="D46" s="21">
        <v>92340976.25</v>
      </c>
      <c r="E46" s="21">
        <v>14111744.116995094</v>
      </c>
      <c r="F46" s="21">
        <v>106452720.3669951</v>
      </c>
      <c r="G46" s="114">
        <v>1359.93</v>
      </c>
      <c r="H46" s="32">
        <v>92435802.030000001</v>
      </c>
      <c r="I46" s="32">
        <v>14016918.336995095</v>
      </c>
      <c r="J46" s="288">
        <f t="shared" si="0"/>
        <v>0.13167271149738452</v>
      </c>
      <c r="K46" s="116">
        <v>0</v>
      </c>
      <c r="L46" s="116">
        <v>0</v>
      </c>
      <c r="M46" s="116">
        <v>889856.10689514456</v>
      </c>
      <c r="N46" s="116">
        <v>1318713.2727959771</v>
      </c>
      <c r="O46" s="116">
        <v>147278.64335499911</v>
      </c>
      <c r="P46" s="117">
        <v>-6747383.1845499994</v>
      </c>
      <c r="Q46" s="117">
        <v>-1056323.821490908</v>
      </c>
      <c r="R46" s="117">
        <v>2251283.1293844273</v>
      </c>
      <c r="S46" s="118">
        <v>98557.95</v>
      </c>
      <c r="T46" s="22">
        <f t="shared" si="1"/>
        <v>10918900.433384735</v>
      </c>
      <c r="U46" s="36">
        <v>7033183.3112761276</v>
      </c>
      <c r="V46" s="22">
        <f t="shared" si="3"/>
        <v>17952083.744660862</v>
      </c>
      <c r="W46" s="22">
        <v>10510009.629210038</v>
      </c>
      <c r="X46" s="21">
        <f t="shared" si="2"/>
        <v>28462093.373870902</v>
      </c>
      <c r="Y46" s="20">
        <f t="shared" si="4"/>
        <v>418.73877644688031</v>
      </c>
      <c r="Z46" s="248">
        <v>5</v>
      </c>
    </row>
    <row r="47" spans="1:26" s="120" customFormat="1" ht="16.5">
      <c r="A47" s="20">
        <v>111</v>
      </c>
      <c r="B47" s="18" t="s">
        <v>70</v>
      </c>
      <c r="C47" s="21">
        <v>18344</v>
      </c>
      <c r="D47" s="21">
        <v>19015667.670000002</v>
      </c>
      <c r="E47" s="21">
        <v>4077910.9697553529</v>
      </c>
      <c r="F47" s="21">
        <v>23093578.639755353</v>
      </c>
      <c r="G47" s="114">
        <v>1359.93</v>
      </c>
      <c r="H47" s="32">
        <v>24946555.920000002</v>
      </c>
      <c r="I47" s="32">
        <v>-1852977.2802446485</v>
      </c>
      <c r="J47" s="288">
        <f t="shared" si="0"/>
        <v>-8.0237771250176337E-2</v>
      </c>
      <c r="K47" s="116">
        <v>0</v>
      </c>
      <c r="L47" s="116">
        <v>0</v>
      </c>
      <c r="M47" s="116">
        <v>221635.63238444732</v>
      </c>
      <c r="N47" s="116">
        <v>377648.30821863894</v>
      </c>
      <c r="O47" s="116">
        <v>0</v>
      </c>
      <c r="P47" s="117">
        <v>-1591579.1502499999</v>
      </c>
      <c r="Q47" s="117">
        <v>4154602.9293716196</v>
      </c>
      <c r="R47" s="117">
        <v>4471601.8892766926</v>
      </c>
      <c r="S47" s="118">
        <v>26598.799999999999</v>
      </c>
      <c r="T47" s="22">
        <f t="shared" si="1"/>
        <v>5807531.1287567494</v>
      </c>
      <c r="U47" s="36">
        <v>5598052.7324047554</v>
      </c>
      <c r="V47" s="22">
        <f t="shared" si="3"/>
        <v>11405583.861161504</v>
      </c>
      <c r="W47" s="22">
        <v>3115929.4168748241</v>
      </c>
      <c r="X47" s="21">
        <f t="shared" si="2"/>
        <v>14521513.278036328</v>
      </c>
      <c r="Y47" s="20">
        <f t="shared" si="4"/>
        <v>791.62196238750153</v>
      </c>
      <c r="Z47" s="248">
        <v>7</v>
      </c>
    </row>
    <row r="48" spans="1:26" s="120" customFormat="1" ht="16.5">
      <c r="A48" s="20">
        <v>139</v>
      </c>
      <c r="B48" s="18" t="s">
        <v>71</v>
      </c>
      <c r="C48" s="21">
        <v>9912</v>
      </c>
      <c r="D48" s="21">
        <v>20295203.419999998</v>
      </c>
      <c r="E48" s="21">
        <v>2254342.6806585109</v>
      </c>
      <c r="F48" s="21">
        <v>22549546.10065851</v>
      </c>
      <c r="G48" s="114">
        <v>1359.93</v>
      </c>
      <c r="H48" s="32">
        <v>13479626.16</v>
      </c>
      <c r="I48" s="32">
        <v>9069919.9406585097</v>
      </c>
      <c r="J48" s="288">
        <f t="shared" si="0"/>
        <v>0.40222184074887624</v>
      </c>
      <c r="K48" s="116">
        <v>0</v>
      </c>
      <c r="L48" s="116">
        <v>0</v>
      </c>
      <c r="M48" s="116">
        <v>84692.428518966044</v>
      </c>
      <c r="N48" s="116">
        <v>169232.48582984722</v>
      </c>
      <c r="O48" s="116">
        <v>16817.666088945371</v>
      </c>
      <c r="P48" s="117">
        <v>-543358.18500000006</v>
      </c>
      <c r="Q48" s="117">
        <v>-534634.40564460063</v>
      </c>
      <c r="R48" s="117">
        <v>-955570.43802996131</v>
      </c>
      <c r="S48" s="118">
        <v>14372.4</v>
      </c>
      <c r="T48" s="22">
        <f t="shared" si="1"/>
        <v>7321471.8924217056</v>
      </c>
      <c r="U48" s="36">
        <v>5671369.5595834516</v>
      </c>
      <c r="V48" s="22">
        <f t="shared" si="3"/>
        <v>12992841.452005157</v>
      </c>
      <c r="W48" s="22">
        <v>1480868.7365664409</v>
      </c>
      <c r="X48" s="21">
        <f t="shared" si="2"/>
        <v>14473710.188571598</v>
      </c>
      <c r="Y48" s="20">
        <f t="shared" si="4"/>
        <v>1460.2209633345035</v>
      </c>
      <c r="Z48" s="248">
        <v>17</v>
      </c>
    </row>
    <row r="49" spans="1:26" s="120" customFormat="1" ht="16.5">
      <c r="A49" s="20">
        <v>140</v>
      </c>
      <c r="B49" s="18" t="s">
        <v>72</v>
      </c>
      <c r="C49" s="21">
        <v>20958</v>
      </c>
      <c r="D49" s="21">
        <v>28936227.030000001</v>
      </c>
      <c r="E49" s="21">
        <v>3651615.5816591224</v>
      </c>
      <c r="F49" s="21">
        <v>32587842.611659124</v>
      </c>
      <c r="G49" s="114">
        <v>1359.93</v>
      </c>
      <c r="H49" s="32">
        <v>28501412.940000001</v>
      </c>
      <c r="I49" s="32">
        <v>4086429.6716591232</v>
      </c>
      <c r="J49" s="288">
        <f t="shared" si="0"/>
        <v>0.12539736736659884</v>
      </c>
      <c r="K49" s="116">
        <v>328738.91657599999</v>
      </c>
      <c r="L49" s="116">
        <v>0</v>
      </c>
      <c r="M49" s="116">
        <v>293308.7463709726</v>
      </c>
      <c r="N49" s="116">
        <v>447220.93441073614</v>
      </c>
      <c r="O49" s="116">
        <v>0</v>
      </c>
      <c r="P49" s="117">
        <v>-1739033.6458999999</v>
      </c>
      <c r="Q49" s="117">
        <v>6270362.2196530169</v>
      </c>
      <c r="R49" s="117">
        <v>3747967.5276693455</v>
      </c>
      <c r="S49" s="118">
        <v>30389.1</v>
      </c>
      <c r="T49" s="22">
        <f t="shared" si="1"/>
        <v>13465383.470439194</v>
      </c>
      <c r="U49" s="36">
        <v>7495485.2801185129</v>
      </c>
      <c r="V49" s="22">
        <f t="shared" si="3"/>
        <v>20960868.750557706</v>
      </c>
      <c r="W49" s="22">
        <v>3680626.5974915633</v>
      </c>
      <c r="X49" s="21">
        <f t="shared" si="2"/>
        <v>24641495.348049268</v>
      </c>
      <c r="Y49" s="20">
        <f t="shared" si="4"/>
        <v>1175.7560524882751</v>
      </c>
      <c r="Z49" s="248">
        <v>11</v>
      </c>
    </row>
    <row r="50" spans="1:26" s="120" customFormat="1" ht="16.5">
      <c r="A50" s="20">
        <v>142</v>
      </c>
      <c r="B50" s="18" t="s">
        <v>73</v>
      </c>
      <c r="C50" s="21">
        <v>6559</v>
      </c>
      <c r="D50" s="21">
        <v>8775061.3599999994</v>
      </c>
      <c r="E50" s="21">
        <v>1234000.1965498724</v>
      </c>
      <c r="F50" s="21">
        <v>10009061.556549871</v>
      </c>
      <c r="G50" s="114">
        <v>1359.93</v>
      </c>
      <c r="H50" s="32">
        <v>8919780.870000001</v>
      </c>
      <c r="I50" s="32">
        <v>1089280.6865498703</v>
      </c>
      <c r="J50" s="288">
        <f t="shared" si="0"/>
        <v>0.10882945223141838</v>
      </c>
      <c r="K50" s="116">
        <v>0</v>
      </c>
      <c r="L50" s="116">
        <v>0</v>
      </c>
      <c r="M50" s="116">
        <v>66044.047517840372</v>
      </c>
      <c r="N50" s="116">
        <v>92307.502564715061</v>
      </c>
      <c r="O50" s="116">
        <v>0</v>
      </c>
      <c r="P50" s="117">
        <v>-398751.35499999998</v>
      </c>
      <c r="Q50" s="117">
        <v>-71566.627596771534</v>
      </c>
      <c r="R50" s="117">
        <v>140890.71835605166</v>
      </c>
      <c r="S50" s="118">
        <v>9510.5499999999993</v>
      </c>
      <c r="T50" s="22">
        <f t="shared" si="1"/>
        <v>927715.52239170589</v>
      </c>
      <c r="U50" s="36">
        <v>2505487.6044492419</v>
      </c>
      <c r="V50" s="22">
        <f t="shared" si="3"/>
        <v>3433203.1268409477</v>
      </c>
      <c r="W50" s="22">
        <v>1192204.6543184987</v>
      </c>
      <c r="X50" s="21">
        <f t="shared" si="2"/>
        <v>4625407.7811594466</v>
      </c>
      <c r="Y50" s="20">
        <f t="shared" si="4"/>
        <v>705.20014958979209</v>
      </c>
      <c r="Z50" s="248">
        <v>7</v>
      </c>
    </row>
    <row r="51" spans="1:26" s="120" customFormat="1" ht="16.5">
      <c r="A51" s="20">
        <v>143</v>
      </c>
      <c r="B51" s="18" t="s">
        <v>74</v>
      </c>
      <c r="C51" s="21">
        <v>6877</v>
      </c>
      <c r="D51" s="21">
        <v>8854239.7599999998</v>
      </c>
      <c r="E51" s="21">
        <v>1485124.8459191124</v>
      </c>
      <c r="F51" s="21">
        <v>10339364.605919112</v>
      </c>
      <c r="G51" s="114">
        <v>1359.93</v>
      </c>
      <c r="H51" s="32">
        <v>9352238.6100000013</v>
      </c>
      <c r="I51" s="32">
        <v>987125.99591911025</v>
      </c>
      <c r="J51" s="288">
        <f t="shared" si="0"/>
        <v>9.5472597547628532E-2</v>
      </c>
      <c r="K51" s="116">
        <v>34758.705349333337</v>
      </c>
      <c r="L51" s="116">
        <v>0</v>
      </c>
      <c r="M51" s="116">
        <v>74101.929902237694</v>
      </c>
      <c r="N51" s="116">
        <v>121619.45212383695</v>
      </c>
      <c r="O51" s="116">
        <v>0</v>
      </c>
      <c r="P51" s="117">
        <v>-502742.64500000002</v>
      </c>
      <c r="Q51" s="117">
        <v>-176703.40341126439</v>
      </c>
      <c r="R51" s="117">
        <v>251739.65739487222</v>
      </c>
      <c r="S51" s="118">
        <v>9971.65</v>
      </c>
      <c r="T51" s="22">
        <f t="shared" si="1"/>
        <v>799871.34227812605</v>
      </c>
      <c r="U51" s="36">
        <v>2511480.328180186</v>
      </c>
      <c r="V51" s="22">
        <f t="shared" si="3"/>
        <v>3311351.6704583121</v>
      </c>
      <c r="W51" s="22">
        <v>1376624.841600894</v>
      </c>
      <c r="X51" s="21">
        <f t="shared" si="2"/>
        <v>4687976.5120592061</v>
      </c>
      <c r="Y51" s="20">
        <f t="shared" si="4"/>
        <v>681.68918308262414</v>
      </c>
      <c r="Z51" s="248">
        <v>6</v>
      </c>
    </row>
    <row r="52" spans="1:26" s="120" customFormat="1" ht="16.5">
      <c r="A52" s="20">
        <v>145</v>
      </c>
      <c r="B52" s="18" t="s">
        <v>75</v>
      </c>
      <c r="C52" s="21">
        <v>12366</v>
      </c>
      <c r="D52" s="21">
        <v>22318568.309999999</v>
      </c>
      <c r="E52" s="21">
        <v>1404074.684282722</v>
      </c>
      <c r="F52" s="21">
        <v>23722642.994282722</v>
      </c>
      <c r="G52" s="114">
        <v>1359.93</v>
      </c>
      <c r="H52" s="32">
        <v>16816894.379999999</v>
      </c>
      <c r="I52" s="32">
        <v>6905748.6142827235</v>
      </c>
      <c r="J52" s="288">
        <f t="shared" si="0"/>
        <v>0.29110367744214016</v>
      </c>
      <c r="K52" s="116">
        <v>0</v>
      </c>
      <c r="L52" s="116">
        <v>0</v>
      </c>
      <c r="M52" s="116">
        <v>101925.37767350522</v>
      </c>
      <c r="N52" s="116">
        <v>205665.74141354731</v>
      </c>
      <c r="O52" s="116">
        <v>60395.122432058059</v>
      </c>
      <c r="P52" s="117">
        <v>-681330.79500000004</v>
      </c>
      <c r="Q52" s="117">
        <v>1593397.3832346916</v>
      </c>
      <c r="R52" s="117">
        <v>27999.957431392664</v>
      </c>
      <c r="S52" s="118">
        <v>17930.7</v>
      </c>
      <c r="T52" s="22">
        <f t="shared" si="1"/>
        <v>8231732.1014679186</v>
      </c>
      <c r="U52" s="36">
        <v>5814647.8595180539</v>
      </c>
      <c r="V52" s="22">
        <f t="shared" si="3"/>
        <v>14046379.960985973</v>
      </c>
      <c r="W52" s="22">
        <v>2214616.8171209665</v>
      </c>
      <c r="X52" s="21">
        <f t="shared" si="2"/>
        <v>16260996.778106939</v>
      </c>
      <c r="Y52" s="20">
        <f t="shared" si="4"/>
        <v>1314.9762880565211</v>
      </c>
      <c r="Z52" s="248">
        <v>14</v>
      </c>
    </row>
    <row r="53" spans="1:26" s="120" customFormat="1" ht="16.5">
      <c r="A53" s="20">
        <v>146</v>
      </c>
      <c r="B53" s="18" t="s">
        <v>76</v>
      </c>
      <c r="C53" s="21">
        <v>4643</v>
      </c>
      <c r="D53" s="21">
        <v>4004697.21</v>
      </c>
      <c r="E53" s="21">
        <v>2940176.4320446323</v>
      </c>
      <c r="F53" s="21">
        <v>6944873.6420446318</v>
      </c>
      <c r="G53" s="114">
        <v>1359.93</v>
      </c>
      <c r="H53" s="32">
        <v>6314154.9900000002</v>
      </c>
      <c r="I53" s="32">
        <v>630718.65204463154</v>
      </c>
      <c r="J53" s="288">
        <f t="shared" si="0"/>
        <v>9.081787294533733E-2</v>
      </c>
      <c r="K53" s="116">
        <v>1331039.8623840001</v>
      </c>
      <c r="L53" s="116">
        <v>0</v>
      </c>
      <c r="M53" s="116">
        <v>58034.775686602195</v>
      </c>
      <c r="N53" s="116">
        <v>79016.066248970048</v>
      </c>
      <c r="O53" s="116">
        <v>0</v>
      </c>
      <c r="P53" s="117">
        <v>-266265.27999999997</v>
      </c>
      <c r="Q53" s="117">
        <v>1279545.0623940355</v>
      </c>
      <c r="R53" s="117">
        <v>597398.68318906007</v>
      </c>
      <c r="S53" s="118">
        <v>6732.3499999999995</v>
      </c>
      <c r="T53" s="22">
        <f t="shared" si="1"/>
        <v>3716220.1719472995</v>
      </c>
      <c r="U53" s="36">
        <v>487527.99831726344</v>
      </c>
      <c r="V53" s="22">
        <f t="shared" si="3"/>
        <v>4203748.1702645626</v>
      </c>
      <c r="W53" s="22">
        <v>1027671.2188625729</v>
      </c>
      <c r="X53" s="21">
        <f t="shared" si="2"/>
        <v>5231419.3891271353</v>
      </c>
      <c r="Y53" s="20">
        <f t="shared" si="4"/>
        <v>1126.7325843478645</v>
      </c>
      <c r="Z53" s="248">
        <v>12</v>
      </c>
    </row>
    <row r="54" spans="1:26" s="120" customFormat="1" ht="16.5">
      <c r="A54" s="20">
        <v>148</v>
      </c>
      <c r="B54" s="18" t="s">
        <v>77</v>
      </c>
      <c r="C54" s="21">
        <v>7008</v>
      </c>
      <c r="D54" s="21">
        <v>8018043.0899999989</v>
      </c>
      <c r="E54" s="21">
        <v>6950151.3976837471</v>
      </c>
      <c r="F54" s="21">
        <v>14968194.487683747</v>
      </c>
      <c r="G54" s="114">
        <v>1359.93</v>
      </c>
      <c r="H54" s="32">
        <v>9530389.4400000013</v>
      </c>
      <c r="I54" s="32">
        <v>5437805.0476837456</v>
      </c>
      <c r="J54" s="288">
        <f t="shared" si="0"/>
        <v>0.36329064618702844</v>
      </c>
      <c r="K54" s="116">
        <v>2071302.7848960003</v>
      </c>
      <c r="L54" s="116">
        <v>425329.25</v>
      </c>
      <c r="M54" s="116">
        <v>87527.102097904528</v>
      </c>
      <c r="N54" s="116">
        <v>137201.99467886216</v>
      </c>
      <c r="O54" s="116">
        <v>26783.286464422024</v>
      </c>
      <c r="P54" s="117">
        <v>-349785.22499999998</v>
      </c>
      <c r="Q54" s="117">
        <v>-56517.299530779419</v>
      </c>
      <c r="R54" s="117">
        <v>1965943.6151336934</v>
      </c>
      <c r="S54" s="118">
        <v>10161.6</v>
      </c>
      <c r="T54" s="22">
        <f t="shared" si="1"/>
        <v>9755752.1564238481</v>
      </c>
      <c r="U54" s="36">
        <v>-37835.938078849445</v>
      </c>
      <c r="V54" s="22">
        <f t="shared" si="3"/>
        <v>9717916.2183449995</v>
      </c>
      <c r="W54" s="22">
        <v>1158727.0007333471</v>
      </c>
      <c r="X54" s="21">
        <f t="shared" si="2"/>
        <v>10876643.219078347</v>
      </c>
      <c r="Y54" s="20">
        <f t="shared" si="4"/>
        <v>1552.032422813691</v>
      </c>
      <c r="Z54" s="248">
        <v>19</v>
      </c>
    </row>
    <row r="55" spans="1:26" s="120" customFormat="1" ht="16.5">
      <c r="A55" s="20">
        <v>149</v>
      </c>
      <c r="B55" s="18" t="s">
        <v>78</v>
      </c>
      <c r="C55" s="21">
        <v>5353</v>
      </c>
      <c r="D55" s="21">
        <v>7652940.79</v>
      </c>
      <c r="E55" s="21">
        <v>2003265.6692354458</v>
      </c>
      <c r="F55" s="21">
        <v>9656206.4592354465</v>
      </c>
      <c r="G55" s="114">
        <v>1359.93</v>
      </c>
      <c r="H55" s="32">
        <v>7279705.29</v>
      </c>
      <c r="I55" s="32">
        <v>2376501.1692354465</v>
      </c>
      <c r="J55" s="288">
        <f t="shared" si="0"/>
        <v>0.2461112631827066</v>
      </c>
      <c r="K55" s="116">
        <v>0</v>
      </c>
      <c r="L55" s="116">
        <v>0</v>
      </c>
      <c r="M55" s="116">
        <v>39501.425070417434</v>
      </c>
      <c r="N55" s="116">
        <v>85793.469225615991</v>
      </c>
      <c r="O55" s="116">
        <v>0</v>
      </c>
      <c r="P55" s="117">
        <v>-272258.27499999997</v>
      </c>
      <c r="Q55" s="117">
        <v>283177.42182702594</v>
      </c>
      <c r="R55" s="117">
        <v>264334.85681748344</v>
      </c>
      <c r="S55" s="118">
        <v>7761.8499999999995</v>
      </c>
      <c r="T55" s="22">
        <f t="shared" si="1"/>
        <v>2784811.9171759891</v>
      </c>
      <c r="U55" s="36">
        <v>-67742.647724091294</v>
      </c>
      <c r="V55" s="22">
        <f t="shared" si="3"/>
        <v>2717069.2694518981</v>
      </c>
      <c r="W55" s="22">
        <v>894655.11603372497</v>
      </c>
      <c r="X55" s="21">
        <f t="shared" si="2"/>
        <v>3611724.385485623</v>
      </c>
      <c r="Y55" s="20">
        <f t="shared" si="4"/>
        <v>674.71032794425992</v>
      </c>
      <c r="Z55" s="248">
        <v>1</v>
      </c>
    </row>
    <row r="56" spans="1:26" s="120" customFormat="1" ht="16.5">
      <c r="A56" s="20">
        <v>151</v>
      </c>
      <c r="B56" s="18" t="s">
        <v>79</v>
      </c>
      <c r="C56" s="21">
        <v>1891</v>
      </c>
      <c r="D56" s="21">
        <v>2032686.3099999998</v>
      </c>
      <c r="E56" s="21">
        <v>734095.46538472816</v>
      </c>
      <c r="F56" s="21">
        <v>2766781.7753847279</v>
      </c>
      <c r="G56" s="114">
        <v>1359.93</v>
      </c>
      <c r="H56" s="32">
        <v>2571627.63</v>
      </c>
      <c r="I56" s="32">
        <v>195154.14538472798</v>
      </c>
      <c r="J56" s="288">
        <f t="shared" si="0"/>
        <v>7.0534708274052921E-2</v>
      </c>
      <c r="K56" s="116">
        <v>193787.81925600002</v>
      </c>
      <c r="L56" s="116">
        <v>0</v>
      </c>
      <c r="M56" s="116">
        <v>20975.873327697453</v>
      </c>
      <c r="N56" s="116">
        <v>25439.004778249269</v>
      </c>
      <c r="O56" s="116">
        <v>0</v>
      </c>
      <c r="P56" s="117">
        <v>-87672.404999999999</v>
      </c>
      <c r="Q56" s="117">
        <v>35097.668524151108</v>
      </c>
      <c r="R56" s="117">
        <v>-123810.99685885971</v>
      </c>
      <c r="S56" s="118">
        <v>2741.95</v>
      </c>
      <c r="T56" s="22">
        <f t="shared" si="1"/>
        <v>261713.05941196613</v>
      </c>
      <c r="U56" s="36">
        <v>611126.28222003125</v>
      </c>
      <c r="V56" s="22">
        <f t="shared" si="3"/>
        <v>872839.34163199738</v>
      </c>
      <c r="W56" s="22">
        <v>502072.84695007181</v>
      </c>
      <c r="X56" s="21">
        <f t="shared" si="2"/>
        <v>1374912.1885820692</v>
      </c>
      <c r="Y56" s="20">
        <f t="shared" si="4"/>
        <v>727.08206693922227</v>
      </c>
      <c r="Z56" s="248">
        <v>14</v>
      </c>
    </row>
    <row r="57" spans="1:26" s="120" customFormat="1" ht="16.5">
      <c r="A57" s="20">
        <v>152</v>
      </c>
      <c r="B57" s="18" t="s">
        <v>80</v>
      </c>
      <c r="C57" s="21">
        <v>4480</v>
      </c>
      <c r="D57" s="21">
        <v>6983345.1899999995</v>
      </c>
      <c r="E57" s="21">
        <v>622688.61293571012</v>
      </c>
      <c r="F57" s="21">
        <v>7606033.8029357092</v>
      </c>
      <c r="G57" s="114">
        <v>1359.93</v>
      </c>
      <c r="H57" s="32">
        <v>6092486.4000000004</v>
      </c>
      <c r="I57" s="32">
        <v>1513547.4029357089</v>
      </c>
      <c r="J57" s="288">
        <f t="shared" si="0"/>
        <v>0.19899298927011386</v>
      </c>
      <c r="K57" s="116">
        <v>0</v>
      </c>
      <c r="L57" s="116">
        <v>0</v>
      </c>
      <c r="M57" s="116">
        <v>45126.422192004888</v>
      </c>
      <c r="N57" s="116">
        <v>61597.867537255872</v>
      </c>
      <c r="O57" s="116">
        <v>0</v>
      </c>
      <c r="P57" s="117">
        <v>-261551.03999999998</v>
      </c>
      <c r="Q57" s="117">
        <v>291295.78330893617</v>
      </c>
      <c r="R57" s="117">
        <v>-178928.31839623427</v>
      </c>
      <c r="S57" s="118">
        <v>6496</v>
      </c>
      <c r="T57" s="22">
        <f t="shared" si="1"/>
        <v>1477584.1175776715</v>
      </c>
      <c r="U57" s="36">
        <v>2284555.9181354269</v>
      </c>
      <c r="V57" s="22">
        <f t="shared" si="3"/>
        <v>3762140.0357130985</v>
      </c>
      <c r="W57" s="22">
        <v>939656.42120935966</v>
      </c>
      <c r="X57" s="21">
        <f t="shared" si="2"/>
        <v>4701796.4569224585</v>
      </c>
      <c r="Y57" s="20">
        <f t="shared" si="4"/>
        <v>1049.5081377059059</v>
      </c>
      <c r="Z57" s="248">
        <v>14</v>
      </c>
    </row>
    <row r="58" spans="1:26" s="120" customFormat="1" ht="16.5">
      <c r="A58" s="20">
        <v>153</v>
      </c>
      <c r="B58" s="18" t="s">
        <v>81</v>
      </c>
      <c r="C58" s="21">
        <v>25655</v>
      </c>
      <c r="D58" s="21">
        <v>29675967.280000001</v>
      </c>
      <c r="E58" s="21">
        <v>6046988.5691071441</v>
      </c>
      <c r="F58" s="21">
        <v>35722955.849107146</v>
      </c>
      <c r="G58" s="114">
        <v>1359.93</v>
      </c>
      <c r="H58" s="32">
        <v>34889004.149999999</v>
      </c>
      <c r="I58" s="32">
        <v>833951.69910714775</v>
      </c>
      <c r="J58" s="288">
        <f t="shared" si="0"/>
        <v>2.3344980259465048E-2</v>
      </c>
      <c r="K58" s="116">
        <v>0</v>
      </c>
      <c r="L58" s="116">
        <v>0</v>
      </c>
      <c r="M58" s="116">
        <v>330148.43137931096</v>
      </c>
      <c r="N58" s="116">
        <v>468562.61148674338</v>
      </c>
      <c r="O58" s="116">
        <v>0</v>
      </c>
      <c r="P58" s="117">
        <v>-2422031.5625</v>
      </c>
      <c r="Q58" s="117">
        <v>7596460.1907860134</v>
      </c>
      <c r="R58" s="117">
        <v>6033095.1624867953</v>
      </c>
      <c r="S58" s="118">
        <v>37199.75</v>
      </c>
      <c r="T58" s="22">
        <f t="shared" si="1"/>
        <v>12877386.282746011</v>
      </c>
      <c r="U58" s="36">
        <v>8224746.7727084365</v>
      </c>
      <c r="V58" s="22">
        <f t="shared" si="3"/>
        <v>21102133.055454448</v>
      </c>
      <c r="W58" s="22">
        <v>3918225.3298471766</v>
      </c>
      <c r="X58" s="21">
        <f t="shared" si="2"/>
        <v>25020358.385301623</v>
      </c>
      <c r="Y58" s="20">
        <f t="shared" si="4"/>
        <v>975.26245898661557</v>
      </c>
      <c r="Z58" s="248">
        <v>9</v>
      </c>
    </row>
    <row r="59" spans="1:26" s="120" customFormat="1" ht="16.5">
      <c r="A59" s="20">
        <v>165</v>
      </c>
      <c r="B59" s="18" t="s">
        <v>82</v>
      </c>
      <c r="C59" s="21">
        <v>16340</v>
      </c>
      <c r="D59" s="21">
        <v>25203312.41</v>
      </c>
      <c r="E59" s="21">
        <v>2652271.0922288373</v>
      </c>
      <c r="F59" s="21">
        <v>27855583.502228837</v>
      </c>
      <c r="G59" s="114">
        <v>1359.93</v>
      </c>
      <c r="H59" s="32">
        <v>22221256.199999999</v>
      </c>
      <c r="I59" s="32">
        <v>5634327.3022288382</v>
      </c>
      <c r="J59" s="288">
        <f t="shared" si="0"/>
        <v>0.20226922554962862</v>
      </c>
      <c r="K59" s="116">
        <v>0</v>
      </c>
      <c r="L59" s="116">
        <v>0</v>
      </c>
      <c r="M59" s="116">
        <v>148950.25602040361</v>
      </c>
      <c r="N59" s="116">
        <v>263830.81020383374</v>
      </c>
      <c r="O59" s="116">
        <v>0</v>
      </c>
      <c r="P59" s="117">
        <v>-1302953.9774999998</v>
      </c>
      <c r="Q59" s="117">
        <v>1551576.2857019408</v>
      </c>
      <c r="R59" s="117">
        <v>605166.81359396363</v>
      </c>
      <c r="S59" s="118">
        <v>23693</v>
      </c>
      <c r="T59" s="22">
        <f t="shared" si="1"/>
        <v>6924590.49024898</v>
      </c>
      <c r="U59" s="36">
        <v>4972570.705241628</v>
      </c>
      <c r="V59" s="22">
        <f t="shared" si="3"/>
        <v>11897161.195490608</v>
      </c>
      <c r="W59" s="22">
        <v>2578411.4744891911</v>
      </c>
      <c r="X59" s="21">
        <f t="shared" si="2"/>
        <v>14475572.6699798</v>
      </c>
      <c r="Y59" s="20">
        <f t="shared" si="4"/>
        <v>885.89796021908194</v>
      </c>
      <c r="Z59" s="248">
        <v>5</v>
      </c>
    </row>
    <row r="60" spans="1:26" s="120" customFormat="1" ht="16.5">
      <c r="A60" s="20">
        <v>167</v>
      </c>
      <c r="B60" s="18" t="s">
        <v>83</v>
      </c>
      <c r="C60" s="21">
        <v>77261</v>
      </c>
      <c r="D60" s="21">
        <v>96942952.540000007</v>
      </c>
      <c r="E60" s="21">
        <v>17419928.829813559</v>
      </c>
      <c r="F60" s="21">
        <v>114362881.36981356</v>
      </c>
      <c r="G60" s="114">
        <v>1359.93</v>
      </c>
      <c r="H60" s="32">
        <v>105069551.73</v>
      </c>
      <c r="I60" s="32">
        <v>9293329.6398135573</v>
      </c>
      <c r="J60" s="288">
        <f t="shared" si="0"/>
        <v>8.1261765430357208E-2</v>
      </c>
      <c r="K60" s="116">
        <v>0</v>
      </c>
      <c r="L60" s="116">
        <v>0</v>
      </c>
      <c r="M60" s="116">
        <v>1132062.907759981</v>
      </c>
      <c r="N60" s="116">
        <v>1538562.0979076326</v>
      </c>
      <c r="O60" s="116">
        <v>238679.45430810339</v>
      </c>
      <c r="P60" s="117">
        <v>-7369986.5868000006</v>
      </c>
      <c r="Q60" s="117">
        <v>7212540.3294365508</v>
      </c>
      <c r="R60" s="117">
        <v>7102223.0924413912</v>
      </c>
      <c r="S60" s="118">
        <v>112028.45</v>
      </c>
      <c r="T60" s="22">
        <f t="shared" si="1"/>
        <v>19259439.384867214</v>
      </c>
      <c r="U60" s="36">
        <v>24876905.582658071</v>
      </c>
      <c r="V60" s="22">
        <f t="shared" si="3"/>
        <v>44136344.967525288</v>
      </c>
      <c r="W60" s="22">
        <v>12599686.028364588</v>
      </c>
      <c r="X60" s="21">
        <f t="shared" si="2"/>
        <v>56736030.995889872</v>
      </c>
      <c r="Y60" s="20">
        <f t="shared" si="4"/>
        <v>734.34243662248571</v>
      </c>
      <c r="Z60" s="248">
        <v>12</v>
      </c>
    </row>
    <row r="61" spans="1:26" s="120" customFormat="1" ht="16.5">
      <c r="A61" s="20">
        <v>169</v>
      </c>
      <c r="B61" s="18" t="s">
        <v>84</v>
      </c>
      <c r="C61" s="21">
        <v>5046</v>
      </c>
      <c r="D61" s="21">
        <v>7113675.79</v>
      </c>
      <c r="E61" s="21">
        <v>716562.66942287504</v>
      </c>
      <c r="F61" s="21">
        <v>7830238.4594228752</v>
      </c>
      <c r="G61" s="114">
        <v>1359.93</v>
      </c>
      <c r="H61" s="32">
        <v>6862206.7800000003</v>
      </c>
      <c r="I61" s="32">
        <v>968031.67942287493</v>
      </c>
      <c r="J61" s="288">
        <f t="shared" si="0"/>
        <v>0.12362735623433661</v>
      </c>
      <c r="K61" s="116">
        <v>0</v>
      </c>
      <c r="L61" s="116">
        <v>0</v>
      </c>
      <c r="M61" s="116">
        <v>52891.871567043658</v>
      </c>
      <c r="N61" s="116">
        <v>61466.801211433405</v>
      </c>
      <c r="O61" s="116">
        <v>0</v>
      </c>
      <c r="P61" s="117">
        <v>-278191.76</v>
      </c>
      <c r="Q61" s="117">
        <v>294662.53420430375</v>
      </c>
      <c r="R61" s="117">
        <v>243093.74100410688</v>
      </c>
      <c r="S61" s="118">
        <v>7316.7</v>
      </c>
      <c r="T61" s="22">
        <f t="shared" si="1"/>
        <v>1349271.5674097626</v>
      </c>
      <c r="U61" s="36">
        <v>1388092.8454910221</v>
      </c>
      <c r="V61" s="22">
        <f t="shared" si="3"/>
        <v>2737364.412900785</v>
      </c>
      <c r="W61" s="22">
        <v>915355.61309493182</v>
      </c>
      <c r="X61" s="21">
        <f t="shared" si="2"/>
        <v>3652720.0259957169</v>
      </c>
      <c r="Y61" s="20">
        <f t="shared" si="4"/>
        <v>723.884269915917</v>
      </c>
      <c r="Z61" s="248">
        <v>5</v>
      </c>
    </row>
    <row r="62" spans="1:26" s="120" customFormat="1" ht="16.5">
      <c r="A62" s="20">
        <v>171</v>
      </c>
      <c r="B62" s="18" t="s">
        <v>85</v>
      </c>
      <c r="C62" s="21">
        <v>4624</v>
      </c>
      <c r="D62" s="21">
        <v>5865007.5499999998</v>
      </c>
      <c r="E62" s="21">
        <v>1064402.7855062045</v>
      </c>
      <c r="F62" s="21">
        <v>6929410.3355062045</v>
      </c>
      <c r="G62" s="114">
        <v>1359.93</v>
      </c>
      <c r="H62" s="32">
        <v>6288316.3200000003</v>
      </c>
      <c r="I62" s="32">
        <v>641094.01550620422</v>
      </c>
      <c r="J62" s="288">
        <f t="shared" si="0"/>
        <v>9.2517831166852277E-2</v>
      </c>
      <c r="K62" s="116">
        <v>26859.031136000001</v>
      </c>
      <c r="L62" s="116">
        <v>0</v>
      </c>
      <c r="M62" s="116">
        <v>45153.734687410528</v>
      </c>
      <c r="N62" s="116">
        <v>90469.529194769828</v>
      </c>
      <c r="O62" s="116">
        <v>0</v>
      </c>
      <c r="P62" s="117">
        <v>-278237.92499999999</v>
      </c>
      <c r="Q62" s="117">
        <v>236815.91370217776</v>
      </c>
      <c r="R62" s="117">
        <v>-21394.773749381366</v>
      </c>
      <c r="S62" s="118">
        <v>6704.8</v>
      </c>
      <c r="T62" s="22">
        <f t="shared" si="1"/>
        <v>747464.325477181</v>
      </c>
      <c r="U62" s="36">
        <v>1258742.6759261508</v>
      </c>
      <c r="V62" s="22">
        <f t="shared" si="3"/>
        <v>2006207.0014033318</v>
      </c>
      <c r="W62" s="22">
        <v>946112.66206561192</v>
      </c>
      <c r="X62" s="21">
        <f t="shared" si="2"/>
        <v>2952319.6634689439</v>
      </c>
      <c r="Y62" s="20">
        <f t="shared" si="4"/>
        <v>638.4774358713114</v>
      </c>
      <c r="Z62" s="248">
        <v>11</v>
      </c>
    </row>
    <row r="63" spans="1:26" s="120" customFormat="1" ht="16.5">
      <c r="A63" s="20">
        <v>172</v>
      </c>
      <c r="B63" s="18" t="s">
        <v>86</v>
      </c>
      <c r="C63" s="21">
        <v>4263</v>
      </c>
      <c r="D63" s="21">
        <v>4480426.96</v>
      </c>
      <c r="E63" s="21">
        <v>1313759.8809217445</v>
      </c>
      <c r="F63" s="21">
        <v>5794186.8409217447</v>
      </c>
      <c r="G63" s="114">
        <v>1359.93</v>
      </c>
      <c r="H63" s="32">
        <v>5797381.5899999999</v>
      </c>
      <c r="I63" s="32">
        <v>-3194.7490782551467</v>
      </c>
      <c r="J63" s="288">
        <f t="shared" si="0"/>
        <v>-5.5137142897982957E-4</v>
      </c>
      <c r="K63" s="116">
        <v>552631.28946900007</v>
      </c>
      <c r="L63" s="116">
        <v>0</v>
      </c>
      <c r="M63" s="116">
        <v>51148.650520614021</v>
      </c>
      <c r="N63" s="116">
        <v>60897.218536004177</v>
      </c>
      <c r="O63" s="116">
        <v>0</v>
      </c>
      <c r="P63" s="117">
        <v>-270744.03999999998</v>
      </c>
      <c r="Q63" s="117">
        <v>-193304.1060517905</v>
      </c>
      <c r="R63" s="117">
        <v>-294504.81534340768</v>
      </c>
      <c r="S63" s="118">
        <v>6181.3499999999995</v>
      </c>
      <c r="T63" s="22">
        <f t="shared" si="1"/>
        <v>-90889.201947835041</v>
      </c>
      <c r="U63" s="36">
        <v>1441166.0691494301</v>
      </c>
      <c r="V63" s="22">
        <f t="shared" si="3"/>
        <v>1350276.8672015951</v>
      </c>
      <c r="W63" s="22">
        <v>943783.46906109562</v>
      </c>
      <c r="X63" s="21">
        <f t="shared" si="2"/>
        <v>2294060.3362626908</v>
      </c>
      <c r="Y63" s="20">
        <f t="shared" si="4"/>
        <v>538.13284922887419</v>
      </c>
      <c r="Z63" s="248">
        <v>13</v>
      </c>
    </row>
    <row r="64" spans="1:26" s="120" customFormat="1" ht="16.5">
      <c r="A64" s="20">
        <v>176</v>
      </c>
      <c r="B64" s="18" t="s">
        <v>87</v>
      </c>
      <c r="C64" s="21">
        <v>4444</v>
      </c>
      <c r="D64" s="21">
        <v>4342355.1400000006</v>
      </c>
      <c r="E64" s="21">
        <v>1898004.5753521116</v>
      </c>
      <c r="F64" s="21">
        <v>6240359.7153521124</v>
      </c>
      <c r="G64" s="114">
        <v>1359.93</v>
      </c>
      <c r="H64" s="32">
        <v>6043528.9199999999</v>
      </c>
      <c r="I64" s="32">
        <v>196830.7953521125</v>
      </c>
      <c r="J64" s="288">
        <f t="shared" si="0"/>
        <v>3.1541578423417267E-2</v>
      </c>
      <c r="K64" s="116">
        <v>1240911.3009039999</v>
      </c>
      <c r="L64" s="116">
        <v>0</v>
      </c>
      <c r="M64" s="116">
        <v>54467.870002490556</v>
      </c>
      <c r="N64" s="116">
        <v>73487.96813207533</v>
      </c>
      <c r="O64" s="116">
        <v>0</v>
      </c>
      <c r="P64" s="117">
        <v>-305025.47499999998</v>
      </c>
      <c r="Q64" s="117">
        <v>-381170.26784384914</v>
      </c>
      <c r="R64" s="117">
        <v>-359656.37924106268</v>
      </c>
      <c r="S64" s="118">
        <v>6443.8</v>
      </c>
      <c r="T64" s="22">
        <f t="shared" si="1"/>
        <v>526289.61230576667</v>
      </c>
      <c r="U64" s="36">
        <v>1823389.6501873652</v>
      </c>
      <c r="V64" s="22">
        <f t="shared" si="3"/>
        <v>2349679.2624931317</v>
      </c>
      <c r="W64" s="22">
        <v>997650.35001855285</v>
      </c>
      <c r="X64" s="21">
        <f t="shared" si="2"/>
        <v>3347329.6125116847</v>
      </c>
      <c r="Y64" s="20">
        <f t="shared" si="4"/>
        <v>753.22448526365542</v>
      </c>
      <c r="Z64" s="248">
        <v>12</v>
      </c>
    </row>
    <row r="65" spans="1:26" s="120" customFormat="1" ht="16.5">
      <c r="A65" s="20">
        <v>177</v>
      </c>
      <c r="B65" s="18" t="s">
        <v>88</v>
      </c>
      <c r="C65" s="21">
        <v>1786</v>
      </c>
      <c r="D65" s="21">
        <v>2277366.2199999997</v>
      </c>
      <c r="E65" s="21">
        <v>353807.9218497384</v>
      </c>
      <c r="F65" s="21">
        <v>2631174.1418497381</v>
      </c>
      <c r="G65" s="114">
        <v>1359.93</v>
      </c>
      <c r="H65" s="32">
        <v>2428834.98</v>
      </c>
      <c r="I65" s="32">
        <v>202339.1618497381</v>
      </c>
      <c r="J65" s="288">
        <f t="shared" si="0"/>
        <v>7.690071083911304E-2</v>
      </c>
      <c r="K65" s="116">
        <v>68483.10792533333</v>
      </c>
      <c r="L65" s="116">
        <v>0</v>
      </c>
      <c r="M65" s="116">
        <v>21355.574664717333</v>
      </c>
      <c r="N65" s="116">
        <v>34455.457399024759</v>
      </c>
      <c r="O65" s="116">
        <v>0</v>
      </c>
      <c r="P65" s="117">
        <v>-106827.3275</v>
      </c>
      <c r="Q65" s="117">
        <v>357873.34609830112</v>
      </c>
      <c r="R65" s="117">
        <v>363469.13644535554</v>
      </c>
      <c r="S65" s="118">
        <v>2589.6999999999998</v>
      </c>
      <c r="T65" s="22">
        <f t="shared" si="1"/>
        <v>943738.15688247012</v>
      </c>
      <c r="U65" s="36">
        <v>-6155.0132025048206</v>
      </c>
      <c r="V65" s="22">
        <f t="shared" si="3"/>
        <v>937583.14367996529</v>
      </c>
      <c r="W65" s="22">
        <v>378838.24359697854</v>
      </c>
      <c r="X65" s="21">
        <f t="shared" si="2"/>
        <v>1316421.3872769438</v>
      </c>
      <c r="Y65" s="20">
        <f t="shared" si="4"/>
        <v>737.07804438798644</v>
      </c>
      <c r="Z65" s="248">
        <v>6</v>
      </c>
    </row>
    <row r="66" spans="1:26" s="120" customFormat="1" ht="16.5">
      <c r="A66" s="20">
        <v>178</v>
      </c>
      <c r="B66" s="18" t="s">
        <v>89</v>
      </c>
      <c r="C66" s="21">
        <v>5887</v>
      </c>
      <c r="D66" s="21">
        <v>6653437.8700000001</v>
      </c>
      <c r="E66" s="21">
        <v>1564400.3127256229</v>
      </c>
      <c r="F66" s="21">
        <v>8217838.1827256233</v>
      </c>
      <c r="G66" s="114">
        <v>1359.93</v>
      </c>
      <c r="H66" s="32">
        <v>8005907.9100000001</v>
      </c>
      <c r="I66" s="32">
        <v>211930.2727256231</v>
      </c>
      <c r="J66" s="288">
        <f t="shared" si="0"/>
        <v>2.5789054008280785E-2</v>
      </c>
      <c r="K66" s="116">
        <v>296671.80925200001</v>
      </c>
      <c r="L66" s="116">
        <v>0</v>
      </c>
      <c r="M66" s="116">
        <v>64330.781858198403</v>
      </c>
      <c r="N66" s="116">
        <v>113230.14081200061</v>
      </c>
      <c r="O66" s="116">
        <v>0</v>
      </c>
      <c r="P66" s="117">
        <v>-313328.67</v>
      </c>
      <c r="Q66" s="117">
        <v>832529.17260799883</v>
      </c>
      <c r="R66" s="117">
        <v>363905.56139458384</v>
      </c>
      <c r="S66" s="118">
        <v>8536.15</v>
      </c>
      <c r="T66" s="22">
        <f t="shared" si="1"/>
        <v>1577805.2186504048</v>
      </c>
      <c r="U66" s="36">
        <v>1592728.5435757763</v>
      </c>
      <c r="V66" s="22">
        <f t="shared" si="3"/>
        <v>3170533.7622261811</v>
      </c>
      <c r="W66" s="22">
        <v>1352222.9635741962</v>
      </c>
      <c r="X66" s="21">
        <f t="shared" si="2"/>
        <v>4522756.7258003773</v>
      </c>
      <c r="Y66" s="20">
        <f t="shared" si="4"/>
        <v>768.26171662992647</v>
      </c>
      <c r="Z66" s="248">
        <v>10</v>
      </c>
    </row>
    <row r="67" spans="1:26" s="120" customFormat="1" ht="16.5">
      <c r="A67" s="20">
        <v>179</v>
      </c>
      <c r="B67" s="18" t="s">
        <v>90</v>
      </c>
      <c r="C67" s="21">
        <v>144473</v>
      </c>
      <c r="D67" s="21">
        <v>203468574.03999999</v>
      </c>
      <c r="E67" s="21">
        <v>29396081.699357592</v>
      </c>
      <c r="F67" s="21">
        <v>232864655.73935759</v>
      </c>
      <c r="G67" s="114">
        <v>1359.93</v>
      </c>
      <c r="H67" s="32">
        <v>196473166.89000002</v>
      </c>
      <c r="I67" s="32">
        <v>36391488.849357575</v>
      </c>
      <c r="J67" s="288">
        <f t="shared" si="0"/>
        <v>0.15627742533023173</v>
      </c>
      <c r="K67" s="116">
        <v>0</v>
      </c>
      <c r="L67" s="116">
        <v>0</v>
      </c>
      <c r="M67" s="116">
        <v>1988678.1441319401</v>
      </c>
      <c r="N67" s="116">
        <v>3060144.60400014</v>
      </c>
      <c r="O67" s="116">
        <v>1073853.2155220937</v>
      </c>
      <c r="P67" s="117">
        <v>-17479573.87145</v>
      </c>
      <c r="Q67" s="117">
        <v>-7091614.2941753212</v>
      </c>
      <c r="R67" s="117">
        <v>1130494.3773779264</v>
      </c>
      <c r="S67" s="118">
        <v>209485.85</v>
      </c>
      <c r="T67" s="22">
        <f t="shared" si="1"/>
        <v>19282956.874764357</v>
      </c>
      <c r="U67" s="36">
        <v>40036379.977745287</v>
      </c>
      <c r="V67" s="22">
        <f t="shared" si="3"/>
        <v>59319336.852509648</v>
      </c>
      <c r="W67" s="22">
        <v>21122633.565577343</v>
      </c>
      <c r="X67" s="21">
        <f t="shared" si="2"/>
        <v>80441970.418086991</v>
      </c>
      <c r="Y67" s="20">
        <f t="shared" si="4"/>
        <v>556.79587478689439</v>
      </c>
      <c r="Z67" s="248">
        <v>13</v>
      </c>
    </row>
    <row r="68" spans="1:26" s="120" customFormat="1" ht="16.5">
      <c r="A68" s="20">
        <v>181</v>
      </c>
      <c r="B68" s="18" t="s">
        <v>91</v>
      </c>
      <c r="C68" s="21">
        <v>1685</v>
      </c>
      <c r="D68" s="21">
        <v>2295025.8199999998</v>
      </c>
      <c r="E68" s="21">
        <v>347181.8806231934</v>
      </c>
      <c r="F68" s="21">
        <v>2642207.7006231933</v>
      </c>
      <c r="G68" s="114">
        <v>1359.93</v>
      </c>
      <c r="H68" s="32">
        <v>2291482.0500000003</v>
      </c>
      <c r="I68" s="32">
        <v>350725.65062319301</v>
      </c>
      <c r="J68" s="288">
        <f t="shared" si="0"/>
        <v>0.13273962169608036</v>
      </c>
      <c r="K68" s="116">
        <v>39648.807126666667</v>
      </c>
      <c r="L68" s="116">
        <v>0</v>
      </c>
      <c r="M68" s="116">
        <v>14140.919975699013</v>
      </c>
      <c r="N68" s="116">
        <v>21823.335427051585</v>
      </c>
      <c r="O68" s="116">
        <v>0</v>
      </c>
      <c r="P68" s="117">
        <v>-81687.400000000009</v>
      </c>
      <c r="Q68" s="117">
        <v>298162.82759963517</v>
      </c>
      <c r="R68" s="117">
        <v>213465.8887162983</v>
      </c>
      <c r="S68" s="118">
        <v>2443.25</v>
      </c>
      <c r="T68" s="22">
        <f t="shared" si="1"/>
        <v>858723.27946854371</v>
      </c>
      <c r="U68" s="36">
        <v>954375.74875171797</v>
      </c>
      <c r="V68" s="22">
        <f t="shared" si="3"/>
        <v>1813099.0282202617</v>
      </c>
      <c r="W68" s="22">
        <v>431797.35128548706</v>
      </c>
      <c r="X68" s="21">
        <f t="shared" si="2"/>
        <v>2244896.3795057489</v>
      </c>
      <c r="Y68" s="20">
        <f t="shared" si="4"/>
        <v>1332.2827178075661</v>
      </c>
      <c r="Z68" s="248">
        <v>4</v>
      </c>
    </row>
    <row r="69" spans="1:26" s="120" customFormat="1" ht="16.5">
      <c r="A69" s="20">
        <v>182</v>
      </c>
      <c r="B69" s="18" t="s">
        <v>92</v>
      </c>
      <c r="C69" s="21">
        <v>19767</v>
      </c>
      <c r="D69" s="21">
        <v>23727294.75</v>
      </c>
      <c r="E69" s="21">
        <v>4005984.8079243805</v>
      </c>
      <c r="F69" s="21">
        <v>27733279.557924382</v>
      </c>
      <c r="G69" s="114">
        <v>1359.93</v>
      </c>
      <c r="H69" s="32">
        <v>26881736.310000002</v>
      </c>
      <c r="I69" s="32">
        <v>851543.24792438</v>
      </c>
      <c r="J69" s="288">
        <f t="shared" si="0"/>
        <v>3.0704743957375349E-2</v>
      </c>
      <c r="K69" s="116">
        <v>290749.38989799999</v>
      </c>
      <c r="L69" s="116">
        <v>0</v>
      </c>
      <c r="M69" s="116">
        <v>252922.32612713226</v>
      </c>
      <c r="N69" s="116">
        <v>375228.8517432168</v>
      </c>
      <c r="O69" s="116">
        <v>0</v>
      </c>
      <c r="P69" s="117">
        <v>-1559834.53</v>
      </c>
      <c r="Q69" s="117">
        <v>1666777.3868203121</v>
      </c>
      <c r="R69" s="117">
        <v>2026097.030260168</v>
      </c>
      <c r="S69" s="118">
        <v>28662.149999999998</v>
      </c>
      <c r="T69" s="22">
        <f t="shared" si="1"/>
        <v>3932145.8527732091</v>
      </c>
      <c r="U69" s="36">
        <v>-69367.832597479661</v>
      </c>
      <c r="V69" s="22">
        <f t="shared" si="3"/>
        <v>3862778.0201757294</v>
      </c>
      <c r="W69" s="22">
        <v>3333770.6346947895</v>
      </c>
      <c r="X69" s="21">
        <f t="shared" si="2"/>
        <v>7196548.6548705194</v>
      </c>
      <c r="Y69" s="20">
        <f t="shared" si="4"/>
        <v>364.06883466740118</v>
      </c>
      <c r="Z69" s="248">
        <v>13</v>
      </c>
    </row>
    <row r="70" spans="1:26" s="120" customFormat="1" ht="16.5">
      <c r="A70" s="20">
        <v>186</v>
      </c>
      <c r="B70" s="18" t="s">
        <v>93</v>
      </c>
      <c r="C70" s="21">
        <v>45226</v>
      </c>
      <c r="D70" s="21">
        <v>70400395.959999993</v>
      </c>
      <c r="E70" s="21">
        <v>9289859.252515547</v>
      </c>
      <c r="F70" s="21">
        <v>79690255.212515533</v>
      </c>
      <c r="G70" s="114">
        <v>1359.93</v>
      </c>
      <c r="H70" s="32">
        <v>61504194.18</v>
      </c>
      <c r="I70" s="32">
        <v>18186061.032515533</v>
      </c>
      <c r="J70" s="288">
        <f t="shared" si="0"/>
        <v>0.22820934609906196</v>
      </c>
      <c r="K70" s="116">
        <v>0</v>
      </c>
      <c r="L70" s="116">
        <v>0</v>
      </c>
      <c r="M70" s="116">
        <v>376548.28505418904</v>
      </c>
      <c r="N70" s="116">
        <v>855008.07372949005</v>
      </c>
      <c r="O70" s="116">
        <v>623828.6096007477</v>
      </c>
      <c r="P70" s="117">
        <v>-5594164.778549999</v>
      </c>
      <c r="Q70" s="117">
        <v>-3409635.4958324749</v>
      </c>
      <c r="R70" s="117">
        <v>-910405.65919543139</v>
      </c>
      <c r="S70" s="118">
        <v>65577.7</v>
      </c>
      <c r="T70" s="22">
        <f t="shared" si="1"/>
        <v>10192817.767322056</v>
      </c>
      <c r="U70" s="36">
        <v>3422567.853259732</v>
      </c>
      <c r="V70" s="22">
        <f t="shared" si="3"/>
        <v>13615385.620581787</v>
      </c>
      <c r="W70" s="22">
        <v>5476934.4101341153</v>
      </c>
      <c r="X70" s="21">
        <f t="shared" si="2"/>
        <v>19092320.030715901</v>
      </c>
      <c r="Y70" s="20">
        <f t="shared" si="4"/>
        <v>422.15362912298019</v>
      </c>
      <c r="Z70" s="248">
        <v>1</v>
      </c>
    </row>
    <row r="71" spans="1:26" s="120" customFormat="1" ht="16.5">
      <c r="A71" s="20">
        <v>202</v>
      </c>
      <c r="B71" s="18" t="s">
        <v>94</v>
      </c>
      <c r="C71" s="21">
        <v>35497</v>
      </c>
      <c r="D71" s="21">
        <v>61270671.850000001</v>
      </c>
      <c r="E71" s="21">
        <v>5638753.5728792492</v>
      </c>
      <c r="F71" s="21">
        <v>66909425.422879249</v>
      </c>
      <c r="G71" s="114">
        <v>1359.93</v>
      </c>
      <c r="H71" s="32">
        <v>48273435.210000001</v>
      </c>
      <c r="I71" s="32">
        <v>18635990.212879248</v>
      </c>
      <c r="J71" s="288">
        <f t="shared" si="0"/>
        <v>0.27852563514178363</v>
      </c>
      <c r="K71" s="116">
        <v>0</v>
      </c>
      <c r="L71" s="116">
        <v>0</v>
      </c>
      <c r="M71" s="116">
        <v>293235.23299954779</v>
      </c>
      <c r="N71" s="116">
        <v>660279.01452703739</v>
      </c>
      <c r="O71" s="116">
        <v>708620.90448450984</v>
      </c>
      <c r="P71" s="117">
        <v>-2252636.4449999998</v>
      </c>
      <c r="Q71" s="117">
        <v>3039877.669067522</v>
      </c>
      <c r="R71" s="117">
        <v>1455677.5783048854</v>
      </c>
      <c r="S71" s="118">
        <v>51470.65</v>
      </c>
      <c r="T71" s="22">
        <f t="shared" si="1"/>
        <v>22592514.81726275</v>
      </c>
      <c r="U71" s="36">
        <v>1495516.01308127</v>
      </c>
      <c r="V71" s="22">
        <f t="shared" si="3"/>
        <v>24088030.830344021</v>
      </c>
      <c r="W71" s="22">
        <v>3823613.8257266623</v>
      </c>
      <c r="X71" s="21">
        <f t="shared" si="2"/>
        <v>27911644.656070683</v>
      </c>
      <c r="Y71" s="20">
        <f t="shared" si="4"/>
        <v>786.30996016763902</v>
      </c>
      <c r="Z71" s="248">
        <v>2</v>
      </c>
    </row>
    <row r="72" spans="1:26" s="120" customFormat="1" ht="16.5">
      <c r="A72" s="20">
        <v>204</v>
      </c>
      <c r="B72" s="18" t="s">
        <v>95</v>
      </c>
      <c r="C72" s="21">
        <v>2778</v>
      </c>
      <c r="D72" s="21">
        <v>2950468.8600000003</v>
      </c>
      <c r="E72" s="21">
        <v>868807.06582429924</v>
      </c>
      <c r="F72" s="21">
        <v>3819275.9258242995</v>
      </c>
      <c r="G72" s="114">
        <v>1359.93</v>
      </c>
      <c r="H72" s="32">
        <v>3777885.54</v>
      </c>
      <c r="I72" s="32">
        <v>41390.385824299417</v>
      </c>
      <c r="J72" s="288">
        <f t="shared" si="0"/>
        <v>1.0837233713446952E-2</v>
      </c>
      <c r="K72" s="116">
        <v>305276.05068600003</v>
      </c>
      <c r="L72" s="116">
        <v>0</v>
      </c>
      <c r="M72" s="116">
        <v>31369.553610244657</v>
      </c>
      <c r="N72" s="116">
        <v>25644.400577572003</v>
      </c>
      <c r="O72" s="116">
        <v>0</v>
      </c>
      <c r="P72" s="117">
        <v>-206845.79</v>
      </c>
      <c r="Q72" s="117">
        <v>-472564.01996446296</v>
      </c>
      <c r="R72" s="117">
        <v>-725824.72209087736</v>
      </c>
      <c r="S72" s="118">
        <v>4028.1</v>
      </c>
      <c r="T72" s="22">
        <f t="shared" si="1"/>
        <v>-997526.04135722423</v>
      </c>
      <c r="U72" s="36">
        <v>1020508.4931754384</v>
      </c>
      <c r="V72" s="22">
        <f t="shared" si="3"/>
        <v>22982.451818214147</v>
      </c>
      <c r="W72" s="22">
        <v>625921.38121556991</v>
      </c>
      <c r="X72" s="21">
        <f t="shared" si="2"/>
        <v>648903.83303378406</v>
      </c>
      <c r="Y72" s="20">
        <f t="shared" si="4"/>
        <v>233.58669295672573</v>
      </c>
      <c r="Z72" s="248">
        <v>11</v>
      </c>
    </row>
    <row r="73" spans="1:26" s="120" customFormat="1" ht="16.5">
      <c r="A73" s="20">
        <v>205</v>
      </c>
      <c r="B73" s="18" t="s">
        <v>96</v>
      </c>
      <c r="C73" s="21">
        <v>36493</v>
      </c>
      <c r="D73" s="21">
        <v>53534549.639999993</v>
      </c>
      <c r="E73" s="21">
        <v>6984974.0504413545</v>
      </c>
      <c r="F73" s="21">
        <v>60519523.690441348</v>
      </c>
      <c r="G73" s="114">
        <v>1359.93</v>
      </c>
      <c r="H73" s="32">
        <v>49627925.490000002</v>
      </c>
      <c r="I73" s="32">
        <v>10891598.200441346</v>
      </c>
      <c r="J73" s="288">
        <f t="shared" si="0"/>
        <v>0.1799683397402812</v>
      </c>
      <c r="K73" s="116">
        <v>407000.0305606667</v>
      </c>
      <c r="L73" s="116">
        <v>0</v>
      </c>
      <c r="M73" s="116">
        <v>489729.21414065041</v>
      </c>
      <c r="N73" s="116">
        <v>693216.44746239984</v>
      </c>
      <c r="O73" s="116">
        <v>0</v>
      </c>
      <c r="P73" s="117">
        <v>-2925878.04825</v>
      </c>
      <c r="Q73" s="117">
        <v>-7752867.8544950169</v>
      </c>
      <c r="R73" s="117">
        <v>-4898872.5916404137</v>
      </c>
      <c r="S73" s="118">
        <v>52914.85</v>
      </c>
      <c r="T73" s="22">
        <f t="shared" si="1"/>
        <v>-3043159.7517803665</v>
      </c>
      <c r="U73" s="36">
        <v>13084594.004478877</v>
      </c>
      <c r="V73" s="22">
        <f t="shared" si="3"/>
        <v>10041434.252698511</v>
      </c>
      <c r="W73" s="22">
        <v>5725031.7848050632</v>
      </c>
      <c r="X73" s="21">
        <f t="shared" si="2"/>
        <v>15766466.037503574</v>
      </c>
      <c r="Y73" s="20">
        <f t="shared" si="4"/>
        <v>432.04083077586313</v>
      </c>
      <c r="Z73" s="248">
        <v>18</v>
      </c>
    </row>
    <row r="74" spans="1:26" s="120" customFormat="1" ht="16.5">
      <c r="A74" s="20">
        <v>208</v>
      </c>
      <c r="B74" s="18" t="s">
        <v>97</v>
      </c>
      <c r="C74" s="21">
        <v>12412</v>
      </c>
      <c r="D74" s="21">
        <v>20996313.34</v>
      </c>
      <c r="E74" s="21">
        <v>2158028.469451488</v>
      </c>
      <c r="F74" s="21">
        <v>23154341.809451487</v>
      </c>
      <c r="G74" s="114">
        <v>1359.93</v>
      </c>
      <c r="H74" s="32">
        <v>16879451.16</v>
      </c>
      <c r="I74" s="32">
        <v>6274890.6494514868</v>
      </c>
      <c r="J74" s="288">
        <f t="shared" si="0"/>
        <v>0.2710027648849041</v>
      </c>
      <c r="K74" s="116">
        <v>343722.13993600005</v>
      </c>
      <c r="L74" s="116">
        <v>0</v>
      </c>
      <c r="M74" s="116">
        <v>144228.12103199947</v>
      </c>
      <c r="N74" s="116">
        <v>243502.84249451451</v>
      </c>
      <c r="O74" s="116">
        <v>8372.8663539346489</v>
      </c>
      <c r="P74" s="117">
        <v>-616753.48499999999</v>
      </c>
      <c r="Q74" s="117">
        <v>1591114.3300373671</v>
      </c>
      <c r="R74" s="117">
        <v>714745.30689145578</v>
      </c>
      <c r="S74" s="118">
        <v>17997.399999999998</v>
      </c>
      <c r="T74" s="22">
        <f t="shared" si="1"/>
        <v>8721820.1711967587</v>
      </c>
      <c r="U74" s="36">
        <v>6269418.5082062874</v>
      </c>
      <c r="V74" s="22">
        <f t="shared" si="3"/>
        <v>14991238.679403046</v>
      </c>
      <c r="W74" s="22">
        <v>2430519.1975263674</v>
      </c>
      <c r="X74" s="21">
        <f t="shared" si="2"/>
        <v>17421757.876929414</v>
      </c>
      <c r="Y74" s="20">
        <f t="shared" si="4"/>
        <v>1403.6221299491954</v>
      </c>
      <c r="Z74" s="248">
        <v>17</v>
      </c>
    </row>
    <row r="75" spans="1:26" s="120" customFormat="1" ht="16.5">
      <c r="A75" s="20">
        <v>211</v>
      </c>
      <c r="B75" s="18" t="s">
        <v>98</v>
      </c>
      <c r="C75" s="21">
        <v>32622</v>
      </c>
      <c r="D75" s="21">
        <v>57021994.709999993</v>
      </c>
      <c r="E75" s="21">
        <v>4203322.6484602336</v>
      </c>
      <c r="F75" s="21">
        <v>61225317.358460225</v>
      </c>
      <c r="G75" s="114">
        <v>1359.93</v>
      </c>
      <c r="H75" s="32">
        <v>44363636.460000001</v>
      </c>
      <c r="I75" s="32">
        <v>16861680.898460224</v>
      </c>
      <c r="J75" s="288">
        <f t="shared" ref="J75:J138" si="5">I75/F75</f>
        <v>0.27540373208257851</v>
      </c>
      <c r="K75" s="116">
        <v>0</v>
      </c>
      <c r="L75" s="116">
        <v>0</v>
      </c>
      <c r="M75" s="116">
        <v>259547.97066091961</v>
      </c>
      <c r="N75" s="116">
        <v>590964.39337674621</v>
      </c>
      <c r="O75" s="116">
        <v>322339.35657327971</v>
      </c>
      <c r="P75" s="117">
        <v>-2089368.4449999998</v>
      </c>
      <c r="Q75" s="117">
        <v>684931.9172317225</v>
      </c>
      <c r="R75" s="117">
        <v>280472.81638252817</v>
      </c>
      <c r="S75" s="118">
        <v>47301.9</v>
      </c>
      <c r="T75" s="22">
        <f t="shared" ref="T75:T138" si="6">SUM(K75:S75)+I75</f>
        <v>16957870.80768542</v>
      </c>
      <c r="U75" s="36">
        <v>6410414.6119171288</v>
      </c>
      <c r="V75" s="22">
        <f t="shared" si="3"/>
        <v>23368285.419602551</v>
      </c>
      <c r="W75" s="22">
        <v>4309006.4312020615</v>
      </c>
      <c r="X75" s="21">
        <f t="shared" ref="X75:X138" si="7">SUM(V75:W75)</f>
        <v>27677291.850804612</v>
      </c>
      <c r="Y75" s="20">
        <f t="shared" si="4"/>
        <v>848.42412638111125</v>
      </c>
      <c r="Z75" s="248">
        <v>6</v>
      </c>
    </row>
    <row r="76" spans="1:26" s="120" customFormat="1" ht="16.5">
      <c r="A76" s="20">
        <v>213</v>
      </c>
      <c r="B76" s="18" t="s">
        <v>99</v>
      </c>
      <c r="C76" s="21">
        <v>5230</v>
      </c>
      <c r="D76" s="21">
        <v>5791256.0899999999</v>
      </c>
      <c r="E76" s="21">
        <v>1393263.8566139885</v>
      </c>
      <c r="F76" s="21">
        <v>7184519.9466139879</v>
      </c>
      <c r="G76" s="114">
        <v>1359.93</v>
      </c>
      <c r="H76" s="32">
        <v>7112433.9000000004</v>
      </c>
      <c r="I76" s="32">
        <v>72086.046613987535</v>
      </c>
      <c r="J76" s="288">
        <f t="shared" si="5"/>
        <v>1.0033523067600525E-2</v>
      </c>
      <c r="K76" s="116">
        <v>492014.11711000011</v>
      </c>
      <c r="L76" s="116">
        <v>0</v>
      </c>
      <c r="M76" s="116">
        <v>57079.545742748494</v>
      </c>
      <c r="N76" s="116">
        <v>75479.609135483173</v>
      </c>
      <c r="O76" s="116">
        <v>0</v>
      </c>
      <c r="P76" s="117">
        <v>-368440.79500000004</v>
      </c>
      <c r="Q76" s="117">
        <v>-135640.18013436309</v>
      </c>
      <c r="R76" s="117">
        <v>66922.726256264737</v>
      </c>
      <c r="S76" s="118">
        <v>7583.5</v>
      </c>
      <c r="T76" s="22">
        <f t="shared" si="6"/>
        <v>267084.56972412096</v>
      </c>
      <c r="U76" s="36">
        <v>716957.24678124534</v>
      </c>
      <c r="V76" s="22">
        <f t="shared" ref="V76:V139" si="8">SUM(T76:U76)</f>
        <v>984041.81650536624</v>
      </c>
      <c r="W76" s="22">
        <v>1126664.5288037318</v>
      </c>
      <c r="X76" s="21">
        <f t="shared" si="7"/>
        <v>2110706.3453090983</v>
      </c>
      <c r="Y76" s="20">
        <f t="shared" ref="Y76:Y139" si="9">X76/C76</f>
        <v>403.57673906483711</v>
      </c>
      <c r="Z76" s="248">
        <v>10</v>
      </c>
    </row>
    <row r="77" spans="1:26" s="120" customFormat="1" ht="16.5">
      <c r="A77" s="20">
        <v>214</v>
      </c>
      <c r="B77" s="18" t="s">
        <v>100</v>
      </c>
      <c r="C77" s="21">
        <v>12662</v>
      </c>
      <c r="D77" s="21">
        <v>16918543.23</v>
      </c>
      <c r="E77" s="21">
        <v>2791358.2853376875</v>
      </c>
      <c r="F77" s="21">
        <v>19709901.515337687</v>
      </c>
      <c r="G77" s="114">
        <v>1359.93</v>
      </c>
      <c r="H77" s="32">
        <v>17219433.66</v>
      </c>
      <c r="I77" s="32">
        <v>2490467.8553376868</v>
      </c>
      <c r="J77" s="288">
        <f t="shared" si="5"/>
        <v>0.1263561795780499</v>
      </c>
      <c r="K77" s="116">
        <v>233259.52438533335</v>
      </c>
      <c r="L77" s="116">
        <v>0</v>
      </c>
      <c r="M77" s="116">
        <v>178611.72304040106</v>
      </c>
      <c r="N77" s="116">
        <v>222289.94202821061</v>
      </c>
      <c r="O77" s="116">
        <v>0</v>
      </c>
      <c r="P77" s="117">
        <v>-705964.90249999997</v>
      </c>
      <c r="Q77" s="117">
        <v>218342.51649319506</v>
      </c>
      <c r="R77" s="117">
        <v>823608.0857681433</v>
      </c>
      <c r="S77" s="118">
        <v>18359.899999999998</v>
      </c>
      <c r="T77" s="22">
        <f t="shared" si="6"/>
        <v>3478974.6445529703</v>
      </c>
      <c r="U77" s="36">
        <v>5178433.7416731101</v>
      </c>
      <c r="V77" s="22">
        <f t="shared" si="8"/>
        <v>8657408.3862260804</v>
      </c>
      <c r="W77" s="22">
        <v>2642332.267822017</v>
      </c>
      <c r="X77" s="21">
        <f t="shared" si="7"/>
        <v>11299740.654048096</v>
      </c>
      <c r="Y77" s="20">
        <f t="shared" si="9"/>
        <v>892.4135724252169</v>
      </c>
      <c r="Z77" s="248">
        <v>4</v>
      </c>
    </row>
    <row r="78" spans="1:26" s="120" customFormat="1" ht="16.5">
      <c r="A78" s="20">
        <v>216</v>
      </c>
      <c r="B78" s="18" t="s">
        <v>101</v>
      </c>
      <c r="C78" s="21">
        <v>1311</v>
      </c>
      <c r="D78" s="21">
        <v>1518857.99</v>
      </c>
      <c r="E78" s="21">
        <v>529344.60820982605</v>
      </c>
      <c r="F78" s="21">
        <v>2048202.598209826</v>
      </c>
      <c r="G78" s="114">
        <v>1359.93</v>
      </c>
      <c r="H78" s="32">
        <v>1782868.23</v>
      </c>
      <c r="I78" s="32">
        <v>265334.36820982606</v>
      </c>
      <c r="J78" s="288">
        <f t="shared" si="5"/>
        <v>0.12954498175216364</v>
      </c>
      <c r="K78" s="116">
        <v>367330.88869200007</v>
      </c>
      <c r="L78" s="116">
        <v>0</v>
      </c>
      <c r="M78" s="116">
        <v>14779.536050244069</v>
      </c>
      <c r="N78" s="116">
        <v>23373.93753813193</v>
      </c>
      <c r="O78" s="116">
        <v>0</v>
      </c>
      <c r="P78" s="117">
        <v>-61475.9</v>
      </c>
      <c r="Q78" s="117">
        <v>114357.02483967174</v>
      </c>
      <c r="R78" s="117">
        <v>-4523.8032819577911</v>
      </c>
      <c r="S78" s="118">
        <v>1900.95</v>
      </c>
      <c r="T78" s="22">
        <f t="shared" si="6"/>
        <v>721077.00204791606</v>
      </c>
      <c r="U78" s="36">
        <v>372167.6190418874</v>
      </c>
      <c r="V78" s="22">
        <f t="shared" si="8"/>
        <v>1093244.6210898035</v>
      </c>
      <c r="W78" s="22">
        <v>301479.03133509605</v>
      </c>
      <c r="X78" s="21">
        <f t="shared" si="7"/>
        <v>1394723.6524248996</v>
      </c>
      <c r="Y78" s="20">
        <f t="shared" si="9"/>
        <v>1063.8624351067122</v>
      </c>
      <c r="Z78" s="248">
        <v>13</v>
      </c>
    </row>
    <row r="79" spans="1:26" s="120" customFormat="1" ht="16.5">
      <c r="A79" s="20">
        <v>217</v>
      </c>
      <c r="B79" s="18" t="s">
        <v>102</v>
      </c>
      <c r="C79" s="21">
        <v>5390</v>
      </c>
      <c r="D79" s="21">
        <v>8911056.7200000007</v>
      </c>
      <c r="E79" s="21">
        <v>938634.37492668419</v>
      </c>
      <c r="F79" s="21">
        <v>9849691.0949266851</v>
      </c>
      <c r="G79" s="114">
        <v>1359.93</v>
      </c>
      <c r="H79" s="32">
        <v>7330022.7000000002</v>
      </c>
      <c r="I79" s="32">
        <v>2519668.3949266849</v>
      </c>
      <c r="J79" s="288">
        <f t="shared" si="5"/>
        <v>0.25581192045956641</v>
      </c>
      <c r="K79" s="116">
        <v>63332.04005333333</v>
      </c>
      <c r="L79" s="116">
        <v>0</v>
      </c>
      <c r="M79" s="116">
        <v>63001.545233973724</v>
      </c>
      <c r="N79" s="116">
        <v>103983.39196857979</v>
      </c>
      <c r="O79" s="116">
        <v>0</v>
      </c>
      <c r="P79" s="117">
        <v>-289452.02999999997</v>
      </c>
      <c r="Q79" s="117">
        <v>-561106.87027460278</v>
      </c>
      <c r="R79" s="117">
        <v>-772481.20078429999</v>
      </c>
      <c r="S79" s="118">
        <v>7815.5</v>
      </c>
      <c r="T79" s="22">
        <f t="shared" si="6"/>
        <v>1134760.7711236691</v>
      </c>
      <c r="U79" s="36">
        <v>2726306.362260391</v>
      </c>
      <c r="V79" s="22">
        <f t="shared" si="8"/>
        <v>3861067.1333840601</v>
      </c>
      <c r="W79" s="22">
        <v>1064158.201157104</v>
      </c>
      <c r="X79" s="21">
        <f t="shared" si="7"/>
        <v>4925225.3345411643</v>
      </c>
      <c r="Y79" s="20">
        <f t="shared" si="9"/>
        <v>913.77093405216408</v>
      </c>
      <c r="Z79" s="248">
        <v>16</v>
      </c>
    </row>
    <row r="80" spans="1:26" s="120" customFormat="1" ht="16.5">
      <c r="A80" s="20">
        <v>218</v>
      </c>
      <c r="B80" s="18" t="s">
        <v>103</v>
      </c>
      <c r="C80" s="21">
        <v>1192</v>
      </c>
      <c r="D80" s="21">
        <v>1212511.22</v>
      </c>
      <c r="E80" s="21">
        <v>246701.17665707</v>
      </c>
      <c r="F80" s="21">
        <v>1459212.3966570699</v>
      </c>
      <c r="G80" s="114">
        <v>1359.93</v>
      </c>
      <c r="H80" s="32">
        <v>1621036.56</v>
      </c>
      <c r="I80" s="32">
        <v>-161824.16334293014</v>
      </c>
      <c r="J80" s="288">
        <f t="shared" si="5"/>
        <v>-0.11089829260884528</v>
      </c>
      <c r="K80" s="116">
        <v>44263.60244266667</v>
      </c>
      <c r="L80" s="116">
        <v>0</v>
      </c>
      <c r="M80" s="116">
        <v>11826.419147031816</v>
      </c>
      <c r="N80" s="116">
        <v>18032.150834145494</v>
      </c>
      <c r="O80" s="116">
        <v>0</v>
      </c>
      <c r="P80" s="117">
        <v>-53643.164999999994</v>
      </c>
      <c r="Q80" s="117">
        <v>422971.04760824348</v>
      </c>
      <c r="R80" s="117">
        <v>241440.92076209918</v>
      </c>
      <c r="S80" s="118">
        <v>1728.3999999999999</v>
      </c>
      <c r="T80" s="22">
        <f t="shared" si="6"/>
        <v>524795.21245125658</v>
      </c>
      <c r="U80" s="36">
        <v>620734.45455552044</v>
      </c>
      <c r="V80" s="22">
        <f t="shared" si="8"/>
        <v>1145529.6670067771</v>
      </c>
      <c r="W80" s="22">
        <v>340927.93071164907</v>
      </c>
      <c r="X80" s="21">
        <f t="shared" si="7"/>
        <v>1486457.5977184263</v>
      </c>
      <c r="Y80" s="20">
        <f t="shared" si="9"/>
        <v>1247.0281860053913</v>
      </c>
      <c r="Z80" s="248">
        <v>14</v>
      </c>
    </row>
    <row r="81" spans="1:26" s="120" customFormat="1" ht="16.5">
      <c r="A81" s="20">
        <v>224</v>
      </c>
      <c r="B81" s="18" t="s">
        <v>104</v>
      </c>
      <c r="C81" s="21">
        <v>8717</v>
      </c>
      <c r="D81" s="21">
        <v>12313888.699999999</v>
      </c>
      <c r="E81" s="21">
        <v>2177126.0660778526</v>
      </c>
      <c r="F81" s="21">
        <v>14491014.766077852</v>
      </c>
      <c r="G81" s="114">
        <v>1359.93</v>
      </c>
      <c r="H81" s="32">
        <v>11854509.810000001</v>
      </c>
      <c r="I81" s="32">
        <v>2636504.9560778514</v>
      </c>
      <c r="J81" s="288">
        <f t="shared" si="5"/>
        <v>0.18194067141865522</v>
      </c>
      <c r="K81" s="116">
        <v>0</v>
      </c>
      <c r="L81" s="116">
        <v>0</v>
      </c>
      <c r="M81" s="116">
        <v>85729.120912604398</v>
      </c>
      <c r="N81" s="116">
        <v>107864.33351839804</v>
      </c>
      <c r="O81" s="116">
        <v>0</v>
      </c>
      <c r="P81" s="117">
        <v>-753390.58220000006</v>
      </c>
      <c r="Q81" s="117">
        <v>-739697.95930586406</v>
      </c>
      <c r="R81" s="117">
        <v>-627025.14316977886</v>
      </c>
      <c r="S81" s="118">
        <v>12639.65</v>
      </c>
      <c r="T81" s="22">
        <f t="shared" si="6"/>
        <v>722624.37583321077</v>
      </c>
      <c r="U81" s="36">
        <v>3706311.3577195536</v>
      </c>
      <c r="V81" s="22">
        <f t="shared" si="8"/>
        <v>4428935.7335527642</v>
      </c>
      <c r="W81" s="22">
        <v>1484090.8745698929</v>
      </c>
      <c r="X81" s="21">
        <f t="shared" si="7"/>
        <v>5913026.6081226571</v>
      </c>
      <c r="Y81" s="20">
        <f t="shared" si="9"/>
        <v>678.33275302542813</v>
      </c>
      <c r="Z81" s="248">
        <v>1</v>
      </c>
    </row>
    <row r="82" spans="1:26" s="120" customFormat="1" ht="16.5">
      <c r="A82" s="20">
        <v>226</v>
      </c>
      <c r="B82" s="18" t="s">
        <v>105</v>
      </c>
      <c r="C82" s="21">
        <v>3774</v>
      </c>
      <c r="D82" s="21">
        <v>4511364.9700000007</v>
      </c>
      <c r="E82" s="21">
        <v>1100193.7288632416</v>
      </c>
      <c r="F82" s="21">
        <v>5611558.6988632418</v>
      </c>
      <c r="G82" s="114">
        <v>1359.93</v>
      </c>
      <c r="H82" s="32">
        <v>5132375.82</v>
      </c>
      <c r="I82" s="32">
        <v>479182.87886324152</v>
      </c>
      <c r="J82" s="288">
        <f t="shared" si="5"/>
        <v>8.5392117338149151E-2</v>
      </c>
      <c r="K82" s="116">
        <v>461840.83841400011</v>
      </c>
      <c r="L82" s="116">
        <v>0</v>
      </c>
      <c r="M82" s="116">
        <v>48920.055738446135</v>
      </c>
      <c r="N82" s="116">
        <v>66118.655395104826</v>
      </c>
      <c r="O82" s="116">
        <v>0</v>
      </c>
      <c r="P82" s="117">
        <v>-201950.565</v>
      </c>
      <c r="Q82" s="117">
        <v>784635.01991361193</v>
      </c>
      <c r="R82" s="117">
        <v>535356.36798002338</v>
      </c>
      <c r="S82" s="118">
        <v>5472.3</v>
      </c>
      <c r="T82" s="22">
        <f t="shared" si="6"/>
        <v>2179575.5513044279</v>
      </c>
      <c r="U82" s="36">
        <v>1482298.5651827611</v>
      </c>
      <c r="V82" s="22">
        <f t="shared" si="8"/>
        <v>3661874.1164871892</v>
      </c>
      <c r="W82" s="22">
        <v>806360.188221502</v>
      </c>
      <c r="X82" s="21">
        <f t="shared" si="7"/>
        <v>4468234.3047086913</v>
      </c>
      <c r="Y82" s="20">
        <f t="shared" si="9"/>
        <v>1183.9518560436384</v>
      </c>
      <c r="Z82" s="248">
        <v>13</v>
      </c>
    </row>
    <row r="83" spans="1:26" s="120" customFormat="1" ht="16.5">
      <c r="A83" s="20">
        <v>230</v>
      </c>
      <c r="B83" s="18" t="s">
        <v>106</v>
      </c>
      <c r="C83" s="21">
        <v>2290</v>
      </c>
      <c r="D83" s="21">
        <v>2673633.7999999998</v>
      </c>
      <c r="E83" s="21">
        <v>753077.43037613411</v>
      </c>
      <c r="F83" s="21">
        <v>3426711.2303761337</v>
      </c>
      <c r="G83" s="114">
        <v>1359.93</v>
      </c>
      <c r="H83" s="32">
        <v>3114239.7</v>
      </c>
      <c r="I83" s="32">
        <v>312471.53037613351</v>
      </c>
      <c r="J83" s="288">
        <f t="shared" si="5"/>
        <v>9.1187003913905815E-2</v>
      </c>
      <c r="K83" s="116">
        <v>228117.23934999999</v>
      </c>
      <c r="L83" s="116">
        <v>0</v>
      </c>
      <c r="M83" s="116">
        <v>24001.82856898725</v>
      </c>
      <c r="N83" s="116">
        <v>43571.571912707179</v>
      </c>
      <c r="O83" s="116">
        <v>0</v>
      </c>
      <c r="P83" s="117">
        <v>-95269.999999999985</v>
      </c>
      <c r="Q83" s="117">
        <v>-109857.50508823193</v>
      </c>
      <c r="R83" s="117">
        <v>-115270.02687541254</v>
      </c>
      <c r="S83" s="118">
        <v>3320.5</v>
      </c>
      <c r="T83" s="22">
        <f t="shared" si="6"/>
        <v>291085.13824418344</v>
      </c>
      <c r="U83" s="36">
        <v>1295258.7772060249</v>
      </c>
      <c r="V83" s="22">
        <f t="shared" si="8"/>
        <v>1586343.9154502084</v>
      </c>
      <c r="W83" s="22">
        <v>591678.54719004</v>
      </c>
      <c r="X83" s="21">
        <f t="shared" si="7"/>
        <v>2178022.4626402482</v>
      </c>
      <c r="Y83" s="20">
        <f t="shared" si="9"/>
        <v>951.10151206997739</v>
      </c>
      <c r="Z83" s="248">
        <v>4</v>
      </c>
    </row>
    <row r="84" spans="1:26" s="120" customFormat="1" ht="16.5">
      <c r="A84" s="20">
        <v>231</v>
      </c>
      <c r="B84" s="18" t="s">
        <v>107</v>
      </c>
      <c r="C84" s="21">
        <v>1289</v>
      </c>
      <c r="D84" s="21">
        <v>1455917.2200000002</v>
      </c>
      <c r="E84" s="21">
        <v>529293.98588526831</v>
      </c>
      <c r="F84" s="21">
        <v>1985211.2058852685</v>
      </c>
      <c r="G84" s="114">
        <v>1359.93</v>
      </c>
      <c r="H84" s="32">
        <v>1752949.77</v>
      </c>
      <c r="I84" s="32">
        <v>232261.4358852685</v>
      </c>
      <c r="J84" s="288">
        <f t="shared" si="5"/>
        <v>0.11699583157535914</v>
      </c>
      <c r="K84" s="116">
        <v>65000.476902666676</v>
      </c>
      <c r="L84" s="116">
        <v>0</v>
      </c>
      <c r="M84" s="116">
        <v>18040.178460517069</v>
      </c>
      <c r="N84" s="116">
        <v>13485.137310385146</v>
      </c>
      <c r="O84" s="116">
        <v>9304.1375551675519</v>
      </c>
      <c r="P84" s="117">
        <v>-56920.59</v>
      </c>
      <c r="Q84" s="117">
        <v>-863668.8372573927</v>
      </c>
      <c r="R84" s="117">
        <v>-534687.13476313697</v>
      </c>
      <c r="S84" s="118">
        <v>1869.05</v>
      </c>
      <c r="T84" s="22">
        <f t="shared" si="6"/>
        <v>-1115316.1459065247</v>
      </c>
      <c r="U84" s="36">
        <v>-38082.449863003989</v>
      </c>
      <c r="V84" s="22">
        <f t="shared" si="8"/>
        <v>-1153398.5957695288</v>
      </c>
      <c r="W84" s="22">
        <v>224270.99566541263</v>
      </c>
      <c r="X84" s="21">
        <f t="shared" si="7"/>
        <v>-929127.60010411614</v>
      </c>
      <c r="Y84" s="20">
        <f t="shared" si="9"/>
        <v>-720.81272312188992</v>
      </c>
      <c r="Z84" s="248">
        <v>15</v>
      </c>
    </row>
    <row r="85" spans="1:26" s="120" customFormat="1" ht="16.5">
      <c r="A85" s="20">
        <v>232</v>
      </c>
      <c r="B85" s="18" t="s">
        <v>108</v>
      </c>
      <c r="C85" s="21">
        <v>12890</v>
      </c>
      <c r="D85" s="21">
        <v>18160507.239999998</v>
      </c>
      <c r="E85" s="21">
        <v>2631880.851371977</v>
      </c>
      <c r="F85" s="21">
        <v>20792388.091371976</v>
      </c>
      <c r="G85" s="114">
        <v>1359.93</v>
      </c>
      <c r="H85" s="32">
        <v>17529497.699999999</v>
      </c>
      <c r="I85" s="32">
        <v>3262890.3913719766</v>
      </c>
      <c r="J85" s="288">
        <f t="shared" si="5"/>
        <v>0.15692715896958215</v>
      </c>
      <c r="K85" s="116">
        <v>7538.6133799999998</v>
      </c>
      <c r="L85" s="116">
        <v>0</v>
      </c>
      <c r="M85" s="116">
        <v>172686.04529003394</v>
      </c>
      <c r="N85" s="116">
        <v>237554.24893918465</v>
      </c>
      <c r="O85" s="116">
        <v>0</v>
      </c>
      <c r="P85" s="117">
        <v>-911475.2649999999</v>
      </c>
      <c r="Q85" s="117">
        <v>17854.550463376247</v>
      </c>
      <c r="R85" s="117">
        <v>-280201.83115556929</v>
      </c>
      <c r="S85" s="118">
        <v>18690.5</v>
      </c>
      <c r="T85" s="22">
        <f t="shared" si="6"/>
        <v>2525537.253289002</v>
      </c>
      <c r="U85" s="36">
        <v>5189312.3605946526</v>
      </c>
      <c r="V85" s="22">
        <f t="shared" si="8"/>
        <v>7714849.6138836546</v>
      </c>
      <c r="W85" s="22">
        <v>2831877.4419475598</v>
      </c>
      <c r="X85" s="21">
        <f t="shared" si="7"/>
        <v>10546727.055831214</v>
      </c>
      <c r="Y85" s="20">
        <f t="shared" si="9"/>
        <v>818.21001208931068</v>
      </c>
      <c r="Z85" s="248">
        <v>14</v>
      </c>
    </row>
    <row r="86" spans="1:26" s="120" customFormat="1" ht="16.5">
      <c r="A86" s="20">
        <v>233</v>
      </c>
      <c r="B86" s="18" t="s">
        <v>109</v>
      </c>
      <c r="C86" s="21">
        <v>15312</v>
      </c>
      <c r="D86" s="21">
        <v>22069391.16</v>
      </c>
      <c r="E86" s="21">
        <v>2821160.175777405</v>
      </c>
      <c r="F86" s="21">
        <v>24890551.335777406</v>
      </c>
      <c r="G86" s="114">
        <v>1359.93</v>
      </c>
      <c r="H86" s="32">
        <v>20823248.16</v>
      </c>
      <c r="I86" s="32">
        <v>4067303.1757774055</v>
      </c>
      <c r="J86" s="288">
        <f t="shared" si="5"/>
        <v>0.16340751640688281</v>
      </c>
      <c r="K86" s="116">
        <v>0</v>
      </c>
      <c r="L86" s="116">
        <v>0</v>
      </c>
      <c r="M86" s="116">
        <v>197673.02489159215</v>
      </c>
      <c r="N86" s="116">
        <v>210443.90851872254</v>
      </c>
      <c r="O86" s="116">
        <v>0</v>
      </c>
      <c r="P86" s="117">
        <v>-891966.7</v>
      </c>
      <c r="Q86" s="117">
        <v>2494170.1595986546</v>
      </c>
      <c r="R86" s="117">
        <v>786129.06680846412</v>
      </c>
      <c r="S86" s="118">
        <v>22202.399999999998</v>
      </c>
      <c r="T86" s="22">
        <f t="shared" si="6"/>
        <v>6885955.0355948387</v>
      </c>
      <c r="U86" s="36">
        <v>7291490.9218487255</v>
      </c>
      <c r="V86" s="22">
        <f t="shared" si="8"/>
        <v>14177445.957443565</v>
      </c>
      <c r="W86" s="22">
        <v>3403075.8114378415</v>
      </c>
      <c r="X86" s="21">
        <f t="shared" si="7"/>
        <v>17580521.768881407</v>
      </c>
      <c r="Y86" s="20">
        <f t="shared" si="9"/>
        <v>1148.1531980721923</v>
      </c>
      <c r="Z86" s="248">
        <v>14</v>
      </c>
    </row>
    <row r="87" spans="1:26" s="120" customFormat="1" ht="16.5">
      <c r="A87" s="20">
        <v>235</v>
      </c>
      <c r="B87" s="18" t="s">
        <v>110</v>
      </c>
      <c r="C87" s="21">
        <v>10396</v>
      </c>
      <c r="D87" s="21">
        <v>18035757.27</v>
      </c>
      <c r="E87" s="21">
        <v>3438419.5028798105</v>
      </c>
      <c r="F87" s="21">
        <v>21474176.772879809</v>
      </c>
      <c r="G87" s="114">
        <v>1359.93</v>
      </c>
      <c r="H87" s="32">
        <v>14137832.280000001</v>
      </c>
      <c r="I87" s="32">
        <v>7336344.4928798079</v>
      </c>
      <c r="J87" s="288">
        <f t="shared" si="5"/>
        <v>0.34163565711841548</v>
      </c>
      <c r="K87" s="116">
        <v>0</v>
      </c>
      <c r="L87" s="116">
        <v>0</v>
      </c>
      <c r="M87" s="116">
        <v>72648.755867265791</v>
      </c>
      <c r="N87" s="116">
        <v>181638.75646401822</v>
      </c>
      <c r="O87" s="116">
        <v>275131.64166968473</v>
      </c>
      <c r="P87" s="117">
        <v>-711865.3600000001</v>
      </c>
      <c r="Q87" s="117">
        <v>7363193.4739771765</v>
      </c>
      <c r="R87" s="117">
        <v>1488070.7429396594</v>
      </c>
      <c r="S87" s="118">
        <v>15074.199999999999</v>
      </c>
      <c r="T87" s="22">
        <f t="shared" si="6"/>
        <v>16020236.703797612</v>
      </c>
      <c r="U87" s="36">
        <v>-1613256.8999804079</v>
      </c>
      <c r="V87" s="22">
        <f t="shared" si="8"/>
        <v>14406979.803817205</v>
      </c>
      <c r="W87" s="22">
        <v>662205.84094886237</v>
      </c>
      <c r="X87" s="21">
        <f t="shared" si="7"/>
        <v>15069185.644766068</v>
      </c>
      <c r="Y87" s="20">
        <f t="shared" si="9"/>
        <v>1449.5176649447931</v>
      </c>
      <c r="Z87" s="248">
        <v>1</v>
      </c>
    </row>
    <row r="88" spans="1:26" s="120" customFormat="1" ht="16.5">
      <c r="A88" s="20">
        <v>236</v>
      </c>
      <c r="B88" s="18" t="s">
        <v>111</v>
      </c>
      <c r="C88" s="21">
        <v>4196</v>
      </c>
      <c r="D88" s="21">
        <v>7070877.1299999999</v>
      </c>
      <c r="E88" s="21">
        <v>682269.82788399188</v>
      </c>
      <c r="F88" s="21">
        <v>7753146.9578839913</v>
      </c>
      <c r="G88" s="114">
        <v>1359.93</v>
      </c>
      <c r="H88" s="32">
        <v>5706266.2800000003</v>
      </c>
      <c r="I88" s="32">
        <v>2046880.677883991</v>
      </c>
      <c r="J88" s="288">
        <f t="shared" si="5"/>
        <v>0.26400643364596188</v>
      </c>
      <c r="K88" s="116">
        <v>95521.727402666686</v>
      </c>
      <c r="L88" s="116">
        <v>0</v>
      </c>
      <c r="M88" s="116">
        <v>46310.708468334436</v>
      </c>
      <c r="N88" s="116">
        <v>65217.222519311414</v>
      </c>
      <c r="O88" s="116">
        <v>0</v>
      </c>
      <c r="P88" s="117">
        <v>-190964.215</v>
      </c>
      <c r="Q88" s="117">
        <v>-104928.87593170683</v>
      </c>
      <c r="R88" s="117">
        <v>-423861.78708387644</v>
      </c>
      <c r="S88" s="118">
        <v>6084.2</v>
      </c>
      <c r="T88" s="22">
        <f t="shared" si="6"/>
        <v>1540259.6582587203</v>
      </c>
      <c r="U88" s="36">
        <v>2283320.3170596054</v>
      </c>
      <c r="V88" s="22">
        <f t="shared" si="8"/>
        <v>3823579.9753183257</v>
      </c>
      <c r="W88" s="22">
        <v>896489.68078274722</v>
      </c>
      <c r="X88" s="21">
        <f t="shared" si="7"/>
        <v>4720069.6561010731</v>
      </c>
      <c r="Y88" s="20">
        <f t="shared" si="9"/>
        <v>1124.8974394902461</v>
      </c>
      <c r="Z88" s="248">
        <v>16</v>
      </c>
    </row>
    <row r="89" spans="1:26" s="120" customFormat="1" ht="16.5">
      <c r="A89" s="20">
        <v>239</v>
      </c>
      <c r="B89" s="18" t="s">
        <v>112</v>
      </c>
      <c r="C89" s="21">
        <v>2095</v>
      </c>
      <c r="D89" s="21">
        <v>2091512.0699999998</v>
      </c>
      <c r="E89" s="21">
        <v>589690.7026161832</v>
      </c>
      <c r="F89" s="21">
        <v>2681202.7726161829</v>
      </c>
      <c r="G89" s="114">
        <v>1359.93</v>
      </c>
      <c r="H89" s="32">
        <v>2849053.35</v>
      </c>
      <c r="I89" s="32">
        <v>-167850.57738381717</v>
      </c>
      <c r="J89" s="288">
        <f t="shared" si="5"/>
        <v>-6.2602716623344754E-2</v>
      </c>
      <c r="K89" s="116">
        <v>597700.96086000011</v>
      </c>
      <c r="L89" s="116">
        <v>0</v>
      </c>
      <c r="M89" s="116">
        <v>35779.8281454479</v>
      </c>
      <c r="N89" s="116">
        <v>36717.557335990758</v>
      </c>
      <c r="O89" s="116">
        <v>0</v>
      </c>
      <c r="P89" s="117">
        <v>-125239.745</v>
      </c>
      <c r="Q89" s="117">
        <v>195498.780700011</v>
      </c>
      <c r="R89" s="117">
        <v>-287488.2493543544</v>
      </c>
      <c r="S89" s="118">
        <v>3037.75</v>
      </c>
      <c r="T89" s="22">
        <f t="shared" si="6"/>
        <v>288156.30530327809</v>
      </c>
      <c r="U89" s="36">
        <v>397653.44895801763</v>
      </c>
      <c r="V89" s="22">
        <f t="shared" si="8"/>
        <v>685809.75426129578</v>
      </c>
      <c r="W89" s="22">
        <v>464543.67246879439</v>
      </c>
      <c r="X89" s="21">
        <f t="shared" si="7"/>
        <v>1150353.4267300903</v>
      </c>
      <c r="Y89" s="20">
        <f t="shared" si="9"/>
        <v>549.09471442963741</v>
      </c>
      <c r="Z89" s="248">
        <v>11</v>
      </c>
    </row>
    <row r="90" spans="1:26" s="120" customFormat="1" ht="16.5">
      <c r="A90" s="20">
        <v>240</v>
      </c>
      <c r="B90" s="18" t="s">
        <v>113</v>
      </c>
      <c r="C90" s="21">
        <v>19982</v>
      </c>
      <c r="D90" s="21">
        <v>26702679.030000001</v>
      </c>
      <c r="E90" s="21">
        <v>3963340.22689211</v>
      </c>
      <c r="F90" s="21">
        <v>30666019.256892111</v>
      </c>
      <c r="G90" s="114">
        <v>1359.93</v>
      </c>
      <c r="H90" s="32">
        <v>27174121.260000002</v>
      </c>
      <c r="I90" s="32">
        <v>3491897.9968921095</v>
      </c>
      <c r="J90" s="288">
        <f t="shared" si="5"/>
        <v>0.113868642931453</v>
      </c>
      <c r="K90" s="116">
        <v>144498.30104666666</v>
      </c>
      <c r="L90" s="116">
        <v>0</v>
      </c>
      <c r="M90" s="116">
        <v>315171.77759641653</v>
      </c>
      <c r="N90" s="116">
        <v>377955.66117311473</v>
      </c>
      <c r="O90" s="116">
        <v>0</v>
      </c>
      <c r="P90" s="117">
        <v>-1998124.335</v>
      </c>
      <c r="Q90" s="117">
        <v>-6108357.624492256</v>
      </c>
      <c r="R90" s="117">
        <v>-3736384.6645788797</v>
      </c>
      <c r="S90" s="118">
        <v>28973.899999999998</v>
      </c>
      <c r="T90" s="22">
        <f t="shared" si="6"/>
        <v>-7484368.9873628281</v>
      </c>
      <c r="U90" s="36">
        <v>4179917.2020548019</v>
      </c>
      <c r="V90" s="22">
        <f t="shared" si="8"/>
        <v>-3304451.7853080262</v>
      </c>
      <c r="W90" s="22">
        <v>3195185.713191451</v>
      </c>
      <c r="X90" s="21">
        <f t="shared" si="7"/>
        <v>-109266.0721165752</v>
      </c>
      <c r="Y90" s="20">
        <f t="shared" si="9"/>
        <v>-5.4682250083362627</v>
      </c>
      <c r="Z90" s="248">
        <v>19</v>
      </c>
    </row>
    <row r="91" spans="1:26" s="120" customFormat="1" ht="16.5">
      <c r="A91" s="20">
        <v>241</v>
      </c>
      <c r="B91" s="18" t="s">
        <v>114</v>
      </c>
      <c r="C91" s="21">
        <v>7904</v>
      </c>
      <c r="D91" s="21">
        <v>12362931.470000001</v>
      </c>
      <c r="E91" s="21">
        <v>1153311.7528034048</v>
      </c>
      <c r="F91" s="21">
        <v>13516243.222803406</v>
      </c>
      <c r="G91" s="114">
        <v>1359.93</v>
      </c>
      <c r="H91" s="32">
        <v>10748886.720000001</v>
      </c>
      <c r="I91" s="32">
        <v>2767356.5028034057</v>
      </c>
      <c r="J91" s="288">
        <f t="shared" si="5"/>
        <v>0.20474302342640352</v>
      </c>
      <c r="K91" s="116">
        <v>44410.75808</v>
      </c>
      <c r="L91" s="116">
        <v>0</v>
      </c>
      <c r="M91" s="116">
        <v>87137.195178451919</v>
      </c>
      <c r="N91" s="116">
        <v>140239.36328474176</v>
      </c>
      <c r="O91" s="116">
        <v>0</v>
      </c>
      <c r="P91" s="117">
        <v>-410520.42</v>
      </c>
      <c r="Q91" s="117">
        <v>-1201596.3587326356</v>
      </c>
      <c r="R91" s="117">
        <v>-845189.54189871054</v>
      </c>
      <c r="S91" s="118">
        <v>11460.8</v>
      </c>
      <c r="T91" s="22">
        <f t="shared" si="6"/>
        <v>593298.29871525289</v>
      </c>
      <c r="U91" s="36">
        <v>1677615.1925439893</v>
      </c>
      <c r="V91" s="22">
        <f t="shared" si="8"/>
        <v>2270913.4912592424</v>
      </c>
      <c r="W91" s="22">
        <v>1149668.269213184</v>
      </c>
      <c r="X91" s="21">
        <f t="shared" si="7"/>
        <v>3420581.7604724262</v>
      </c>
      <c r="Y91" s="20">
        <f t="shared" si="9"/>
        <v>432.76591099094463</v>
      </c>
      <c r="Z91" s="248">
        <v>19</v>
      </c>
    </row>
    <row r="92" spans="1:26" s="120" customFormat="1" ht="16.5">
      <c r="A92" s="20">
        <v>244</v>
      </c>
      <c r="B92" s="18" t="s">
        <v>115</v>
      </c>
      <c r="C92" s="21">
        <v>19116</v>
      </c>
      <c r="D92" s="21">
        <v>41633435.489999995</v>
      </c>
      <c r="E92" s="21">
        <v>1649940.3441278911</v>
      </c>
      <c r="F92" s="21">
        <v>43283375.834127888</v>
      </c>
      <c r="G92" s="114">
        <v>1359.93</v>
      </c>
      <c r="H92" s="32">
        <v>25996421.880000003</v>
      </c>
      <c r="I92" s="32">
        <v>17286953.954127885</v>
      </c>
      <c r="J92" s="288">
        <f t="shared" si="5"/>
        <v>0.39939014970494846</v>
      </c>
      <c r="K92" s="116">
        <v>0</v>
      </c>
      <c r="L92" s="116">
        <v>0</v>
      </c>
      <c r="M92" s="116">
        <v>198002.77287539403</v>
      </c>
      <c r="N92" s="116">
        <v>371929.97462885809</v>
      </c>
      <c r="O92" s="116">
        <v>415992.61659380875</v>
      </c>
      <c r="P92" s="117">
        <v>-970824.77</v>
      </c>
      <c r="Q92" s="117">
        <v>-843977.50751002331</v>
      </c>
      <c r="R92" s="117">
        <v>-1572961.3445982235</v>
      </c>
      <c r="S92" s="118">
        <v>27718.2</v>
      </c>
      <c r="T92" s="22">
        <f t="shared" si="6"/>
        <v>14912833.8961177</v>
      </c>
      <c r="U92" s="36">
        <v>4245106.9129029894</v>
      </c>
      <c r="V92" s="22">
        <f t="shared" si="8"/>
        <v>19157940.809020691</v>
      </c>
      <c r="W92" s="22">
        <v>2097985.6613888899</v>
      </c>
      <c r="X92" s="21">
        <f t="shared" si="7"/>
        <v>21255926.47040958</v>
      </c>
      <c r="Y92" s="20">
        <f t="shared" si="9"/>
        <v>1111.9442598038072</v>
      </c>
      <c r="Z92" s="248">
        <v>17</v>
      </c>
    </row>
    <row r="93" spans="1:26" s="120" customFormat="1" ht="16.5">
      <c r="A93" s="20">
        <v>245</v>
      </c>
      <c r="B93" s="18" t="s">
        <v>116</v>
      </c>
      <c r="C93" s="21">
        <v>37232</v>
      </c>
      <c r="D93" s="21">
        <v>57253224.640000008</v>
      </c>
      <c r="E93" s="21">
        <v>12749591.35832157</v>
      </c>
      <c r="F93" s="21">
        <v>70002815.998321578</v>
      </c>
      <c r="G93" s="114">
        <v>1359.93</v>
      </c>
      <c r="H93" s="32">
        <v>50632913.760000005</v>
      </c>
      <c r="I93" s="32">
        <v>19369902.238321573</v>
      </c>
      <c r="J93" s="288">
        <f t="shared" si="5"/>
        <v>0.27670175780908579</v>
      </c>
      <c r="K93" s="116">
        <v>0</v>
      </c>
      <c r="L93" s="116">
        <v>0</v>
      </c>
      <c r="M93" s="116">
        <v>335018.31177697261</v>
      </c>
      <c r="N93" s="116">
        <v>780295.61224501207</v>
      </c>
      <c r="O93" s="116">
        <v>332829.8135966346</v>
      </c>
      <c r="P93" s="117">
        <v>-5235610.8037</v>
      </c>
      <c r="Q93" s="117">
        <v>-1124612.8536957274</v>
      </c>
      <c r="R93" s="117">
        <v>422657.58740302263</v>
      </c>
      <c r="S93" s="118">
        <v>53986.400000000001</v>
      </c>
      <c r="T93" s="22">
        <f t="shared" si="6"/>
        <v>14934466.305947486</v>
      </c>
      <c r="U93" s="36">
        <v>1850402.4242887096</v>
      </c>
      <c r="V93" s="22">
        <f t="shared" si="8"/>
        <v>16784868.730236195</v>
      </c>
      <c r="W93" s="22">
        <v>4834905.5185733447</v>
      </c>
      <c r="X93" s="21">
        <f t="shared" si="7"/>
        <v>21619774.248809539</v>
      </c>
      <c r="Y93" s="20">
        <f t="shared" si="9"/>
        <v>580.67721983265847</v>
      </c>
      <c r="Z93" s="248">
        <v>1</v>
      </c>
    </row>
    <row r="94" spans="1:26" s="120" customFormat="1" ht="16.5">
      <c r="A94" s="20">
        <v>249</v>
      </c>
      <c r="B94" s="18" t="s">
        <v>117</v>
      </c>
      <c r="C94" s="21">
        <v>9443</v>
      </c>
      <c r="D94" s="21">
        <v>11671289.32</v>
      </c>
      <c r="E94" s="21">
        <v>2133661.1546548177</v>
      </c>
      <c r="F94" s="21">
        <v>13804950.474654818</v>
      </c>
      <c r="G94" s="114">
        <v>1359.93</v>
      </c>
      <c r="H94" s="32">
        <v>12841818.99</v>
      </c>
      <c r="I94" s="32">
        <v>963131.48465481773</v>
      </c>
      <c r="J94" s="288">
        <f t="shared" si="5"/>
        <v>6.9767109010863734E-2</v>
      </c>
      <c r="K94" s="116">
        <v>445543.00659400003</v>
      </c>
      <c r="L94" s="116">
        <v>0</v>
      </c>
      <c r="M94" s="116">
        <v>118407.38840783443</v>
      </c>
      <c r="N94" s="116">
        <v>161928.98357488506</v>
      </c>
      <c r="O94" s="116">
        <v>0</v>
      </c>
      <c r="P94" s="117">
        <v>-721680.58499999996</v>
      </c>
      <c r="Q94" s="117">
        <v>356946.7361238359</v>
      </c>
      <c r="R94" s="117">
        <v>874331.29611714953</v>
      </c>
      <c r="S94" s="118">
        <v>13692.35</v>
      </c>
      <c r="T94" s="22">
        <f t="shared" si="6"/>
        <v>2212300.660472523</v>
      </c>
      <c r="U94" s="36">
        <v>2871143.5752241258</v>
      </c>
      <c r="V94" s="22">
        <f t="shared" si="8"/>
        <v>5083444.2356966492</v>
      </c>
      <c r="W94" s="22">
        <v>1689805.5154613357</v>
      </c>
      <c r="X94" s="21">
        <f t="shared" si="7"/>
        <v>6773249.7511579851</v>
      </c>
      <c r="Y94" s="20">
        <f t="shared" si="9"/>
        <v>717.27732194831992</v>
      </c>
      <c r="Z94" s="248">
        <v>13</v>
      </c>
    </row>
    <row r="95" spans="1:26" s="120" customFormat="1" ht="16.5">
      <c r="A95" s="20">
        <v>250</v>
      </c>
      <c r="B95" s="18" t="s">
        <v>118</v>
      </c>
      <c r="C95" s="21">
        <v>1808</v>
      </c>
      <c r="D95" s="21">
        <v>2015227.51</v>
      </c>
      <c r="E95" s="21">
        <v>478533.53694943991</v>
      </c>
      <c r="F95" s="21">
        <v>2493761.0469494397</v>
      </c>
      <c r="G95" s="114">
        <v>1359.93</v>
      </c>
      <c r="H95" s="32">
        <v>2458753.44</v>
      </c>
      <c r="I95" s="32">
        <v>35007.606949439738</v>
      </c>
      <c r="J95" s="288">
        <f t="shared" si="5"/>
        <v>1.4038075938455985E-2</v>
      </c>
      <c r="K95" s="116">
        <v>201411.476624</v>
      </c>
      <c r="L95" s="116">
        <v>0</v>
      </c>
      <c r="M95" s="116">
        <v>19923.83289960153</v>
      </c>
      <c r="N95" s="116">
        <v>33106.553558820699</v>
      </c>
      <c r="O95" s="116">
        <v>0</v>
      </c>
      <c r="P95" s="117">
        <v>-86002.014999999985</v>
      </c>
      <c r="Q95" s="117">
        <v>197920.72461793592</v>
      </c>
      <c r="R95" s="117">
        <v>71980.811857818</v>
      </c>
      <c r="S95" s="118">
        <v>2621.6</v>
      </c>
      <c r="T95" s="22">
        <f t="shared" si="6"/>
        <v>475970.59150761587</v>
      </c>
      <c r="U95" s="36">
        <v>695579.22452075686</v>
      </c>
      <c r="V95" s="22">
        <f t="shared" si="8"/>
        <v>1171549.8160283729</v>
      </c>
      <c r="W95" s="22">
        <v>443555.78617089614</v>
      </c>
      <c r="X95" s="21">
        <f t="shared" si="7"/>
        <v>1615105.602199269</v>
      </c>
      <c r="Y95" s="20">
        <f t="shared" si="9"/>
        <v>893.31062068543633</v>
      </c>
      <c r="Z95" s="248">
        <v>6</v>
      </c>
    </row>
    <row r="96" spans="1:26" s="120" customFormat="1" ht="16.5">
      <c r="A96" s="20">
        <v>256</v>
      </c>
      <c r="B96" s="18" t="s">
        <v>119</v>
      </c>
      <c r="C96" s="21">
        <v>1581</v>
      </c>
      <c r="D96" s="21">
        <v>2607968.69</v>
      </c>
      <c r="E96" s="21">
        <v>522827.95711943944</v>
      </c>
      <c r="F96" s="21">
        <v>3130796.6471194392</v>
      </c>
      <c r="G96" s="114">
        <v>1359.93</v>
      </c>
      <c r="H96" s="32">
        <v>2150049.33</v>
      </c>
      <c r="I96" s="32">
        <v>980747.31711943913</v>
      </c>
      <c r="J96" s="288">
        <f t="shared" si="5"/>
        <v>0.31325807060059235</v>
      </c>
      <c r="K96" s="116">
        <v>486575.96224200004</v>
      </c>
      <c r="L96" s="116">
        <v>0</v>
      </c>
      <c r="M96" s="116">
        <v>18010.100161663362</v>
      </c>
      <c r="N96" s="116">
        <v>21462.48684300977</v>
      </c>
      <c r="O96" s="116">
        <v>0</v>
      </c>
      <c r="P96" s="117">
        <v>-62824.995000000003</v>
      </c>
      <c r="Q96" s="117">
        <v>-267691.33868008648</v>
      </c>
      <c r="R96" s="117">
        <v>-388370.03901993233</v>
      </c>
      <c r="S96" s="118">
        <v>2292.4499999999998</v>
      </c>
      <c r="T96" s="22">
        <f t="shared" si="6"/>
        <v>790201.94366609352</v>
      </c>
      <c r="U96" s="36">
        <v>707006.82410394435</v>
      </c>
      <c r="V96" s="22">
        <f t="shared" si="8"/>
        <v>1497208.767770038</v>
      </c>
      <c r="W96" s="22">
        <v>342078.91533434653</v>
      </c>
      <c r="X96" s="21">
        <f t="shared" si="7"/>
        <v>1839287.6831043845</v>
      </c>
      <c r="Y96" s="20">
        <f t="shared" si="9"/>
        <v>1163.3698185353476</v>
      </c>
      <c r="Z96" s="248">
        <v>13</v>
      </c>
    </row>
    <row r="97" spans="1:26" s="120" customFormat="1" ht="16.5">
      <c r="A97" s="20">
        <v>257</v>
      </c>
      <c r="B97" s="18" t="s">
        <v>120</v>
      </c>
      <c r="C97" s="21">
        <v>40433</v>
      </c>
      <c r="D97" s="21">
        <v>71409254.700000003</v>
      </c>
      <c r="E97" s="21">
        <v>12963192.734294161</v>
      </c>
      <c r="F97" s="21">
        <v>84372447.434294164</v>
      </c>
      <c r="G97" s="114">
        <v>1359.93</v>
      </c>
      <c r="H97" s="32">
        <v>54986049.690000005</v>
      </c>
      <c r="I97" s="32">
        <v>29386397.744294159</v>
      </c>
      <c r="J97" s="288">
        <f t="shared" si="5"/>
        <v>0.34829376932770728</v>
      </c>
      <c r="K97" s="116">
        <v>0</v>
      </c>
      <c r="L97" s="116">
        <v>0</v>
      </c>
      <c r="M97" s="116">
        <v>299919.95674238837</v>
      </c>
      <c r="N97" s="116">
        <v>537087.37159529852</v>
      </c>
      <c r="O97" s="116">
        <v>398912.81791470811</v>
      </c>
      <c r="P97" s="117">
        <v>-3526668.1565</v>
      </c>
      <c r="Q97" s="117">
        <v>4717899.5307239471</v>
      </c>
      <c r="R97" s="117">
        <v>3486720.3034870639</v>
      </c>
      <c r="S97" s="118">
        <v>58627.85</v>
      </c>
      <c r="T97" s="22">
        <f t="shared" si="6"/>
        <v>35358897.418257564</v>
      </c>
      <c r="U97" s="36">
        <v>-661596.22778212826</v>
      </c>
      <c r="V97" s="22">
        <f t="shared" si="8"/>
        <v>34697301.190475434</v>
      </c>
      <c r="W97" s="22">
        <v>4555795.7102232007</v>
      </c>
      <c r="X97" s="21">
        <f t="shared" si="7"/>
        <v>39253096.900698632</v>
      </c>
      <c r="Y97" s="20">
        <f t="shared" si="9"/>
        <v>970.81831426554129</v>
      </c>
      <c r="Z97" s="248">
        <v>1</v>
      </c>
    </row>
    <row r="98" spans="1:26" s="120" customFormat="1" ht="16.5">
      <c r="A98" s="20">
        <v>260</v>
      </c>
      <c r="B98" s="18" t="s">
        <v>121</v>
      </c>
      <c r="C98" s="21">
        <v>9877</v>
      </c>
      <c r="D98" s="21">
        <v>10733101.32</v>
      </c>
      <c r="E98" s="21">
        <v>3175531.4907312728</v>
      </c>
      <c r="F98" s="21">
        <v>13908632.810731273</v>
      </c>
      <c r="G98" s="114">
        <v>1359.93</v>
      </c>
      <c r="H98" s="32">
        <v>13432028.610000001</v>
      </c>
      <c r="I98" s="32">
        <v>476604.20073127188</v>
      </c>
      <c r="J98" s="288">
        <f t="shared" si="5"/>
        <v>3.4266790073251889E-2</v>
      </c>
      <c r="K98" s="116">
        <v>1097471.555712</v>
      </c>
      <c r="L98" s="116">
        <v>0</v>
      </c>
      <c r="M98" s="116">
        <v>126480.12392720269</v>
      </c>
      <c r="N98" s="116">
        <v>197127.29531173923</v>
      </c>
      <c r="O98" s="116">
        <v>0</v>
      </c>
      <c r="P98" s="117">
        <v>-607358.42999999993</v>
      </c>
      <c r="Q98" s="117">
        <v>4309780.9450360192</v>
      </c>
      <c r="R98" s="117">
        <v>2830835.1857600482</v>
      </c>
      <c r="S98" s="118">
        <v>14321.65</v>
      </c>
      <c r="T98" s="22">
        <f t="shared" si="6"/>
        <v>8445262.5264782831</v>
      </c>
      <c r="U98" s="36">
        <v>5042143.8993841363</v>
      </c>
      <c r="V98" s="22">
        <f t="shared" si="8"/>
        <v>13487406.42586242</v>
      </c>
      <c r="W98" s="22">
        <v>2114261.2532293941</v>
      </c>
      <c r="X98" s="21">
        <f t="shared" si="7"/>
        <v>15601667.679091815</v>
      </c>
      <c r="Y98" s="20">
        <f t="shared" si="9"/>
        <v>1579.595796202472</v>
      </c>
      <c r="Z98" s="248">
        <v>12</v>
      </c>
    </row>
    <row r="99" spans="1:26" s="120" customFormat="1" ht="16.5">
      <c r="A99" s="20">
        <v>261</v>
      </c>
      <c r="B99" s="18" t="s">
        <v>122</v>
      </c>
      <c r="C99" s="21">
        <v>6523</v>
      </c>
      <c r="D99" s="21">
        <v>9076001.7300000004</v>
      </c>
      <c r="E99" s="21">
        <v>6395904.9810590884</v>
      </c>
      <c r="F99" s="21">
        <v>15471906.71105909</v>
      </c>
      <c r="G99" s="114">
        <v>1359.93</v>
      </c>
      <c r="H99" s="32">
        <v>8870823.3900000006</v>
      </c>
      <c r="I99" s="32">
        <v>6601083.3210590892</v>
      </c>
      <c r="J99" s="288">
        <f t="shared" si="5"/>
        <v>0.42664963306304921</v>
      </c>
      <c r="K99" s="116">
        <v>1946150.7091620001</v>
      </c>
      <c r="L99" s="116">
        <v>0</v>
      </c>
      <c r="M99" s="116">
        <v>95803.184712819202</v>
      </c>
      <c r="N99" s="116">
        <v>123576.07128815861</v>
      </c>
      <c r="O99" s="116">
        <v>29465.958216590556</v>
      </c>
      <c r="P99" s="117">
        <v>-304516.685</v>
      </c>
      <c r="Q99" s="117">
        <v>-476562.29855948989</v>
      </c>
      <c r="R99" s="117">
        <v>1246081.2834593584</v>
      </c>
      <c r="S99" s="118">
        <v>9458.35</v>
      </c>
      <c r="T99" s="22">
        <f t="shared" si="6"/>
        <v>9270539.8943385258</v>
      </c>
      <c r="U99" s="36">
        <v>-138958.28682980948</v>
      </c>
      <c r="V99" s="22">
        <f t="shared" si="8"/>
        <v>9131581.6075087171</v>
      </c>
      <c r="W99" s="22">
        <v>1227445.6298316219</v>
      </c>
      <c r="X99" s="21">
        <f t="shared" si="7"/>
        <v>10359027.237340339</v>
      </c>
      <c r="Y99" s="20">
        <f t="shared" si="9"/>
        <v>1588.0771481435443</v>
      </c>
      <c r="Z99" s="248">
        <v>19</v>
      </c>
    </row>
    <row r="100" spans="1:26" s="120" customFormat="1" ht="16.5">
      <c r="A100" s="20">
        <v>263</v>
      </c>
      <c r="B100" s="18" t="s">
        <v>123</v>
      </c>
      <c r="C100" s="21">
        <v>7759</v>
      </c>
      <c r="D100" s="21">
        <v>10592668.65</v>
      </c>
      <c r="E100" s="21">
        <v>1953979.3471460862</v>
      </c>
      <c r="F100" s="21">
        <v>12546647.997146087</v>
      </c>
      <c r="G100" s="114">
        <v>1359.93</v>
      </c>
      <c r="H100" s="32">
        <v>10551696.870000001</v>
      </c>
      <c r="I100" s="32">
        <v>1994951.1271460857</v>
      </c>
      <c r="J100" s="288">
        <f t="shared" si="5"/>
        <v>0.1590027175066891</v>
      </c>
      <c r="K100" s="116">
        <v>395856.76239600003</v>
      </c>
      <c r="L100" s="116">
        <v>0</v>
      </c>
      <c r="M100" s="116">
        <v>84650.533931560989</v>
      </c>
      <c r="N100" s="116">
        <v>127400.75868710758</v>
      </c>
      <c r="O100" s="116">
        <v>0</v>
      </c>
      <c r="P100" s="117">
        <v>-509758.95499999996</v>
      </c>
      <c r="Q100" s="117">
        <v>1224315.5131435227</v>
      </c>
      <c r="R100" s="117">
        <v>717512.01701661141</v>
      </c>
      <c r="S100" s="118">
        <v>11250.55</v>
      </c>
      <c r="T100" s="22">
        <f t="shared" si="6"/>
        <v>4046178.3073208882</v>
      </c>
      <c r="U100" s="36">
        <v>4276004.4865614763</v>
      </c>
      <c r="V100" s="22">
        <f t="shared" si="8"/>
        <v>8322182.7938823644</v>
      </c>
      <c r="W100" s="22">
        <v>1812826.8815624351</v>
      </c>
      <c r="X100" s="21">
        <f t="shared" si="7"/>
        <v>10135009.6754448</v>
      </c>
      <c r="Y100" s="20">
        <f t="shared" si="9"/>
        <v>1306.2262759949479</v>
      </c>
      <c r="Z100" s="248">
        <v>11</v>
      </c>
    </row>
    <row r="101" spans="1:26" s="120" customFormat="1" ht="16.5">
      <c r="A101" s="20">
        <v>265</v>
      </c>
      <c r="B101" s="18" t="s">
        <v>124</v>
      </c>
      <c r="C101" s="21">
        <v>1088</v>
      </c>
      <c r="D101" s="21">
        <v>1459474.7</v>
      </c>
      <c r="E101" s="21">
        <v>548467.47285842057</v>
      </c>
      <c r="F101" s="21">
        <v>2007942.1728584205</v>
      </c>
      <c r="G101" s="114">
        <v>1359.93</v>
      </c>
      <c r="H101" s="32">
        <v>1479603.84</v>
      </c>
      <c r="I101" s="32">
        <v>528338.33285842044</v>
      </c>
      <c r="J101" s="288">
        <f t="shared" si="5"/>
        <v>0.2631242771828935</v>
      </c>
      <c r="K101" s="116">
        <v>341727.43065600004</v>
      </c>
      <c r="L101" s="116">
        <v>0</v>
      </c>
      <c r="M101" s="116">
        <v>9620.9500544457915</v>
      </c>
      <c r="N101" s="116">
        <v>18119.265473036947</v>
      </c>
      <c r="O101" s="116">
        <v>0</v>
      </c>
      <c r="P101" s="117">
        <v>-65439.929999999993</v>
      </c>
      <c r="Q101" s="117">
        <v>422994.28370602295</v>
      </c>
      <c r="R101" s="117">
        <v>202031.86959103993</v>
      </c>
      <c r="S101" s="118">
        <v>1577.6</v>
      </c>
      <c r="T101" s="22">
        <f t="shared" si="6"/>
        <v>1458969.8023389662</v>
      </c>
      <c r="U101" s="36">
        <v>147742.29734063387</v>
      </c>
      <c r="V101" s="22">
        <f t="shared" si="8"/>
        <v>1606712.0996796</v>
      </c>
      <c r="W101" s="22">
        <v>246432.62327001276</v>
      </c>
      <c r="X101" s="21">
        <f t="shared" si="7"/>
        <v>1853144.7229496127</v>
      </c>
      <c r="Y101" s="20">
        <f t="shared" si="9"/>
        <v>1703.2580174169234</v>
      </c>
      <c r="Z101" s="248">
        <v>13</v>
      </c>
    </row>
    <row r="102" spans="1:26" s="120" customFormat="1" ht="16.5">
      <c r="A102" s="20">
        <v>271</v>
      </c>
      <c r="B102" s="18" t="s">
        <v>125</v>
      </c>
      <c r="C102" s="21">
        <v>6951</v>
      </c>
      <c r="D102" s="21">
        <v>8690931.3699999992</v>
      </c>
      <c r="E102" s="21">
        <v>1351846.612844303</v>
      </c>
      <c r="F102" s="21">
        <v>10042777.982844302</v>
      </c>
      <c r="G102" s="114">
        <v>1359.93</v>
      </c>
      <c r="H102" s="32">
        <v>9452873.4299999997</v>
      </c>
      <c r="I102" s="32">
        <v>589904.55284430273</v>
      </c>
      <c r="J102" s="288">
        <f t="shared" si="5"/>
        <v>5.8739180917074377E-2</v>
      </c>
      <c r="K102" s="116">
        <v>0</v>
      </c>
      <c r="L102" s="116">
        <v>0</v>
      </c>
      <c r="M102" s="116">
        <v>78814.733628093134</v>
      </c>
      <c r="N102" s="116">
        <v>121848.3908475269</v>
      </c>
      <c r="O102" s="116">
        <v>0</v>
      </c>
      <c r="P102" s="117">
        <v>-484592.05</v>
      </c>
      <c r="Q102" s="117">
        <v>-317440.41636771831</v>
      </c>
      <c r="R102" s="117">
        <v>-197938.67565481996</v>
      </c>
      <c r="S102" s="118">
        <v>10078.949999999999</v>
      </c>
      <c r="T102" s="22">
        <f t="shared" si="6"/>
        <v>-199324.51470261556</v>
      </c>
      <c r="U102" s="36">
        <v>3172285.4028940974</v>
      </c>
      <c r="V102" s="22">
        <f t="shared" si="8"/>
        <v>2972960.8881914821</v>
      </c>
      <c r="W102" s="22">
        <v>1428589.0970270738</v>
      </c>
      <c r="X102" s="21">
        <f t="shared" si="7"/>
        <v>4401549.9852185557</v>
      </c>
      <c r="Y102" s="20">
        <f t="shared" si="9"/>
        <v>633.22543306266084</v>
      </c>
      <c r="Z102" s="248">
        <v>4</v>
      </c>
    </row>
    <row r="103" spans="1:26" s="120" customFormat="1" ht="16.5">
      <c r="A103" s="20">
        <v>272</v>
      </c>
      <c r="B103" s="18" t="s">
        <v>126</v>
      </c>
      <c r="C103" s="21">
        <v>47909</v>
      </c>
      <c r="D103" s="21">
        <v>82400127.040000007</v>
      </c>
      <c r="E103" s="21">
        <v>10184190.872060351</v>
      </c>
      <c r="F103" s="21">
        <v>92584317.91206035</v>
      </c>
      <c r="G103" s="114">
        <v>1359.93</v>
      </c>
      <c r="H103" s="32">
        <v>65152886.370000005</v>
      </c>
      <c r="I103" s="32">
        <v>27431431.542060345</v>
      </c>
      <c r="J103" s="288">
        <f t="shared" si="5"/>
        <v>0.29628593870633285</v>
      </c>
      <c r="K103" s="116">
        <v>0</v>
      </c>
      <c r="L103" s="116">
        <v>0</v>
      </c>
      <c r="M103" s="116">
        <v>648243.97602986754</v>
      </c>
      <c r="N103" s="116">
        <v>976129.05716198205</v>
      </c>
      <c r="O103" s="116">
        <v>84486.948551339927</v>
      </c>
      <c r="P103" s="117">
        <v>-3102702.8385000001</v>
      </c>
      <c r="Q103" s="117">
        <v>-6039909.8979731565</v>
      </c>
      <c r="R103" s="117">
        <v>-2555937.9061475191</v>
      </c>
      <c r="S103" s="118">
        <v>69468.05</v>
      </c>
      <c r="T103" s="22">
        <f t="shared" si="6"/>
        <v>17511208.931182861</v>
      </c>
      <c r="U103" s="36">
        <v>8660489.1624515187</v>
      </c>
      <c r="V103" s="22">
        <f t="shared" si="8"/>
        <v>26171698.093634382</v>
      </c>
      <c r="W103" s="22">
        <v>7554623.8483991865</v>
      </c>
      <c r="X103" s="21">
        <f t="shared" si="7"/>
        <v>33726321.942033567</v>
      </c>
      <c r="Y103" s="20">
        <f t="shared" si="9"/>
        <v>703.96630992159237</v>
      </c>
      <c r="Z103" s="248">
        <v>16</v>
      </c>
    </row>
    <row r="104" spans="1:26" s="120" customFormat="1" ht="16.5">
      <c r="A104" s="20">
        <v>273</v>
      </c>
      <c r="B104" s="18" t="s">
        <v>127</v>
      </c>
      <c r="C104" s="21">
        <v>3989</v>
      </c>
      <c r="D104" s="21">
        <v>5882731.2200000007</v>
      </c>
      <c r="E104" s="21">
        <v>2445841.1131610526</v>
      </c>
      <c r="F104" s="21">
        <v>8328572.3331610532</v>
      </c>
      <c r="G104" s="114">
        <v>1359.93</v>
      </c>
      <c r="H104" s="32">
        <v>5424760.7700000005</v>
      </c>
      <c r="I104" s="32">
        <v>2903811.5631610528</v>
      </c>
      <c r="J104" s="288">
        <f t="shared" si="5"/>
        <v>0.34865658206499972</v>
      </c>
      <c r="K104" s="116">
        <v>1327366.5800140002</v>
      </c>
      <c r="L104" s="116">
        <v>0</v>
      </c>
      <c r="M104" s="116">
        <v>45630.925590217354</v>
      </c>
      <c r="N104" s="116">
        <v>58673.75916036655</v>
      </c>
      <c r="O104" s="116">
        <v>53261.656489203677</v>
      </c>
      <c r="P104" s="117">
        <v>-174092.51499999998</v>
      </c>
      <c r="Q104" s="117">
        <v>-814129.30658958305</v>
      </c>
      <c r="R104" s="117">
        <v>959754.55476083152</v>
      </c>
      <c r="S104" s="118">
        <v>5784.05</v>
      </c>
      <c r="T104" s="22">
        <f t="shared" si="6"/>
        <v>4366061.2675860897</v>
      </c>
      <c r="U104" s="36">
        <v>332890.22909781645</v>
      </c>
      <c r="V104" s="22">
        <f t="shared" si="8"/>
        <v>4698951.4966839058</v>
      </c>
      <c r="W104" s="22">
        <v>755593.04019599035</v>
      </c>
      <c r="X104" s="21">
        <f t="shared" si="7"/>
        <v>5454544.5368798962</v>
      </c>
      <c r="Y104" s="20">
        <f t="shared" si="9"/>
        <v>1367.3964745249175</v>
      </c>
      <c r="Z104" s="248">
        <v>19</v>
      </c>
    </row>
    <row r="105" spans="1:26" s="120" customFormat="1" ht="16.5">
      <c r="A105" s="20">
        <v>275</v>
      </c>
      <c r="B105" s="18" t="s">
        <v>128</v>
      </c>
      <c r="C105" s="21">
        <v>2586</v>
      </c>
      <c r="D105" s="21">
        <v>3206182.25</v>
      </c>
      <c r="E105" s="21">
        <v>664868.50631661585</v>
      </c>
      <c r="F105" s="21">
        <v>3871050.7563166157</v>
      </c>
      <c r="G105" s="114">
        <v>1359.93</v>
      </c>
      <c r="H105" s="32">
        <v>3516778.98</v>
      </c>
      <c r="I105" s="32">
        <v>354271.77631661575</v>
      </c>
      <c r="J105" s="288">
        <f t="shared" si="5"/>
        <v>9.151824623806086E-2</v>
      </c>
      <c r="K105" s="116">
        <v>155898.75986000002</v>
      </c>
      <c r="L105" s="116">
        <v>0</v>
      </c>
      <c r="M105" s="116">
        <v>28276.122867838589</v>
      </c>
      <c r="N105" s="116">
        <v>38929.455036657258</v>
      </c>
      <c r="O105" s="116">
        <v>0</v>
      </c>
      <c r="P105" s="117">
        <v>-154800.48000000001</v>
      </c>
      <c r="Q105" s="117">
        <v>448194.39721103443</v>
      </c>
      <c r="R105" s="117">
        <v>460879.0250652135</v>
      </c>
      <c r="S105" s="118">
        <v>3749.7</v>
      </c>
      <c r="T105" s="22">
        <f t="shared" si="6"/>
        <v>1335398.7563573595</v>
      </c>
      <c r="U105" s="36">
        <v>1068413.1051205937</v>
      </c>
      <c r="V105" s="22">
        <f t="shared" si="8"/>
        <v>2403811.8614779534</v>
      </c>
      <c r="W105" s="22">
        <v>533578.4024844853</v>
      </c>
      <c r="X105" s="21">
        <f t="shared" si="7"/>
        <v>2937390.2639624388</v>
      </c>
      <c r="Y105" s="20">
        <f t="shared" si="9"/>
        <v>1135.881772607285</v>
      </c>
      <c r="Z105" s="248">
        <v>13</v>
      </c>
    </row>
    <row r="106" spans="1:26" s="120" customFormat="1" ht="16.5">
      <c r="A106" s="20">
        <v>276</v>
      </c>
      <c r="B106" s="18" t="s">
        <v>129</v>
      </c>
      <c r="C106" s="21">
        <v>15035</v>
      </c>
      <c r="D106" s="21">
        <v>29152334.960000005</v>
      </c>
      <c r="E106" s="21">
        <v>2201574.7415822754</v>
      </c>
      <c r="F106" s="21">
        <v>31353909.701582279</v>
      </c>
      <c r="G106" s="114">
        <v>1359.93</v>
      </c>
      <c r="H106" s="32">
        <v>20446547.550000001</v>
      </c>
      <c r="I106" s="32">
        <v>10907362.151582278</v>
      </c>
      <c r="J106" s="288">
        <f t="shared" si="5"/>
        <v>0.34787885324016982</v>
      </c>
      <c r="K106" s="116">
        <v>0</v>
      </c>
      <c r="L106" s="116">
        <v>0</v>
      </c>
      <c r="M106" s="116">
        <v>110819.44471360753</v>
      </c>
      <c r="N106" s="116">
        <v>283358.32657668728</v>
      </c>
      <c r="O106" s="116">
        <v>62892.757687194797</v>
      </c>
      <c r="P106" s="117">
        <v>-948617.41500000004</v>
      </c>
      <c r="Q106" s="117">
        <v>1817430.1323513938</v>
      </c>
      <c r="R106" s="117">
        <v>476280.07485705195</v>
      </c>
      <c r="S106" s="118">
        <v>21800.75</v>
      </c>
      <c r="T106" s="22">
        <f t="shared" si="6"/>
        <v>12731326.222768214</v>
      </c>
      <c r="U106" s="36">
        <v>5929127.1671364466</v>
      </c>
      <c r="V106" s="22">
        <f t="shared" si="8"/>
        <v>18660453.389904659</v>
      </c>
      <c r="W106" s="22">
        <v>2027800.9120636734</v>
      </c>
      <c r="X106" s="21">
        <f t="shared" si="7"/>
        <v>20688254.301968332</v>
      </c>
      <c r="Y106" s="20">
        <f t="shared" si="9"/>
        <v>1376.0062721628422</v>
      </c>
      <c r="Z106" s="248">
        <v>12</v>
      </c>
    </row>
    <row r="107" spans="1:26" s="120" customFormat="1" ht="16.5">
      <c r="A107" s="20">
        <v>280</v>
      </c>
      <c r="B107" s="18" t="s">
        <v>130</v>
      </c>
      <c r="C107" s="21">
        <v>2050</v>
      </c>
      <c r="D107" s="21">
        <v>2762483.1300000004</v>
      </c>
      <c r="E107" s="21">
        <v>1225544.8544464579</v>
      </c>
      <c r="F107" s="21">
        <v>3988027.9844464585</v>
      </c>
      <c r="G107" s="114">
        <v>1359.93</v>
      </c>
      <c r="H107" s="32">
        <v>2787856.5</v>
      </c>
      <c r="I107" s="32">
        <v>1200171.4844464585</v>
      </c>
      <c r="J107" s="288">
        <f t="shared" si="5"/>
        <v>0.30094359646602209</v>
      </c>
      <c r="K107" s="116">
        <v>245139.58629999997</v>
      </c>
      <c r="L107" s="116">
        <v>0</v>
      </c>
      <c r="M107" s="116">
        <v>19466.185291477675</v>
      </c>
      <c r="N107" s="116">
        <v>22378.828589702938</v>
      </c>
      <c r="O107" s="116">
        <v>0</v>
      </c>
      <c r="P107" s="117">
        <v>-90115.18</v>
      </c>
      <c r="Q107" s="117">
        <v>-7852.4502045848512</v>
      </c>
      <c r="R107" s="117">
        <v>257036.93064005545</v>
      </c>
      <c r="S107" s="118">
        <v>2972.5</v>
      </c>
      <c r="T107" s="22">
        <f t="shared" si="6"/>
        <v>1649197.8850631097</v>
      </c>
      <c r="U107" s="36">
        <v>886576.51308586006</v>
      </c>
      <c r="V107" s="22">
        <f t="shared" si="8"/>
        <v>2535774.3981489697</v>
      </c>
      <c r="W107" s="22">
        <v>505168.02661108016</v>
      </c>
      <c r="X107" s="21">
        <f t="shared" si="7"/>
        <v>3040942.4247600501</v>
      </c>
      <c r="Y107" s="20">
        <f t="shared" si="9"/>
        <v>1483.386548663439</v>
      </c>
      <c r="Z107" s="248">
        <v>15</v>
      </c>
    </row>
    <row r="108" spans="1:26" s="120" customFormat="1" ht="16.5">
      <c r="A108" s="20">
        <v>284</v>
      </c>
      <c r="B108" s="18" t="s">
        <v>131</v>
      </c>
      <c r="C108" s="21">
        <v>2271</v>
      </c>
      <c r="D108" s="21">
        <v>2959921.9099999997</v>
      </c>
      <c r="E108" s="21">
        <v>489851.5161316513</v>
      </c>
      <c r="F108" s="21">
        <v>3449773.4261316508</v>
      </c>
      <c r="G108" s="114">
        <v>1359.93</v>
      </c>
      <c r="H108" s="32">
        <v>3088401.0300000003</v>
      </c>
      <c r="I108" s="32">
        <v>361372.39613165054</v>
      </c>
      <c r="J108" s="288">
        <f t="shared" si="5"/>
        <v>0.10475250153946192</v>
      </c>
      <c r="K108" s="116">
        <v>992.07575199999997</v>
      </c>
      <c r="L108" s="116">
        <v>0</v>
      </c>
      <c r="M108" s="116">
        <v>29390.670013970146</v>
      </c>
      <c r="N108" s="116">
        <v>34421.832752515853</v>
      </c>
      <c r="O108" s="116">
        <v>0</v>
      </c>
      <c r="P108" s="117">
        <v>-112098.15</v>
      </c>
      <c r="Q108" s="117">
        <v>1028817.6081680136</v>
      </c>
      <c r="R108" s="117">
        <v>835201.90222017828</v>
      </c>
      <c r="S108" s="118">
        <v>3292.95</v>
      </c>
      <c r="T108" s="22">
        <f t="shared" si="6"/>
        <v>2181391.2850383287</v>
      </c>
      <c r="U108" s="36">
        <v>965830.33085406851</v>
      </c>
      <c r="V108" s="22">
        <f t="shared" si="8"/>
        <v>3147221.6158923972</v>
      </c>
      <c r="W108" s="22">
        <v>510917.09850622597</v>
      </c>
      <c r="X108" s="21">
        <f t="shared" si="7"/>
        <v>3658138.7143986234</v>
      </c>
      <c r="Y108" s="20">
        <f t="shared" si="9"/>
        <v>1610.8052463225995</v>
      </c>
      <c r="Z108" s="248">
        <v>2</v>
      </c>
    </row>
    <row r="109" spans="1:26" s="120" customFormat="1" ht="16.5">
      <c r="A109" s="20">
        <v>285</v>
      </c>
      <c r="B109" s="18" t="s">
        <v>132</v>
      </c>
      <c r="C109" s="21">
        <v>51241</v>
      </c>
      <c r="D109" s="21">
        <v>62960675.700000003</v>
      </c>
      <c r="E109" s="21">
        <v>14541515.991824944</v>
      </c>
      <c r="F109" s="21">
        <v>77502191.691824943</v>
      </c>
      <c r="G109" s="114">
        <v>1359.93</v>
      </c>
      <c r="H109" s="32">
        <v>69684173.13000001</v>
      </c>
      <c r="I109" s="32">
        <v>7818018.5618249327</v>
      </c>
      <c r="J109" s="288">
        <f t="shared" si="5"/>
        <v>0.10087480613338048</v>
      </c>
      <c r="K109" s="116">
        <v>0</v>
      </c>
      <c r="L109" s="116">
        <v>0</v>
      </c>
      <c r="M109" s="116">
        <v>740361.66200145043</v>
      </c>
      <c r="N109" s="116">
        <v>961421.78623105714</v>
      </c>
      <c r="O109" s="116">
        <v>0</v>
      </c>
      <c r="P109" s="117">
        <v>-5865552.7798999995</v>
      </c>
      <c r="Q109" s="117">
        <v>-810784.20997074631</v>
      </c>
      <c r="R109" s="117">
        <v>2781525.1931927828</v>
      </c>
      <c r="S109" s="118">
        <v>74299.45</v>
      </c>
      <c r="T109" s="22">
        <f t="shared" si="6"/>
        <v>5699289.6633794773</v>
      </c>
      <c r="U109" s="36">
        <v>11015504.544880327</v>
      </c>
      <c r="V109" s="22">
        <f t="shared" si="8"/>
        <v>16714794.208259804</v>
      </c>
      <c r="W109" s="22">
        <v>7795134.9180065216</v>
      </c>
      <c r="X109" s="21">
        <f t="shared" si="7"/>
        <v>24509929.126266327</v>
      </c>
      <c r="Y109" s="20">
        <f t="shared" si="9"/>
        <v>478.32651834012466</v>
      </c>
      <c r="Z109" s="248">
        <v>8</v>
      </c>
    </row>
    <row r="110" spans="1:26" s="120" customFormat="1" ht="16.5">
      <c r="A110" s="20">
        <v>286</v>
      </c>
      <c r="B110" s="18" t="s">
        <v>133</v>
      </c>
      <c r="C110" s="21">
        <v>80454</v>
      </c>
      <c r="D110" s="21">
        <v>99793602.049999982</v>
      </c>
      <c r="E110" s="21">
        <v>15640076.92302623</v>
      </c>
      <c r="F110" s="21">
        <v>115433678.97302622</v>
      </c>
      <c r="G110" s="114">
        <v>1359.93</v>
      </c>
      <c r="H110" s="32">
        <v>109411808.22</v>
      </c>
      <c r="I110" s="32">
        <v>6021870.7530262172</v>
      </c>
      <c r="J110" s="288">
        <f t="shared" si="5"/>
        <v>5.2167364036221769E-2</v>
      </c>
      <c r="K110" s="116">
        <v>0</v>
      </c>
      <c r="L110" s="116">
        <v>0</v>
      </c>
      <c r="M110" s="116">
        <v>993717.46948072221</v>
      </c>
      <c r="N110" s="116">
        <v>1616316.2055287121</v>
      </c>
      <c r="O110" s="116">
        <v>0</v>
      </c>
      <c r="P110" s="117">
        <v>-6254733.5722999992</v>
      </c>
      <c r="Q110" s="117">
        <v>-4301015.2112129303</v>
      </c>
      <c r="R110" s="117">
        <v>-406993.69615939754</v>
      </c>
      <c r="S110" s="118">
        <v>116658.3</v>
      </c>
      <c r="T110" s="22">
        <f t="shared" si="6"/>
        <v>-2214179.7516366756</v>
      </c>
      <c r="U110" s="36">
        <v>13395157.235847188</v>
      </c>
      <c r="V110" s="22">
        <f t="shared" si="8"/>
        <v>11180977.484210514</v>
      </c>
      <c r="W110" s="22">
        <v>13075249.793361763</v>
      </c>
      <c r="X110" s="21">
        <f t="shared" si="7"/>
        <v>24256227.277572274</v>
      </c>
      <c r="Y110" s="20">
        <f t="shared" si="9"/>
        <v>301.49187458140398</v>
      </c>
      <c r="Z110" s="248">
        <v>8</v>
      </c>
    </row>
    <row r="111" spans="1:26" s="120" customFormat="1" ht="16.5">
      <c r="A111" s="20">
        <v>287</v>
      </c>
      <c r="B111" s="18" t="s">
        <v>134</v>
      </c>
      <c r="C111" s="21">
        <v>6380</v>
      </c>
      <c r="D111" s="21">
        <v>7286544.1400000006</v>
      </c>
      <c r="E111" s="21">
        <v>2463853.1604757118</v>
      </c>
      <c r="F111" s="21">
        <v>9750397.3004757129</v>
      </c>
      <c r="G111" s="114">
        <v>1359.93</v>
      </c>
      <c r="H111" s="32">
        <v>8676353.4000000004</v>
      </c>
      <c r="I111" s="32">
        <v>1074043.9004757125</v>
      </c>
      <c r="J111" s="288">
        <f t="shared" si="5"/>
        <v>0.1101538601327877</v>
      </c>
      <c r="K111" s="116">
        <v>368375.54306666675</v>
      </c>
      <c r="L111" s="116">
        <v>0</v>
      </c>
      <c r="M111" s="116">
        <v>76589.314320117599</v>
      </c>
      <c r="N111" s="116">
        <v>89800.955144554653</v>
      </c>
      <c r="O111" s="116">
        <v>0</v>
      </c>
      <c r="P111" s="117">
        <v>-269805.06000000006</v>
      </c>
      <c r="Q111" s="117">
        <v>1606930.1544386714</v>
      </c>
      <c r="R111" s="117">
        <v>1072595.0618642569</v>
      </c>
      <c r="S111" s="118">
        <v>9251</v>
      </c>
      <c r="T111" s="22">
        <f t="shared" si="6"/>
        <v>4027780.8693099795</v>
      </c>
      <c r="U111" s="36">
        <v>2192390.0959008886</v>
      </c>
      <c r="V111" s="22">
        <f t="shared" si="8"/>
        <v>6220170.965210868</v>
      </c>
      <c r="W111" s="22">
        <v>1442594.6279899105</v>
      </c>
      <c r="X111" s="21">
        <f t="shared" si="7"/>
        <v>7662765.5932007786</v>
      </c>
      <c r="Y111" s="20">
        <f t="shared" si="9"/>
        <v>1201.0604378057646</v>
      </c>
      <c r="Z111" s="248">
        <v>15</v>
      </c>
    </row>
    <row r="112" spans="1:26" s="120" customFormat="1" ht="16.5">
      <c r="A112" s="20">
        <v>288</v>
      </c>
      <c r="B112" s="18" t="s">
        <v>135</v>
      </c>
      <c r="C112" s="21">
        <v>6442</v>
      </c>
      <c r="D112" s="21">
        <v>10302058.140000001</v>
      </c>
      <c r="E112" s="21">
        <v>2754662.8077183389</v>
      </c>
      <c r="F112" s="21">
        <v>13056720.947718339</v>
      </c>
      <c r="G112" s="114">
        <v>1359.93</v>
      </c>
      <c r="H112" s="32">
        <v>8760669.0600000005</v>
      </c>
      <c r="I112" s="32">
        <v>4296051.8877183385</v>
      </c>
      <c r="J112" s="288">
        <f t="shared" si="5"/>
        <v>0.32902992297381323</v>
      </c>
      <c r="K112" s="116">
        <v>0</v>
      </c>
      <c r="L112" s="116">
        <v>0</v>
      </c>
      <c r="M112" s="116">
        <v>69372.938760960184</v>
      </c>
      <c r="N112" s="116">
        <v>104493.14682964254</v>
      </c>
      <c r="O112" s="116">
        <v>0</v>
      </c>
      <c r="P112" s="117">
        <v>-243838.98499999999</v>
      </c>
      <c r="Q112" s="117">
        <v>-483541.52055936662</v>
      </c>
      <c r="R112" s="117">
        <v>-621626.37596266565</v>
      </c>
      <c r="S112" s="118">
        <v>9340.9</v>
      </c>
      <c r="T112" s="22">
        <f t="shared" si="6"/>
        <v>3130251.9917869088</v>
      </c>
      <c r="U112" s="36">
        <v>1905995.9527615481</v>
      </c>
      <c r="V112" s="22">
        <f t="shared" si="8"/>
        <v>5036247.9445484569</v>
      </c>
      <c r="W112" s="22">
        <v>1335863.8451157999</v>
      </c>
      <c r="X112" s="21">
        <f t="shared" si="7"/>
        <v>6372111.7896642573</v>
      </c>
      <c r="Y112" s="20">
        <f t="shared" si="9"/>
        <v>989.15116263027903</v>
      </c>
      <c r="Z112" s="248">
        <v>15</v>
      </c>
    </row>
    <row r="113" spans="1:26" s="120" customFormat="1" ht="16.5">
      <c r="A113" s="20">
        <v>290</v>
      </c>
      <c r="B113" s="18" t="s">
        <v>136</v>
      </c>
      <c r="C113" s="21">
        <v>7928</v>
      </c>
      <c r="D113" s="21">
        <v>8408748.9900000002</v>
      </c>
      <c r="E113" s="21">
        <v>4651645.2549636867</v>
      </c>
      <c r="F113" s="21">
        <v>13060394.244963687</v>
      </c>
      <c r="G113" s="114">
        <v>1359.93</v>
      </c>
      <c r="H113" s="32">
        <v>10781525.040000001</v>
      </c>
      <c r="I113" s="32">
        <v>2278869.2049636859</v>
      </c>
      <c r="J113" s="288">
        <f t="shared" si="5"/>
        <v>0.17448701488030938</v>
      </c>
      <c r="K113" s="116">
        <v>1053206.267128</v>
      </c>
      <c r="L113" s="116">
        <v>0</v>
      </c>
      <c r="M113" s="116">
        <v>98112.773224334072</v>
      </c>
      <c r="N113" s="116">
        <v>162589.82053494433</v>
      </c>
      <c r="O113" s="116">
        <v>0</v>
      </c>
      <c r="P113" s="117">
        <v>-436080.05</v>
      </c>
      <c r="Q113" s="117">
        <v>-65082.62521018627</v>
      </c>
      <c r="R113" s="117">
        <v>552853.15065888315</v>
      </c>
      <c r="S113" s="118">
        <v>11495.6</v>
      </c>
      <c r="T113" s="22">
        <f t="shared" si="6"/>
        <v>3655964.1412996612</v>
      </c>
      <c r="U113" s="36">
        <v>2395832.6796926549</v>
      </c>
      <c r="V113" s="22">
        <f t="shared" si="8"/>
        <v>6051796.8209923161</v>
      </c>
      <c r="W113" s="22">
        <v>1696306.0079607312</v>
      </c>
      <c r="X113" s="21">
        <f t="shared" si="7"/>
        <v>7748102.8289530473</v>
      </c>
      <c r="Y113" s="20">
        <f t="shared" si="9"/>
        <v>977.30863130083844</v>
      </c>
      <c r="Z113" s="248">
        <v>18</v>
      </c>
    </row>
    <row r="114" spans="1:26" s="120" customFormat="1" ht="16.5">
      <c r="A114" s="20">
        <v>291</v>
      </c>
      <c r="B114" s="18" t="s">
        <v>137</v>
      </c>
      <c r="C114" s="21">
        <v>2158</v>
      </c>
      <c r="D114" s="21">
        <v>1831518.25</v>
      </c>
      <c r="E114" s="21">
        <v>792813.40207924799</v>
      </c>
      <c r="F114" s="21">
        <v>2624331.6520792479</v>
      </c>
      <c r="G114" s="114">
        <v>1359.93</v>
      </c>
      <c r="H114" s="32">
        <v>2934728.94</v>
      </c>
      <c r="I114" s="32">
        <v>-310397.28792075207</v>
      </c>
      <c r="J114" s="288">
        <f t="shared" si="5"/>
        <v>-0.11827670015519018</v>
      </c>
      <c r="K114" s="116">
        <v>273922.87928200001</v>
      </c>
      <c r="L114" s="116">
        <v>0</v>
      </c>
      <c r="M114" s="116">
        <v>23174.101111511514</v>
      </c>
      <c r="N114" s="116">
        <v>41182.511419931041</v>
      </c>
      <c r="O114" s="116">
        <v>0</v>
      </c>
      <c r="P114" s="117">
        <v>-118952.0425</v>
      </c>
      <c r="Q114" s="117">
        <v>962215.81022848887</v>
      </c>
      <c r="R114" s="117">
        <v>903744.98393354379</v>
      </c>
      <c r="S114" s="118">
        <v>3129.1</v>
      </c>
      <c r="T114" s="22">
        <f t="shared" si="6"/>
        <v>1778020.0555547234</v>
      </c>
      <c r="U114" s="36">
        <v>19145.753422128564</v>
      </c>
      <c r="V114" s="22">
        <f t="shared" si="8"/>
        <v>1797165.8089768519</v>
      </c>
      <c r="W114" s="22">
        <v>449064.00983901828</v>
      </c>
      <c r="X114" s="21">
        <f t="shared" si="7"/>
        <v>2246229.8188158702</v>
      </c>
      <c r="Y114" s="20">
        <f t="shared" si="9"/>
        <v>1040.8849948173633</v>
      </c>
      <c r="Z114" s="248">
        <v>6</v>
      </c>
    </row>
    <row r="115" spans="1:26" s="120" customFormat="1" ht="16.5">
      <c r="A115" s="20">
        <v>297</v>
      </c>
      <c r="B115" s="18" t="s">
        <v>138</v>
      </c>
      <c r="C115" s="21">
        <v>121543</v>
      </c>
      <c r="D115" s="21">
        <v>163844982.57999998</v>
      </c>
      <c r="E115" s="21">
        <v>22373048.483027115</v>
      </c>
      <c r="F115" s="21">
        <v>186218031.06302708</v>
      </c>
      <c r="G115" s="114">
        <v>1359.93</v>
      </c>
      <c r="H115" s="32">
        <v>165289971.99000001</v>
      </c>
      <c r="I115" s="32">
        <v>20928059.073027074</v>
      </c>
      <c r="J115" s="288">
        <f t="shared" si="5"/>
        <v>0.11238470814860992</v>
      </c>
      <c r="K115" s="116">
        <v>0</v>
      </c>
      <c r="L115" s="116">
        <v>0</v>
      </c>
      <c r="M115" s="116">
        <v>1622075.8122482179</v>
      </c>
      <c r="N115" s="116">
        <v>2477027.4075855273</v>
      </c>
      <c r="O115" s="116">
        <v>977406.1226856556</v>
      </c>
      <c r="P115" s="117">
        <v>-13490950.189900002</v>
      </c>
      <c r="Q115" s="117">
        <v>-11805262.822869556</v>
      </c>
      <c r="R115" s="117">
        <v>-4935372.5064624157</v>
      </c>
      <c r="S115" s="118">
        <v>176237.35</v>
      </c>
      <c r="T115" s="22">
        <f t="shared" si="6"/>
        <v>-4050779.7536854967</v>
      </c>
      <c r="U115" s="36">
        <v>25752760.723499291</v>
      </c>
      <c r="V115" s="22">
        <f t="shared" si="8"/>
        <v>21701980.969813794</v>
      </c>
      <c r="W115" s="22">
        <v>19198097.359689422</v>
      </c>
      <c r="X115" s="21">
        <f t="shared" si="7"/>
        <v>40900078.329503216</v>
      </c>
      <c r="Y115" s="20">
        <f t="shared" si="9"/>
        <v>336.50706605483833</v>
      </c>
      <c r="Z115" s="248">
        <v>11</v>
      </c>
    </row>
    <row r="116" spans="1:26" s="120" customFormat="1" ht="16.5">
      <c r="A116" s="20">
        <v>300</v>
      </c>
      <c r="B116" s="18" t="s">
        <v>139</v>
      </c>
      <c r="C116" s="21">
        <v>3528</v>
      </c>
      <c r="D116" s="21">
        <v>4798226.74</v>
      </c>
      <c r="E116" s="21">
        <v>647503.29565960134</v>
      </c>
      <c r="F116" s="21">
        <v>5445730.0356596019</v>
      </c>
      <c r="G116" s="114">
        <v>1359.93</v>
      </c>
      <c r="H116" s="32">
        <v>4797833.04</v>
      </c>
      <c r="I116" s="32">
        <v>647896.99565960187</v>
      </c>
      <c r="J116" s="288">
        <f t="shared" si="5"/>
        <v>0.11897339592984925</v>
      </c>
      <c r="K116" s="116">
        <v>87516.565247999999</v>
      </c>
      <c r="L116" s="116">
        <v>0</v>
      </c>
      <c r="M116" s="116">
        <v>45793.407756311586</v>
      </c>
      <c r="N116" s="116">
        <v>60155.52991130967</v>
      </c>
      <c r="O116" s="116">
        <v>0</v>
      </c>
      <c r="P116" s="117">
        <v>-162048.93</v>
      </c>
      <c r="Q116" s="117">
        <v>1325560.2991796143</v>
      </c>
      <c r="R116" s="117">
        <v>729078.90658615809</v>
      </c>
      <c r="S116" s="117">
        <v>5115.5999999999995</v>
      </c>
      <c r="T116" s="22">
        <f t="shared" si="6"/>
        <v>2739068.3743409957</v>
      </c>
      <c r="U116" s="36">
        <v>1819192.8651593679</v>
      </c>
      <c r="V116" s="22">
        <f t="shared" si="8"/>
        <v>4558261.2395003634</v>
      </c>
      <c r="W116" s="22">
        <v>777950.74050796952</v>
      </c>
      <c r="X116" s="21">
        <f t="shared" si="7"/>
        <v>5336211.980008333</v>
      </c>
      <c r="Y116" s="20">
        <f t="shared" si="9"/>
        <v>1512.5317403651738</v>
      </c>
      <c r="Z116" s="248">
        <v>14</v>
      </c>
    </row>
    <row r="117" spans="1:26" s="120" customFormat="1" ht="16.5">
      <c r="A117" s="20">
        <v>301</v>
      </c>
      <c r="B117" s="18" t="s">
        <v>140</v>
      </c>
      <c r="C117" s="21">
        <v>20197</v>
      </c>
      <c r="D117" s="21">
        <v>27812475.380000003</v>
      </c>
      <c r="E117" s="21">
        <v>3341009.2352786195</v>
      </c>
      <c r="F117" s="21">
        <v>31153484.615278624</v>
      </c>
      <c r="G117" s="114">
        <v>1359.93</v>
      </c>
      <c r="H117" s="32">
        <v>27466506.210000001</v>
      </c>
      <c r="I117" s="32">
        <v>3686978.4052786231</v>
      </c>
      <c r="J117" s="288">
        <f t="shared" si="5"/>
        <v>0.11834882841550302</v>
      </c>
      <c r="K117" s="116">
        <v>0</v>
      </c>
      <c r="L117" s="116">
        <v>0</v>
      </c>
      <c r="M117" s="116">
        <v>233540.02314767594</v>
      </c>
      <c r="N117" s="116">
        <v>377640.60057288973</v>
      </c>
      <c r="O117" s="116">
        <v>0</v>
      </c>
      <c r="P117" s="117">
        <v>-1173178.7399999998</v>
      </c>
      <c r="Q117" s="117">
        <v>463551.83119081572</v>
      </c>
      <c r="R117" s="117">
        <v>-803769.0156173053</v>
      </c>
      <c r="S117" s="118">
        <v>29285.649999999998</v>
      </c>
      <c r="T117" s="22">
        <f t="shared" si="6"/>
        <v>2814048.7545726993</v>
      </c>
      <c r="U117" s="36">
        <v>10993483.86192004</v>
      </c>
      <c r="V117" s="22">
        <f t="shared" si="8"/>
        <v>13807532.616492739</v>
      </c>
      <c r="W117" s="22">
        <v>4466289.7991133537</v>
      </c>
      <c r="X117" s="21">
        <f t="shared" si="7"/>
        <v>18273822.415606093</v>
      </c>
      <c r="Y117" s="20">
        <f t="shared" si="9"/>
        <v>904.77904716572232</v>
      </c>
      <c r="Z117" s="248">
        <v>14</v>
      </c>
    </row>
    <row r="118" spans="1:26" s="120" customFormat="1" ht="16.5">
      <c r="A118" s="20">
        <v>304</v>
      </c>
      <c r="B118" s="18" t="s">
        <v>141</v>
      </c>
      <c r="C118" s="21">
        <v>971</v>
      </c>
      <c r="D118" s="21">
        <v>803198.7300000001</v>
      </c>
      <c r="E118" s="21">
        <v>629896.69147933903</v>
      </c>
      <c r="F118" s="21">
        <v>1433095.4214793392</v>
      </c>
      <c r="G118" s="114">
        <v>1359.93</v>
      </c>
      <c r="H118" s="32">
        <v>1320492.03</v>
      </c>
      <c r="I118" s="32">
        <v>112603.39147933922</v>
      </c>
      <c r="J118" s="288">
        <f t="shared" si="5"/>
        <v>7.8573547714709938E-2</v>
      </c>
      <c r="K118" s="116">
        <v>116093.13189300001</v>
      </c>
      <c r="L118" s="116">
        <v>0</v>
      </c>
      <c r="M118" s="116">
        <v>9668.4107511964339</v>
      </c>
      <c r="N118" s="116">
        <v>11355.653867118101</v>
      </c>
      <c r="O118" s="116">
        <v>15532.095530142493</v>
      </c>
      <c r="P118" s="117">
        <v>-52051.27</v>
      </c>
      <c r="Q118" s="117">
        <v>-369578.77209693141</v>
      </c>
      <c r="R118" s="117">
        <v>-92303.743131439114</v>
      </c>
      <c r="S118" s="117">
        <v>1407.95</v>
      </c>
      <c r="T118" s="22">
        <f t="shared" si="6"/>
        <v>-247273.1517075742</v>
      </c>
      <c r="U118" s="36">
        <v>-68170.124106726551</v>
      </c>
      <c r="V118" s="22">
        <f t="shared" si="8"/>
        <v>-315443.27581430075</v>
      </c>
      <c r="W118" s="22">
        <v>180430.88589154335</v>
      </c>
      <c r="X118" s="21">
        <f t="shared" si="7"/>
        <v>-135012.3899227574</v>
      </c>
      <c r="Y118" s="20">
        <f t="shared" si="9"/>
        <v>-139.04468581128467</v>
      </c>
      <c r="Z118" s="248">
        <v>2</v>
      </c>
    </row>
    <row r="119" spans="1:26" s="120" customFormat="1" ht="16.5">
      <c r="A119" s="20">
        <v>305</v>
      </c>
      <c r="B119" s="18" t="s">
        <v>142</v>
      </c>
      <c r="C119" s="21">
        <v>15165</v>
      </c>
      <c r="D119" s="21">
        <v>21004815.5</v>
      </c>
      <c r="E119" s="21">
        <v>5694192.6330307629</v>
      </c>
      <c r="F119" s="21">
        <v>26699008.133030765</v>
      </c>
      <c r="G119" s="114">
        <v>1359.93</v>
      </c>
      <c r="H119" s="32">
        <v>20623338.449999999</v>
      </c>
      <c r="I119" s="32">
        <v>6075669.6830307655</v>
      </c>
      <c r="J119" s="288">
        <f t="shared" si="5"/>
        <v>0.22756162523933729</v>
      </c>
      <c r="K119" s="116">
        <v>837428.41623000009</v>
      </c>
      <c r="L119" s="116">
        <v>0</v>
      </c>
      <c r="M119" s="116">
        <v>201082.48159467397</v>
      </c>
      <c r="N119" s="116">
        <v>248267.03404910504</v>
      </c>
      <c r="O119" s="116">
        <v>0</v>
      </c>
      <c r="P119" s="117">
        <v>-877116.625</v>
      </c>
      <c r="Q119" s="117">
        <v>1936547.7977629702</v>
      </c>
      <c r="R119" s="117">
        <v>2384920.8865310634</v>
      </c>
      <c r="S119" s="118">
        <v>21989.25</v>
      </c>
      <c r="T119" s="22">
        <f t="shared" si="6"/>
        <v>10828788.924198579</v>
      </c>
      <c r="U119" s="36">
        <v>4277387.8581201322</v>
      </c>
      <c r="V119" s="22">
        <f t="shared" si="8"/>
        <v>15106176.782318711</v>
      </c>
      <c r="W119" s="22">
        <v>2761083.9066240275</v>
      </c>
      <c r="X119" s="21">
        <f t="shared" si="7"/>
        <v>17867260.688942738</v>
      </c>
      <c r="Y119" s="20">
        <f t="shared" si="9"/>
        <v>1178.1906158221391</v>
      </c>
      <c r="Z119" s="248">
        <v>17</v>
      </c>
    </row>
    <row r="120" spans="1:26" s="120" customFormat="1" ht="16.5">
      <c r="A120" s="20">
        <v>309</v>
      </c>
      <c r="B120" s="18" t="s">
        <v>143</v>
      </c>
      <c r="C120" s="21">
        <v>6506</v>
      </c>
      <c r="D120" s="21">
        <v>8297091.5099999998</v>
      </c>
      <c r="E120" s="21">
        <v>1637440.5547035031</v>
      </c>
      <c r="F120" s="21">
        <v>9934532.0647035036</v>
      </c>
      <c r="G120" s="114">
        <v>1359.93</v>
      </c>
      <c r="H120" s="32">
        <v>8847704.5800000001</v>
      </c>
      <c r="I120" s="32">
        <v>1086827.4847035035</v>
      </c>
      <c r="J120" s="288">
        <f t="shared" si="5"/>
        <v>0.10939896087958723</v>
      </c>
      <c r="K120" s="116">
        <v>150207.14488000001</v>
      </c>
      <c r="L120" s="116">
        <v>0</v>
      </c>
      <c r="M120" s="116">
        <v>91923.766834041569</v>
      </c>
      <c r="N120" s="116">
        <v>126697.46830865419</v>
      </c>
      <c r="O120" s="116">
        <v>0</v>
      </c>
      <c r="P120" s="117">
        <v>-638438.92499999993</v>
      </c>
      <c r="Q120" s="117">
        <v>-532927.13107197662</v>
      </c>
      <c r="R120" s="117">
        <v>-521292.66121300391</v>
      </c>
      <c r="S120" s="118">
        <v>9433.6999999999989</v>
      </c>
      <c r="T120" s="22">
        <f t="shared" si="6"/>
        <v>-227569.15255878121</v>
      </c>
      <c r="U120" s="36">
        <v>3787109.2199458862</v>
      </c>
      <c r="V120" s="22">
        <f t="shared" si="8"/>
        <v>3559540.067387105</v>
      </c>
      <c r="W120" s="22">
        <v>1250746.4678319863</v>
      </c>
      <c r="X120" s="21">
        <f t="shared" si="7"/>
        <v>4810286.535219091</v>
      </c>
      <c r="Y120" s="20">
        <f t="shared" si="9"/>
        <v>739.36159471550741</v>
      </c>
      <c r="Z120" s="248">
        <v>12</v>
      </c>
    </row>
    <row r="121" spans="1:26" s="120" customFormat="1" ht="16.5">
      <c r="A121" s="20">
        <v>312</v>
      </c>
      <c r="B121" s="18" t="s">
        <v>144</v>
      </c>
      <c r="C121" s="21">
        <v>1232</v>
      </c>
      <c r="D121" s="21">
        <v>1721390.13</v>
      </c>
      <c r="E121" s="21">
        <v>477428.1122143527</v>
      </c>
      <c r="F121" s="21">
        <v>2198818.2422143528</v>
      </c>
      <c r="G121" s="114">
        <v>1359.93</v>
      </c>
      <c r="H121" s="32">
        <v>1675433.76</v>
      </c>
      <c r="I121" s="32">
        <v>523384.48221435281</v>
      </c>
      <c r="J121" s="288">
        <f t="shared" si="5"/>
        <v>0.23802989813622369</v>
      </c>
      <c r="K121" s="116">
        <v>152772.12104</v>
      </c>
      <c r="L121" s="116">
        <v>0</v>
      </c>
      <c r="M121" s="116">
        <v>16172.864203043246</v>
      </c>
      <c r="N121" s="116">
        <v>22072.596562140268</v>
      </c>
      <c r="O121" s="116">
        <v>0</v>
      </c>
      <c r="P121" s="117">
        <v>-63725.404999999999</v>
      </c>
      <c r="Q121" s="117">
        <v>61286.43494559903</v>
      </c>
      <c r="R121" s="117">
        <v>-37461.443957193558</v>
      </c>
      <c r="S121" s="118">
        <v>1786.3999999999999</v>
      </c>
      <c r="T121" s="22">
        <f t="shared" si="6"/>
        <v>676288.05000794178</v>
      </c>
      <c r="U121" s="36">
        <v>63056.143660222842</v>
      </c>
      <c r="V121" s="22">
        <f t="shared" si="8"/>
        <v>739344.19366816466</v>
      </c>
      <c r="W121" s="22">
        <v>292553.94335623615</v>
      </c>
      <c r="X121" s="21">
        <f t="shared" si="7"/>
        <v>1031898.1370244008</v>
      </c>
      <c r="Y121" s="20">
        <f t="shared" si="9"/>
        <v>837.57965667564997</v>
      </c>
      <c r="Z121" s="248">
        <v>13</v>
      </c>
    </row>
    <row r="122" spans="1:26" s="120" customFormat="1" ht="16.5">
      <c r="A122" s="20">
        <v>316</v>
      </c>
      <c r="B122" s="18" t="s">
        <v>145</v>
      </c>
      <c r="C122" s="21">
        <v>4245</v>
      </c>
      <c r="D122" s="21">
        <v>5264448.9399999995</v>
      </c>
      <c r="E122" s="21">
        <v>914286.66758430377</v>
      </c>
      <c r="F122" s="21">
        <v>6178735.6075843032</v>
      </c>
      <c r="G122" s="114">
        <v>1359.93</v>
      </c>
      <c r="H122" s="32">
        <v>5772902.8500000006</v>
      </c>
      <c r="I122" s="32">
        <v>405832.75758430269</v>
      </c>
      <c r="J122" s="288">
        <f t="shared" si="5"/>
        <v>6.5682169194316908E-2</v>
      </c>
      <c r="K122" s="116">
        <v>0</v>
      </c>
      <c r="L122" s="116">
        <v>0</v>
      </c>
      <c r="M122" s="116">
        <v>45664.358954952586</v>
      </c>
      <c r="N122" s="116">
        <v>78601.853954837352</v>
      </c>
      <c r="O122" s="116">
        <v>0</v>
      </c>
      <c r="P122" s="117">
        <v>-426536.98249999998</v>
      </c>
      <c r="Q122" s="117">
        <v>-110788.76585552718</v>
      </c>
      <c r="R122" s="117">
        <v>-152930.17921883069</v>
      </c>
      <c r="S122" s="118">
        <v>6155.25</v>
      </c>
      <c r="T122" s="22">
        <f t="shared" si="6"/>
        <v>-154001.70708026527</v>
      </c>
      <c r="U122" s="36">
        <v>1836399.7063137365</v>
      </c>
      <c r="V122" s="22">
        <f t="shared" si="8"/>
        <v>1682397.9992334712</v>
      </c>
      <c r="W122" s="22">
        <v>826735.03650535177</v>
      </c>
      <c r="X122" s="21">
        <f t="shared" si="7"/>
        <v>2509133.035738823</v>
      </c>
      <c r="Y122" s="20">
        <f t="shared" si="9"/>
        <v>591.07963150502303</v>
      </c>
      <c r="Z122" s="248">
        <v>7</v>
      </c>
    </row>
    <row r="123" spans="1:26" s="120" customFormat="1" ht="16.5">
      <c r="A123" s="20">
        <v>317</v>
      </c>
      <c r="B123" s="18" t="s">
        <v>146</v>
      </c>
      <c r="C123" s="21">
        <v>2533</v>
      </c>
      <c r="D123" s="21">
        <v>4250173.95</v>
      </c>
      <c r="E123" s="21">
        <v>794057.5773652402</v>
      </c>
      <c r="F123" s="21">
        <v>5044231.5273652403</v>
      </c>
      <c r="G123" s="114">
        <v>1359.93</v>
      </c>
      <c r="H123" s="32">
        <v>3444702.69</v>
      </c>
      <c r="I123" s="32">
        <v>1599528.8373652403</v>
      </c>
      <c r="J123" s="288">
        <f t="shared" si="5"/>
        <v>0.3171005987111627</v>
      </c>
      <c r="K123" s="116">
        <v>283254.67794300005</v>
      </c>
      <c r="L123" s="116">
        <v>0</v>
      </c>
      <c r="M123" s="116">
        <v>35221.315942959627</v>
      </c>
      <c r="N123" s="116">
        <v>47663.747391869038</v>
      </c>
      <c r="O123" s="116">
        <v>0</v>
      </c>
      <c r="P123" s="117">
        <v>-140938.065</v>
      </c>
      <c r="Q123" s="117">
        <v>848028.36924636201</v>
      </c>
      <c r="R123" s="117">
        <v>436947.22475092119</v>
      </c>
      <c r="S123" s="118">
        <v>3672.85</v>
      </c>
      <c r="T123" s="22">
        <f t="shared" si="6"/>
        <v>3113378.9576403522</v>
      </c>
      <c r="U123" s="36">
        <v>1442924.3338188757</v>
      </c>
      <c r="V123" s="22">
        <f t="shared" si="8"/>
        <v>4556303.2914592279</v>
      </c>
      <c r="W123" s="22">
        <v>594698.73847422237</v>
      </c>
      <c r="X123" s="21">
        <f t="shared" si="7"/>
        <v>5151002.0299334507</v>
      </c>
      <c r="Y123" s="20">
        <f t="shared" si="9"/>
        <v>2033.5578483748325</v>
      </c>
      <c r="Z123" s="248">
        <v>17</v>
      </c>
    </row>
    <row r="124" spans="1:26" s="120" customFormat="1" ht="16.5">
      <c r="A124" s="20">
        <v>320</v>
      </c>
      <c r="B124" s="18" t="s">
        <v>147</v>
      </c>
      <c r="C124" s="21">
        <v>7105</v>
      </c>
      <c r="D124" s="21">
        <v>6715790.2800000003</v>
      </c>
      <c r="E124" s="21">
        <v>3632955.5595041439</v>
      </c>
      <c r="F124" s="21">
        <v>10348745.839504145</v>
      </c>
      <c r="G124" s="114">
        <v>1359.93</v>
      </c>
      <c r="H124" s="32">
        <v>9662302.6500000004</v>
      </c>
      <c r="I124" s="32">
        <v>686443.18950414471</v>
      </c>
      <c r="J124" s="288">
        <f t="shared" si="5"/>
        <v>6.6331051138949923E-2</v>
      </c>
      <c r="K124" s="116">
        <v>956502.75266</v>
      </c>
      <c r="L124" s="116">
        <v>0</v>
      </c>
      <c r="M124" s="116">
        <v>88568.875538394583</v>
      </c>
      <c r="N124" s="116">
        <v>111616.95901181227</v>
      </c>
      <c r="O124" s="116">
        <v>0</v>
      </c>
      <c r="P124" s="117">
        <v>-428551.44200000004</v>
      </c>
      <c r="Q124" s="117">
        <v>1216368.6201065173</v>
      </c>
      <c r="R124" s="117">
        <v>1385171.8279903987</v>
      </c>
      <c r="S124" s="118">
        <v>10302.25</v>
      </c>
      <c r="T124" s="22">
        <f t="shared" si="6"/>
        <v>4026423.0328112673</v>
      </c>
      <c r="U124" s="36">
        <v>2612167.221611321</v>
      </c>
      <c r="V124" s="22">
        <f t="shared" si="8"/>
        <v>6638590.2544225883</v>
      </c>
      <c r="W124" s="22">
        <v>1333239.8237081533</v>
      </c>
      <c r="X124" s="21">
        <f t="shared" si="7"/>
        <v>7971830.0781307416</v>
      </c>
      <c r="Y124" s="20">
        <f t="shared" si="9"/>
        <v>1122.0028259156568</v>
      </c>
      <c r="Z124" s="248">
        <v>19</v>
      </c>
    </row>
    <row r="125" spans="1:26" s="120" customFormat="1" ht="16.5">
      <c r="A125" s="20">
        <v>322</v>
      </c>
      <c r="B125" s="18" t="s">
        <v>148</v>
      </c>
      <c r="C125" s="21">
        <v>6614</v>
      </c>
      <c r="D125" s="21">
        <v>7683741.8099999996</v>
      </c>
      <c r="E125" s="21">
        <v>5425514.8521252768</v>
      </c>
      <c r="F125" s="21">
        <v>13109256.662125276</v>
      </c>
      <c r="G125" s="114">
        <v>1359.93</v>
      </c>
      <c r="H125" s="32">
        <v>8994577.0199999996</v>
      </c>
      <c r="I125" s="32">
        <v>4114679.6421252768</v>
      </c>
      <c r="J125" s="288">
        <f t="shared" si="5"/>
        <v>0.31387589305602959</v>
      </c>
      <c r="K125" s="116">
        <v>782691.79803000006</v>
      </c>
      <c r="L125" s="116">
        <v>0</v>
      </c>
      <c r="M125" s="116">
        <v>73046.726937049272</v>
      </c>
      <c r="N125" s="116">
        <v>104463.94856786456</v>
      </c>
      <c r="O125" s="116">
        <v>0</v>
      </c>
      <c r="P125" s="117">
        <v>-370988.4325</v>
      </c>
      <c r="Q125" s="117">
        <v>1247601.3822249568</v>
      </c>
      <c r="R125" s="117">
        <v>1232932.1242705504</v>
      </c>
      <c r="S125" s="118">
        <v>9590.2999999999993</v>
      </c>
      <c r="T125" s="22">
        <f t="shared" si="6"/>
        <v>7194017.4896556977</v>
      </c>
      <c r="U125" s="36">
        <v>1998389.8838614053</v>
      </c>
      <c r="V125" s="22">
        <f t="shared" si="8"/>
        <v>9192407.3735171035</v>
      </c>
      <c r="W125" s="22">
        <v>1276403.4791246401</v>
      </c>
      <c r="X125" s="21">
        <f t="shared" si="7"/>
        <v>10468810.852641743</v>
      </c>
      <c r="Y125" s="20">
        <f t="shared" si="9"/>
        <v>1582.8259529243639</v>
      </c>
      <c r="Z125" s="248">
        <v>2</v>
      </c>
    </row>
    <row r="126" spans="1:26" s="120" customFormat="1" ht="16.5">
      <c r="A126" s="20">
        <v>398</v>
      </c>
      <c r="B126" s="18" t="s">
        <v>149</v>
      </c>
      <c r="C126" s="21">
        <v>120027</v>
      </c>
      <c r="D126" s="21">
        <v>162510298.80000001</v>
      </c>
      <c r="E126" s="21">
        <v>31471456.311916772</v>
      </c>
      <c r="F126" s="21">
        <v>193981755.11191678</v>
      </c>
      <c r="G126" s="114">
        <v>1359.93</v>
      </c>
      <c r="H126" s="32">
        <v>163228318.11000001</v>
      </c>
      <c r="I126" s="32">
        <v>30753437.001916766</v>
      </c>
      <c r="J126" s="288">
        <f t="shared" si="5"/>
        <v>0.15853778095869753</v>
      </c>
      <c r="K126" s="116">
        <v>0</v>
      </c>
      <c r="L126" s="116">
        <v>0</v>
      </c>
      <c r="M126" s="116">
        <v>1638124.5154599557</v>
      </c>
      <c r="N126" s="116">
        <v>2486402.411282564</v>
      </c>
      <c r="O126" s="116">
        <v>25453.610579769556</v>
      </c>
      <c r="P126" s="117">
        <v>-15395800.741799999</v>
      </c>
      <c r="Q126" s="117">
        <v>12854456.673994904</v>
      </c>
      <c r="R126" s="117">
        <v>18766346.478953186</v>
      </c>
      <c r="S126" s="118">
        <v>174039.15</v>
      </c>
      <c r="T126" s="22">
        <f t="shared" si="6"/>
        <v>51302459.100387149</v>
      </c>
      <c r="U126" s="36">
        <v>24612317.101446379</v>
      </c>
      <c r="V126" s="22">
        <f t="shared" si="8"/>
        <v>75914776.201833531</v>
      </c>
      <c r="W126" s="22">
        <v>18168313.588099688</v>
      </c>
      <c r="X126" s="21">
        <f t="shared" si="7"/>
        <v>94083089.78993322</v>
      </c>
      <c r="Y126" s="20">
        <f t="shared" si="9"/>
        <v>783.84938213846237</v>
      </c>
      <c r="Z126" s="248">
        <v>7</v>
      </c>
    </row>
    <row r="127" spans="1:26" s="120" customFormat="1" ht="16.5">
      <c r="A127" s="20">
        <v>399</v>
      </c>
      <c r="B127" s="18" t="s">
        <v>150</v>
      </c>
      <c r="C127" s="21">
        <v>7916</v>
      </c>
      <c r="D127" s="21">
        <v>14102138.41</v>
      </c>
      <c r="E127" s="21">
        <v>1055158.7643491849</v>
      </c>
      <c r="F127" s="21">
        <v>15157297.174349185</v>
      </c>
      <c r="G127" s="114">
        <v>1359.93</v>
      </c>
      <c r="H127" s="32">
        <v>10765205.880000001</v>
      </c>
      <c r="I127" s="32">
        <v>4392091.2943491843</v>
      </c>
      <c r="J127" s="288">
        <f t="shared" si="5"/>
        <v>0.28976744625565271</v>
      </c>
      <c r="K127" s="116">
        <v>0</v>
      </c>
      <c r="L127" s="116">
        <v>0</v>
      </c>
      <c r="M127" s="116">
        <v>54368.906362607682</v>
      </c>
      <c r="N127" s="116">
        <v>137512.23668669688</v>
      </c>
      <c r="O127" s="116">
        <v>0</v>
      </c>
      <c r="P127" s="117">
        <v>-382545.72499999998</v>
      </c>
      <c r="Q127" s="117">
        <v>-1174178.2707272482</v>
      </c>
      <c r="R127" s="117">
        <v>-1533185.608695521</v>
      </c>
      <c r="S127" s="117">
        <v>11478.199999999999</v>
      </c>
      <c r="T127" s="22">
        <f t="shared" si="6"/>
        <v>1505541.0329757198</v>
      </c>
      <c r="U127" s="36">
        <v>3221667.3177838484</v>
      </c>
      <c r="V127" s="22">
        <f t="shared" si="8"/>
        <v>4727208.3507595677</v>
      </c>
      <c r="W127" s="22">
        <v>1304513.8354180634</v>
      </c>
      <c r="X127" s="21">
        <f t="shared" si="7"/>
        <v>6031722.1861776309</v>
      </c>
      <c r="Y127" s="20">
        <f t="shared" si="9"/>
        <v>761.96591538373309</v>
      </c>
      <c r="Z127" s="248">
        <v>15</v>
      </c>
    </row>
    <row r="128" spans="1:26" s="120" customFormat="1" ht="16.5">
      <c r="A128" s="20">
        <v>400</v>
      </c>
      <c r="B128" s="18" t="s">
        <v>151</v>
      </c>
      <c r="C128" s="21">
        <v>8456</v>
      </c>
      <c r="D128" s="21">
        <v>12720063.379999999</v>
      </c>
      <c r="E128" s="21">
        <v>2395797.8299237029</v>
      </c>
      <c r="F128" s="21">
        <v>15115861.209923701</v>
      </c>
      <c r="G128" s="114">
        <v>1359.93</v>
      </c>
      <c r="H128" s="32">
        <v>11499568.08</v>
      </c>
      <c r="I128" s="32">
        <v>3616293.1299237013</v>
      </c>
      <c r="J128" s="288">
        <f t="shared" si="5"/>
        <v>0.23923831263742829</v>
      </c>
      <c r="K128" s="116">
        <v>0</v>
      </c>
      <c r="L128" s="116">
        <v>0</v>
      </c>
      <c r="M128" s="116">
        <v>104599.66857427856</v>
      </c>
      <c r="N128" s="116">
        <v>92752.205941753855</v>
      </c>
      <c r="O128" s="116">
        <v>0</v>
      </c>
      <c r="P128" s="117">
        <v>-448365.34500000003</v>
      </c>
      <c r="Q128" s="117">
        <v>2097677.7349020829</v>
      </c>
      <c r="R128" s="117">
        <v>1623054.0213569414</v>
      </c>
      <c r="S128" s="118">
        <v>12261.199999999999</v>
      </c>
      <c r="T128" s="22">
        <f t="shared" si="6"/>
        <v>7098272.6156987585</v>
      </c>
      <c r="U128" s="36">
        <v>3028423.4455602984</v>
      </c>
      <c r="V128" s="22">
        <f t="shared" si="8"/>
        <v>10126696.061259057</v>
      </c>
      <c r="W128" s="22">
        <v>1719447.5177456571</v>
      </c>
      <c r="X128" s="21">
        <f t="shared" si="7"/>
        <v>11846143.579004714</v>
      </c>
      <c r="Y128" s="20">
        <f t="shared" si="9"/>
        <v>1400.9157496457799</v>
      </c>
      <c r="Z128" s="248">
        <v>2</v>
      </c>
    </row>
    <row r="129" spans="1:26" s="120" customFormat="1" ht="16.5">
      <c r="A129" s="20">
        <v>402</v>
      </c>
      <c r="B129" s="18" t="s">
        <v>152</v>
      </c>
      <c r="C129" s="21">
        <v>9247</v>
      </c>
      <c r="D129" s="21">
        <v>13025062.17</v>
      </c>
      <c r="E129" s="21">
        <v>2000790.265426565</v>
      </c>
      <c r="F129" s="21">
        <v>15025852.435426565</v>
      </c>
      <c r="G129" s="114">
        <v>1359.93</v>
      </c>
      <c r="H129" s="32">
        <v>12575272.710000001</v>
      </c>
      <c r="I129" s="32">
        <v>2450579.725426564</v>
      </c>
      <c r="J129" s="288">
        <f t="shared" si="5"/>
        <v>0.16309089523924872</v>
      </c>
      <c r="K129" s="116">
        <v>237981.80917000002</v>
      </c>
      <c r="L129" s="116">
        <v>0</v>
      </c>
      <c r="M129" s="116">
        <v>96163.320744237586</v>
      </c>
      <c r="N129" s="116">
        <v>172465.13955734993</v>
      </c>
      <c r="O129" s="116">
        <v>0</v>
      </c>
      <c r="P129" s="117">
        <v>-602302.10499999998</v>
      </c>
      <c r="Q129" s="117">
        <v>-783440.40137383319</v>
      </c>
      <c r="R129" s="117">
        <v>-955288.21100732288</v>
      </c>
      <c r="S129" s="118">
        <v>13408.15</v>
      </c>
      <c r="T129" s="22">
        <f t="shared" si="6"/>
        <v>629567.42751699546</v>
      </c>
      <c r="U129" s="36">
        <v>5014580.5228769807</v>
      </c>
      <c r="V129" s="22">
        <f t="shared" si="8"/>
        <v>5644147.9503939766</v>
      </c>
      <c r="W129" s="22">
        <v>1916903.2441040578</v>
      </c>
      <c r="X129" s="21">
        <f t="shared" si="7"/>
        <v>7561051.1944980342</v>
      </c>
      <c r="Y129" s="20">
        <f t="shared" si="9"/>
        <v>817.6761322048269</v>
      </c>
      <c r="Z129" s="248">
        <v>11</v>
      </c>
    </row>
    <row r="130" spans="1:26" s="120" customFormat="1" ht="16.5">
      <c r="A130" s="20">
        <v>403</v>
      </c>
      <c r="B130" s="18" t="s">
        <v>153</v>
      </c>
      <c r="C130" s="21">
        <v>2866</v>
      </c>
      <c r="D130" s="21">
        <v>3813255.7</v>
      </c>
      <c r="E130" s="21">
        <v>723459.00695208192</v>
      </c>
      <c r="F130" s="21">
        <v>4536714.706952082</v>
      </c>
      <c r="G130" s="114">
        <v>1359.93</v>
      </c>
      <c r="H130" s="32">
        <v>3897559.3800000004</v>
      </c>
      <c r="I130" s="32">
        <v>639155.32695208164</v>
      </c>
      <c r="J130" s="288">
        <f t="shared" si="5"/>
        <v>0.14088506071863791</v>
      </c>
      <c r="K130" s="116">
        <v>173322.84223066666</v>
      </c>
      <c r="L130" s="116">
        <v>0</v>
      </c>
      <c r="M130" s="116">
        <v>32916.949343422013</v>
      </c>
      <c r="N130" s="116">
        <v>56481.678773619176</v>
      </c>
      <c r="O130" s="116">
        <v>0</v>
      </c>
      <c r="P130" s="117">
        <v>-146429.01999999999</v>
      </c>
      <c r="Q130" s="117">
        <v>551375.07703542442</v>
      </c>
      <c r="R130" s="117">
        <v>148383.33414054918</v>
      </c>
      <c r="S130" s="118">
        <v>4155.7</v>
      </c>
      <c r="T130" s="22">
        <f t="shared" si="6"/>
        <v>1459361.8884757631</v>
      </c>
      <c r="U130" s="36">
        <v>1526724.9479809103</v>
      </c>
      <c r="V130" s="22">
        <f t="shared" si="8"/>
        <v>2986086.8364566732</v>
      </c>
      <c r="W130" s="22">
        <v>666115.83031535835</v>
      </c>
      <c r="X130" s="21">
        <f t="shared" si="7"/>
        <v>3652202.6667720317</v>
      </c>
      <c r="Y130" s="20">
        <f t="shared" si="9"/>
        <v>1274.32053969715</v>
      </c>
      <c r="Z130" s="248">
        <v>14</v>
      </c>
    </row>
    <row r="131" spans="1:26" s="120" customFormat="1" ht="16.5">
      <c r="A131" s="20">
        <v>405</v>
      </c>
      <c r="B131" s="18" t="s">
        <v>154</v>
      </c>
      <c r="C131" s="21">
        <v>72634</v>
      </c>
      <c r="D131" s="21">
        <v>93182299.980000004</v>
      </c>
      <c r="E131" s="21">
        <v>17743124.671444897</v>
      </c>
      <c r="F131" s="21">
        <v>110925424.6514449</v>
      </c>
      <c r="G131" s="114">
        <v>1359.93</v>
      </c>
      <c r="H131" s="32">
        <v>98777155.620000005</v>
      </c>
      <c r="I131" s="32">
        <v>12148269.031444892</v>
      </c>
      <c r="J131" s="288">
        <f t="shared" si="5"/>
        <v>0.10951744444177479</v>
      </c>
      <c r="K131" s="116">
        <v>0</v>
      </c>
      <c r="L131" s="116">
        <v>0</v>
      </c>
      <c r="M131" s="116">
        <v>1006422.571531013</v>
      </c>
      <c r="N131" s="116">
        <v>1598245.4686193974</v>
      </c>
      <c r="O131" s="116">
        <v>0</v>
      </c>
      <c r="P131" s="117">
        <v>-6690878.6707500005</v>
      </c>
      <c r="Q131" s="117">
        <v>-542373.96388745692</v>
      </c>
      <c r="R131" s="117">
        <v>4035847.1145140617</v>
      </c>
      <c r="S131" s="118">
        <v>105319.3</v>
      </c>
      <c r="T131" s="22">
        <f t="shared" si="6"/>
        <v>11660850.851471907</v>
      </c>
      <c r="U131" s="36">
        <v>9203076.5350897685</v>
      </c>
      <c r="V131" s="22">
        <f t="shared" si="8"/>
        <v>20863927.386561677</v>
      </c>
      <c r="W131" s="22">
        <v>11543595.091604726</v>
      </c>
      <c r="X131" s="21">
        <f t="shared" si="7"/>
        <v>32407522.478166401</v>
      </c>
      <c r="Y131" s="20">
        <f t="shared" si="9"/>
        <v>446.17565435149379</v>
      </c>
      <c r="Z131" s="248">
        <v>9</v>
      </c>
    </row>
    <row r="132" spans="1:26" s="120" customFormat="1" ht="16.5">
      <c r="A132" s="20">
        <v>407</v>
      </c>
      <c r="B132" s="18" t="s">
        <v>155</v>
      </c>
      <c r="C132" s="21">
        <v>2580</v>
      </c>
      <c r="D132" s="21">
        <v>3617796.8699999996</v>
      </c>
      <c r="E132" s="21">
        <v>1103958.8836603072</v>
      </c>
      <c r="F132" s="21">
        <v>4721755.7536603063</v>
      </c>
      <c r="G132" s="114">
        <v>1359.93</v>
      </c>
      <c r="H132" s="32">
        <v>3508619.4000000004</v>
      </c>
      <c r="I132" s="32">
        <v>1213136.353660306</v>
      </c>
      <c r="J132" s="288">
        <f t="shared" si="5"/>
        <v>0.2569248425693943</v>
      </c>
      <c r="K132" s="116">
        <v>31146.908960000001</v>
      </c>
      <c r="L132" s="116">
        <v>0</v>
      </c>
      <c r="M132" s="116">
        <v>25905.1101651188</v>
      </c>
      <c r="N132" s="116">
        <v>42624.185773624893</v>
      </c>
      <c r="O132" s="116">
        <v>0</v>
      </c>
      <c r="P132" s="117">
        <v>-179777.94499999998</v>
      </c>
      <c r="Q132" s="117">
        <v>231777.33373985888</v>
      </c>
      <c r="R132" s="117">
        <v>112132.57888705807</v>
      </c>
      <c r="S132" s="118">
        <v>3741</v>
      </c>
      <c r="T132" s="22">
        <f t="shared" si="6"/>
        <v>1480685.5261859666</v>
      </c>
      <c r="U132" s="36">
        <v>1207078.7616813211</v>
      </c>
      <c r="V132" s="22">
        <f t="shared" si="8"/>
        <v>2687764.2878672876</v>
      </c>
      <c r="W132" s="22">
        <v>646591.111226234</v>
      </c>
      <c r="X132" s="21">
        <f t="shared" si="7"/>
        <v>3334355.3990935218</v>
      </c>
      <c r="Y132" s="20">
        <f t="shared" si="9"/>
        <v>1292.3858136021402</v>
      </c>
      <c r="Z132" s="248">
        <v>1</v>
      </c>
    </row>
    <row r="133" spans="1:26" s="120" customFormat="1" ht="16.5">
      <c r="A133" s="20">
        <v>408</v>
      </c>
      <c r="B133" s="18" t="s">
        <v>156</v>
      </c>
      <c r="C133" s="21">
        <v>14203</v>
      </c>
      <c r="D133" s="21">
        <v>23472241.149999999</v>
      </c>
      <c r="E133" s="21">
        <v>2056852.5914293402</v>
      </c>
      <c r="F133" s="21">
        <v>25529093.74142934</v>
      </c>
      <c r="G133" s="114">
        <v>1359.93</v>
      </c>
      <c r="H133" s="32">
        <v>19315085.789999999</v>
      </c>
      <c r="I133" s="32">
        <v>6214007.951429341</v>
      </c>
      <c r="J133" s="288">
        <f t="shared" si="5"/>
        <v>0.24340887359213509</v>
      </c>
      <c r="K133" s="116">
        <v>0</v>
      </c>
      <c r="L133" s="116">
        <v>0</v>
      </c>
      <c r="M133" s="116">
        <v>143441.7125388172</v>
      </c>
      <c r="N133" s="116">
        <v>274523.66124010464</v>
      </c>
      <c r="O133" s="116">
        <v>0</v>
      </c>
      <c r="P133" s="117">
        <v>-937255.27</v>
      </c>
      <c r="Q133" s="117">
        <v>1127635.3236815659</v>
      </c>
      <c r="R133" s="117">
        <v>74004.681623711745</v>
      </c>
      <c r="S133" s="118">
        <v>20594.349999999999</v>
      </c>
      <c r="T133" s="22">
        <f t="shared" si="6"/>
        <v>6916952.4105135407</v>
      </c>
      <c r="U133" s="36">
        <v>6570033.8893095078</v>
      </c>
      <c r="V133" s="22">
        <f t="shared" si="8"/>
        <v>13486986.299823049</v>
      </c>
      <c r="W133" s="22">
        <v>2563558.6301105162</v>
      </c>
      <c r="X133" s="21">
        <f t="shared" si="7"/>
        <v>16050544.929933567</v>
      </c>
      <c r="Y133" s="20">
        <f t="shared" si="9"/>
        <v>1130.0813159144946</v>
      </c>
      <c r="Z133" s="248">
        <v>14</v>
      </c>
    </row>
    <row r="134" spans="1:26" s="120" customFormat="1" ht="16.5">
      <c r="A134" s="20">
        <v>410</v>
      </c>
      <c r="B134" s="18" t="s">
        <v>157</v>
      </c>
      <c r="C134" s="21">
        <v>18788</v>
      </c>
      <c r="D134" s="21">
        <v>38115044.390000008</v>
      </c>
      <c r="E134" s="21">
        <v>2397894.9709007512</v>
      </c>
      <c r="F134" s="21">
        <v>40512939.36090076</v>
      </c>
      <c r="G134" s="114">
        <v>1359.93</v>
      </c>
      <c r="H134" s="32">
        <v>25550364.84</v>
      </c>
      <c r="I134" s="32">
        <v>14962574.52090076</v>
      </c>
      <c r="J134" s="288">
        <f t="shared" si="5"/>
        <v>0.36932828762706899</v>
      </c>
      <c r="K134" s="116">
        <v>0</v>
      </c>
      <c r="L134" s="116">
        <v>0</v>
      </c>
      <c r="M134" s="116">
        <v>168290.46908652908</v>
      </c>
      <c r="N134" s="116">
        <v>314362.46595418325</v>
      </c>
      <c r="O134" s="116">
        <v>0</v>
      </c>
      <c r="P134" s="117">
        <v>-1227287.32</v>
      </c>
      <c r="Q134" s="117">
        <v>-1687202.4017858221</v>
      </c>
      <c r="R134" s="117">
        <v>-1675944.1151684648</v>
      </c>
      <c r="S134" s="118">
        <v>27242.6</v>
      </c>
      <c r="T134" s="22">
        <f t="shared" si="6"/>
        <v>10882036.218987186</v>
      </c>
      <c r="U134" s="36">
        <v>8090771.2807927532</v>
      </c>
      <c r="V134" s="22">
        <f t="shared" si="8"/>
        <v>18972807.49977994</v>
      </c>
      <c r="W134" s="22">
        <v>2687907.5440148944</v>
      </c>
      <c r="X134" s="21">
        <f t="shared" si="7"/>
        <v>21660715.043794833</v>
      </c>
      <c r="Y134" s="20">
        <f t="shared" si="9"/>
        <v>1152.9015884497994</v>
      </c>
      <c r="Z134" s="248">
        <v>13</v>
      </c>
    </row>
    <row r="135" spans="1:26" s="120" customFormat="1" ht="16.5">
      <c r="A135" s="20">
        <v>416</v>
      </c>
      <c r="B135" s="18" t="s">
        <v>158</v>
      </c>
      <c r="C135" s="21">
        <v>2917</v>
      </c>
      <c r="D135" s="21">
        <v>4578559.8600000003</v>
      </c>
      <c r="E135" s="21">
        <v>510659.93328146567</v>
      </c>
      <c r="F135" s="21">
        <v>5089219.7932814658</v>
      </c>
      <c r="G135" s="114">
        <v>1359.93</v>
      </c>
      <c r="H135" s="32">
        <v>3966915.81</v>
      </c>
      <c r="I135" s="32">
        <v>1122303.9832814657</v>
      </c>
      <c r="J135" s="288">
        <f t="shared" si="5"/>
        <v>0.22052574439073658</v>
      </c>
      <c r="K135" s="116">
        <v>0</v>
      </c>
      <c r="L135" s="116">
        <v>0</v>
      </c>
      <c r="M135" s="116">
        <v>15997.949333812252</v>
      </c>
      <c r="N135" s="116">
        <v>50634.657275091813</v>
      </c>
      <c r="O135" s="116">
        <v>0</v>
      </c>
      <c r="P135" s="117">
        <v>-187169.09499999997</v>
      </c>
      <c r="Q135" s="117">
        <v>-338058.75406148727</v>
      </c>
      <c r="R135" s="117">
        <v>-265219.12902032188</v>
      </c>
      <c r="S135" s="118">
        <v>4229.6499999999996</v>
      </c>
      <c r="T135" s="22">
        <f t="shared" si="6"/>
        <v>402719.2618085607</v>
      </c>
      <c r="U135" s="36">
        <v>1316051.1814470689</v>
      </c>
      <c r="V135" s="22">
        <f t="shared" si="8"/>
        <v>1718770.4432556296</v>
      </c>
      <c r="W135" s="22">
        <v>519339.96942344547</v>
      </c>
      <c r="X135" s="21">
        <f t="shared" si="7"/>
        <v>2238110.4126790753</v>
      </c>
      <c r="Y135" s="20">
        <f t="shared" si="9"/>
        <v>767.26445412378314</v>
      </c>
      <c r="Z135" s="248">
        <v>9</v>
      </c>
    </row>
    <row r="136" spans="1:26" s="120" customFormat="1" ht="16.5">
      <c r="A136" s="20">
        <v>418</v>
      </c>
      <c r="B136" s="18" t="s">
        <v>159</v>
      </c>
      <c r="C136" s="21">
        <v>24164</v>
      </c>
      <c r="D136" s="21">
        <v>49562200.620000005</v>
      </c>
      <c r="E136" s="21">
        <v>2725998.7103035925</v>
      </c>
      <c r="F136" s="21">
        <v>52288199.330303594</v>
      </c>
      <c r="G136" s="114">
        <v>1359.93</v>
      </c>
      <c r="H136" s="32">
        <v>32861348.520000003</v>
      </c>
      <c r="I136" s="32">
        <v>19426850.810303591</v>
      </c>
      <c r="J136" s="288">
        <f t="shared" si="5"/>
        <v>0.37153413311452038</v>
      </c>
      <c r="K136" s="116">
        <v>0</v>
      </c>
      <c r="L136" s="116">
        <v>0</v>
      </c>
      <c r="M136" s="116">
        <v>222779.40082966961</v>
      </c>
      <c r="N136" s="116">
        <v>526128.35549706093</v>
      </c>
      <c r="O136" s="116">
        <v>328701.32780865172</v>
      </c>
      <c r="P136" s="117">
        <v>-1660055.1850000001</v>
      </c>
      <c r="Q136" s="117">
        <v>-30706.780717447447</v>
      </c>
      <c r="R136" s="117">
        <v>182606.45881778075</v>
      </c>
      <c r="S136" s="118">
        <v>35037.799999999996</v>
      </c>
      <c r="T136" s="22">
        <f t="shared" si="6"/>
        <v>19031342.187539306</v>
      </c>
      <c r="U136" s="36">
        <v>2683886.628442321</v>
      </c>
      <c r="V136" s="22">
        <f t="shared" si="8"/>
        <v>21715228.815981627</v>
      </c>
      <c r="W136" s="22">
        <v>2849189.1177563276</v>
      </c>
      <c r="X136" s="21">
        <f t="shared" si="7"/>
        <v>24564417.933737956</v>
      </c>
      <c r="Y136" s="20">
        <f t="shared" si="9"/>
        <v>1016.5708464549725</v>
      </c>
      <c r="Z136" s="248">
        <v>6</v>
      </c>
    </row>
    <row r="137" spans="1:26" s="120" customFormat="1" ht="16.5">
      <c r="A137" s="20">
        <v>420</v>
      </c>
      <c r="B137" s="18" t="s">
        <v>160</v>
      </c>
      <c r="C137" s="21">
        <v>9280</v>
      </c>
      <c r="D137" s="21">
        <v>11793723.919999998</v>
      </c>
      <c r="E137" s="21">
        <v>1963030.6519336319</v>
      </c>
      <c r="F137" s="21">
        <v>13756754.571933631</v>
      </c>
      <c r="G137" s="114">
        <v>1359.93</v>
      </c>
      <c r="H137" s="32">
        <v>12620150.4</v>
      </c>
      <c r="I137" s="32">
        <v>1136604.1719336305</v>
      </c>
      <c r="J137" s="288">
        <f t="shared" si="5"/>
        <v>8.2621534460788959E-2</v>
      </c>
      <c r="K137" s="116">
        <v>0</v>
      </c>
      <c r="L137" s="116">
        <v>0</v>
      </c>
      <c r="M137" s="116">
        <v>91239.787346104233</v>
      </c>
      <c r="N137" s="116">
        <v>170364.26585285252</v>
      </c>
      <c r="O137" s="116">
        <v>0</v>
      </c>
      <c r="P137" s="117">
        <v>-637595.21250000002</v>
      </c>
      <c r="Q137" s="117">
        <v>-1101132.1184625868</v>
      </c>
      <c r="R137" s="117">
        <v>-820074.78656721918</v>
      </c>
      <c r="S137" s="118">
        <v>13456</v>
      </c>
      <c r="T137" s="22">
        <f t="shared" si="6"/>
        <v>-1147137.8923972188</v>
      </c>
      <c r="U137" s="36">
        <v>2306524.1420384161</v>
      </c>
      <c r="V137" s="22">
        <f t="shared" si="8"/>
        <v>1159386.2496411973</v>
      </c>
      <c r="W137" s="22">
        <v>1701813.5055073863</v>
      </c>
      <c r="X137" s="21">
        <f t="shared" si="7"/>
        <v>2861199.7551485836</v>
      </c>
      <c r="Y137" s="20">
        <f t="shared" si="9"/>
        <v>308.31893913239048</v>
      </c>
      <c r="Z137" s="248">
        <v>11</v>
      </c>
    </row>
    <row r="138" spans="1:26" s="120" customFormat="1" ht="16.5">
      <c r="A138" s="20">
        <v>421</v>
      </c>
      <c r="B138" s="18" t="s">
        <v>161</v>
      </c>
      <c r="C138" s="21">
        <v>719</v>
      </c>
      <c r="D138" s="21">
        <v>1019647.1699999999</v>
      </c>
      <c r="E138" s="21">
        <v>430173.21173585422</v>
      </c>
      <c r="F138" s="21">
        <v>1449820.3817358541</v>
      </c>
      <c r="G138" s="114">
        <v>1359.93</v>
      </c>
      <c r="H138" s="32">
        <v>977789.67</v>
      </c>
      <c r="I138" s="32">
        <v>472030.71173585404</v>
      </c>
      <c r="J138" s="288">
        <f t="shared" si="5"/>
        <v>0.32557875284571242</v>
      </c>
      <c r="K138" s="116">
        <v>208480.63028799999</v>
      </c>
      <c r="L138" s="116">
        <v>0</v>
      </c>
      <c r="M138" s="116">
        <v>9108.8576827143261</v>
      </c>
      <c r="N138" s="116">
        <v>9968.7088292168773</v>
      </c>
      <c r="O138" s="116">
        <v>0</v>
      </c>
      <c r="P138" s="117">
        <v>-37125.264999999999</v>
      </c>
      <c r="Q138" s="117">
        <v>59124.580471354551</v>
      </c>
      <c r="R138" s="117">
        <v>-51089.407034372649</v>
      </c>
      <c r="S138" s="118">
        <v>1042.55</v>
      </c>
      <c r="T138" s="22">
        <f t="shared" si="6"/>
        <v>671541.36697276705</v>
      </c>
      <c r="U138" s="36">
        <v>87700.161899301223</v>
      </c>
      <c r="V138" s="22">
        <f t="shared" si="8"/>
        <v>759241.52887206827</v>
      </c>
      <c r="W138" s="22">
        <v>172021.70515941572</v>
      </c>
      <c r="X138" s="21">
        <f t="shared" si="7"/>
        <v>931263.234031484</v>
      </c>
      <c r="Y138" s="20">
        <f t="shared" si="9"/>
        <v>1295.2200751481</v>
      </c>
      <c r="Z138" s="248">
        <v>16</v>
      </c>
    </row>
    <row r="139" spans="1:26" s="120" customFormat="1" ht="16.5">
      <c r="A139" s="20">
        <v>422</v>
      </c>
      <c r="B139" s="18" t="s">
        <v>162</v>
      </c>
      <c r="C139" s="21">
        <v>10543</v>
      </c>
      <c r="D139" s="21">
        <v>10069829.16</v>
      </c>
      <c r="E139" s="21">
        <v>4786085.0518481545</v>
      </c>
      <c r="F139" s="21">
        <v>14855914.211848155</v>
      </c>
      <c r="G139" s="114">
        <v>1359.93</v>
      </c>
      <c r="H139" s="32">
        <v>14337741.99</v>
      </c>
      <c r="I139" s="32">
        <v>518172.22184815444</v>
      </c>
      <c r="J139" s="288">
        <f t="shared" ref="J139:J202" si="10">I139/F139</f>
        <v>3.4879860940156243E-2</v>
      </c>
      <c r="K139" s="116">
        <v>1166776.255905</v>
      </c>
      <c r="L139" s="116">
        <v>0</v>
      </c>
      <c r="M139" s="116">
        <v>138019.31738303768</v>
      </c>
      <c r="N139" s="116">
        <v>172814.59168944572</v>
      </c>
      <c r="O139" s="116">
        <v>0</v>
      </c>
      <c r="P139" s="117">
        <v>-717893.90500000003</v>
      </c>
      <c r="Q139" s="117">
        <v>1734438.7487365038</v>
      </c>
      <c r="R139" s="117">
        <v>1484496.9798302788</v>
      </c>
      <c r="S139" s="118">
        <v>15287.35</v>
      </c>
      <c r="T139" s="22">
        <f t="shared" ref="T139:T202" si="11">SUM(K139:S139)+I139</f>
        <v>4512111.5603924207</v>
      </c>
      <c r="U139" s="36">
        <v>2662933.5855544345</v>
      </c>
      <c r="V139" s="22">
        <f t="shared" si="8"/>
        <v>7175045.1459468547</v>
      </c>
      <c r="W139" s="22">
        <v>2080063.5872202397</v>
      </c>
      <c r="X139" s="21">
        <f t="shared" ref="X139:X202" si="12">SUM(V139:W139)</f>
        <v>9255108.7331670951</v>
      </c>
      <c r="Y139" s="20">
        <f t="shared" si="9"/>
        <v>877.84394699488712</v>
      </c>
      <c r="Z139" s="248">
        <v>12</v>
      </c>
    </row>
    <row r="140" spans="1:26" s="120" customFormat="1" ht="16.5">
      <c r="A140" s="20">
        <v>423</v>
      </c>
      <c r="B140" s="18" t="s">
        <v>163</v>
      </c>
      <c r="C140" s="21">
        <v>20291</v>
      </c>
      <c r="D140" s="21">
        <v>36314085.82</v>
      </c>
      <c r="E140" s="21">
        <v>2591709.7615913707</v>
      </c>
      <c r="F140" s="21">
        <v>38905795.581591368</v>
      </c>
      <c r="G140" s="114">
        <v>1359.93</v>
      </c>
      <c r="H140" s="32">
        <v>27594339.630000003</v>
      </c>
      <c r="I140" s="32">
        <v>11311455.951591365</v>
      </c>
      <c r="J140" s="288">
        <f t="shared" si="10"/>
        <v>0.29073961301908152</v>
      </c>
      <c r="K140" s="116">
        <v>0</v>
      </c>
      <c r="L140" s="116">
        <v>0</v>
      </c>
      <c r="M140" s="116">
        <v>184045.13321705253</v>
      </c>
      <c r="N140" s="116">
        <v>376548.46776937105</v>
      </c>
      <c r="O140" s="116">
        <v>156005.54092943051</v>
      </c>
      <c r="P140" s="117">
        <v>-1056721.5149999999</v>
      </c>
      <c r="Q140" s="117">
        <v>1467114.1862799476</v>
      </c>
      <c r="R140" s="117">
        <v>236839.6764921734</v>
      </c>
      <c r="S140" s="118">
        <v>29421.95</v>
      </c>
      <c r="T140" s="22">
        <f t="shared" si="11"/>
        <v>12704709.39127934</v>
      </c>
      <c r="U140" s="36">
        <v>2980869.9015819458</v>
      </c>
      <c r="V140" s="22">
        <f t="shared" ref="V140:V203" si="13">SUM(T140:U140)</f>
        <v>15685579.292861287</v>
      </c>
      <c r="W140" s="22">
        <v>2556494.2962510777</v>
      </c>
      <c r="X140" s="21">
        <f t="shared" si="12"/>
        <v>18242073.589112364</v>
      </c>
      <c r="Y140" s="20">
        <f t="shared" ref="Y140:Y203" si="14">X140/C140</f>
        <v>899.02289631424594</v>
      </c>
      <c r="Z140" s="248">
        <v>2</v>
      </c>
    </row>
    <row r="141" spans="1:26" s="120" customFormat="1" ht="16.5">
      <c r="A141" s="20">
        <v>425</v>
      </c>
      <c r="B141" s="18" t="s">
        <v>164</v>
      </c>
      <c r="C141" s="21">
        <v>10218</v>
      </c>
      <c r="D141" s="21">
        <v>29191794.09</v>
      </c>
      <c r="E141" s="21">
        <v>1120123.5480673579</v>
      </c>
      <c r="F141" s="21">
        <v>30311917.638067357</v>
      </c>
      <c r="G141" s="114">
        <v>1359.93</v>
      </c>
      <c r="H141" s="32">
        <v>13895764.74</v>
      </c>
      <c r="I141" s="32">
        <v>16416152.898067357</v>
      </c>
      <c r="J141" s="288">
        <f t="shared" si="10"/>
        <v>0.54157421163783637</v>
      </c>
      <c r="K141" s="116">
        <v>0</v>
      </c>
      <c r="L141" s="116">
        <v>0</v>
      </c>
      <c r="M141" s="116">
        <v>84004.302053182357</v>
      </c>
      <c r="N141" s="116">
        <v>190609.41497063282</v>
      </c>
      <c r="O141" s="116">
        <v>19148.848684930301</v>
      </c>
      <c r="P141" s="117">
        <v>-465179.08999999997</v>
      </c>
      <c r="Q141" s="117">
        <v>-1316064.6412269443</v>
      </c>
      <c r="R141" s="117">
        <v>-2001363.5326534815</v>
      </c>
      <c r="S141" s="117">
        <v>14816.1</v>
      </c>
      <c r="T141" s="22">
        <f t="shared" si="11"/>
        <v>12942124.299895678</v>
      </c>
      <c r="U141" s="36">
        <v>5636773.0666944571</v>
      </c>
      <c r="V141" s="22">
        <f t="shared" si="13"/>
        <v>18578897.366590135</v>
      </c>
      <c r="W141" s="22">
        <v>1174532.8275285389</v>
      </c>
      <c r="X141" s="21">
        <f t="shared" si="12"/>
        <v>19753430.194118675</v>
      </c>
      <c r="Y141" s="20">
        <f t="shared" si="14"/>
        <v>1933.1992752122405</v>
      </c>
      <c r="Z141" s="248">
        <v>17</v>
      </c>
    </row>
    <row r="142" spans="1:26" s="120" customFormat="1" ht="16.5">
      <c r="A142" s="20">
        <v>426</v>
      </c>
      <c r="B142" s="18" t="s">
        <v>165</v>
      </c>
      <c r="C142" s="21">
        <v>11979</v>
      </c>
      <c r="D142" s="21">
        <v>20016256.120000001</v>
      </c>
      <c r="E142" s="21">
        <v>2060071.5583908674</v>
      </c>
      <c r="F142" s="21">
        <v>22076327.678390868</v>
      </c>
      <c r="G142" s="114">
        <v>1359.93</v>
      </c>
      <c r="H142" s="32">
        <v>16290601.470000001</v>
      </c>
      <c r="I142" s="32">
        <v>5785726.2083908673</v>
      </c>
      <c r="J142" s="288">
        <f t="shared" si="10"/>
        <v>0.26207829004341837</v>
      </c>
      <c r="K142" s="116">
        <v>0</v>
      </c>
      <c r="L142" s="116">
        <v>0</v>
      </c>
      <c r="M142" s="116">
        <v>103232.42705034102</v>
      </c>
      <c r="N142" s="116">
        <v>231906.91908831708</v>
      </c>
      <c r="O142" s="116">
        <v>0</v>
      </c>
      <c r="P142" s="117">
        <v>-812492.16999999993</v>
      </c>
      <c r="Q142" s="117">
        <v>-310907.9001552905</v>
      </c>
      <c r="R142" s="117">
        <v>-327093.58533511113</v>
      </c>
      <c r="S142" s="118">
        <v>17369.55</v>
      </c>
      <c r="T142" s="22">
        <f t="shared" si="11"/>
        <v>4687741.449039124</v>
      </c>
      <c r="U142" s="36">
        <v>6404506.7334322967</v>
      </c>
      <c r="V142" s="22">
        <f t="shared" si="13"/>
        <v>11092248.182471421</v>
      </c>
      <c r="W142" s="22">
        <v>2102356.0885772733</v>
      </c>
      <c r="X142" s="21">
        <f t="shared" si="12"/>
        <v>13194604.271048695</v>
      </c>
      <c r="Y142" s="20">
        <f t="shared" si="14"/>
        <v>1101.4779423197842</v>
      </c>
      <c r="Z142" s="248">
        <v>12</v>
      </c>
    </row>
    <row r="143" spans="1:26" s="120" customFormat="1" ht="16.5">
      <c r="A143" s="20">
        <v>430</v>
      </c>
      <c r="B143" s="18" t="s">
        <v>166</v>
      </c>
      <c r="C143" s="21">
        <v>15628</v>
      </c>
      <c r="D143" s="21">
        <v>20510074.050000001</v>
      </c>
      <c r="E143" s="21">
        <v>2995032.599501776</v>
      </c>
      <c r="F143" s="21">
        <v>23505106.649501778</v>
      </c>
      <c r="G143" s="114">
        <v>1359.93</v>
      </c>
      <c r="H143" s="32">
        <v>21252986.040000003</v>
      </c>
      <c r="I143" s="32">
        <v>2252120.6095017754</v>
      </c>
      <c r="J143" s="288">
        <f t="shared" si="10"/>
        <v>9.5814098743921758E-2</v>
      </c>
      <c r="K143" s="116">
        <v>0</v>
      </c>
      <c r="L143" s="116">
        <v>0</v>
      </c>
      <c r="M143" s="116">
        <v>203739.07980813566</v>
      </c>
      <c r="N143" s="116">
        <v>258503.11829146926</v>
      </c>
      <c r="O143" s="116">
        <v>0</v>
      </c>
      <c r="P143" s="117">
        <v>-983971.57499999995</v>
      </c>
      <c r="Q143" s="117">
        <v>526365.95899723028</v>
      </c>
      <c r="R143" s="117">
        <v>244673.06313513551</v>
      </c>
      <c r="S143" s="118">
        <v>22660.6</v>
      </c>
      <c r="T143" s="22">
        <f t="shared" si="11"/>
        <v>2524090.854733746</v>
      </c>
      <c r="U143" s="36">
        <v>6287059.1485245693</v>
      </c>
      <c r="V143" s="22">
        <f t="shared" si="13"/>
        <v>8811150.0032583158</v>
      </c>
      <c r="W143" s="22">
        <v>3269412.1650267853</v>
      </c>
      <c r="X143" s="21">
        <f t="shared" si="12"/>
        <v>12080562.168285102</v>
      </c>
      <c r="Y143" s="20">
        <f t="shared" si="14"/>
        <v>773.00756131847334</v>
      </c>
      <c r="Z143" s="248">
        <v>2</v>
      </c>
    </row>
    <row r="144" spans="1:26" s="120" customFormat="1" ht="16.5">
      <c r="A144" s="20">
        <v>433</v>
      </c>
      <c r="B144" s="18" t="s">
        <v>167</v>
      </c>
      <c r="C144" s="21">
        <v>7799</v>
      </c>
      <c r="D144" s="21">
        <v>11841867.049999999</v>
      </c>
      <c r="E144" s="21">
        <v>1347509.9202306094</v>
      </c>
      <c r="F144" s="21">
        <v>13189376.970230609</v>
      </c>
      <c r="G144" s="114">
        <v>1359.93</v>
      </c>
      <c r="H144" s="32">
        <v>10606094.07</v>
      </c>
      <c r="I144" s="32">
        <v>2583282.9002306089</v>
      </c>
      <c r="J144" s="288">
        <f t="shared" si="10"/>
        <v>0.19586087394888083</v>
      </c>
      <c r="K144" s="116">
        <v>0</v>
      </c>
      <c r="L144" s="116">
        <v>0</v>
      </c>
      <c r="M144" s="116">
        <v>59616.559545307158</v>
      </c>
      <c r="N144" s="116">
        <v>100186.18296643908</v>
      </c>
      <c r="O144" s="116">
        <v>0</v>
      </c>
      <c r="P144" s="117">
        <v>-470597.04250000004</v>
      </c>
      <c r="Q144" s="117">
        <v>575408.2609469922</v>
      </c>
      <c r="R144" s="117">
        <v>516347.5080941855</v>
      </c>
      <c r="S144" s="118">
        <v>11308.55</v>
      </c>
      <c r="T144" s="22">
        <f t="shared" si="11"/>
        <v>3375552.9192835325</v>
      </c>
      <c r="U144" s="36">
        <v>2334459.7724910122</v>
      </c>
      <c r="V144" s="22">
        <f t="shared" si="13"/>
        <v>5710012.6917745452</v>
      </c>
      <c r="W144" s="22">
        <v>1451098.1496431325</v>
      </c>
      <c r="X144" s="21">
        <f t="shared" si="12"/>
        <v>7161110.8414176777</v>
      </c>
      <c r="Y144" s="20">
        <f t="shared" si="14"/>
        <v>918.20885259875342</v>
      </c>
      <c r="Z144" s="248">
        <v>5</v>
      </c>
    </row>
    <row r="145" spans="1:26" s="120" customFormat="1" ht="16.5">
      <c r="A145" s="20">
        <v>434</v>
      </c>
      <c r="B145" s="18" t="s">
        <v>168</v>
      </c>
      <c r="C145" s="21">
        <v>14643</v>
      </c>
      <c r="D145" s="21">
        <v>18869401.93</v>
      </c>
      <c r="E145" s="21">
        <v>5476733.6348711289</v>
      </c>
      <c r="F145" s="21">
        <v>24346135.564871129</v>
      </c>
      <c r="G145" s="114">
        <v>1359.93</v>
      </c>
      <c r="H145" s="32">
        <v>19913454.990000002</v>
      </c>
      <c r="I145" s="32">
        <v>4432680.5748711266</v>
      </c>
      <c r="J145" s="288">
        <f t="shared" si="10"/>
        <v>0.18206916506564644</v>
      </c>
      <c r="K145" s="116">
        <v>0</v>
      </c>
      <c r="L145" s="116">
        <v>0</v>
      </c>
      <c r="M145" s="116">
        <v>154592.81396111281</v>
      </c>
      <c r="N145" s="116">
        <v>251028.67967916792</v>
      </c>
      <c r="O145" s="116">
        <v>0</v>
      </c>
      <c r="P145" s="117">
        <v>-997456</v>
      </c>
      <c r="Q145" s="117">
        <v>2242491.3071369282</v>
      </c>
      <c r="R145" s="117">
        <v>1430210.937575537</v>
      </c>
      <c r="S145" s="118">
        <v>21232.35</v>
      </c>
      <c r="T145" s="22">
        <f t="shared" si="11"/>
        <v>7534780.663223872</v>
      </c>
      <c r="U145" s="36">
        <v>1902749.2659568607</v>
      </c>
      <c r="V145" s="22">
        <f t="shared" si="13"/>
        <v>9437529.929180732</v>
      </c>
      <c r="W145" s="22">
        <v>2636959.544557672</v>
      </c>
      <c r="X145" s="21">
        <f t="shared" si="12"/>
        <v>12074489.473738404</v>
      </c>
      <c r="Y145" s="20">
        <f t="shared" si="14"/>
        <v>824.5912363408047</v>
      </c>
      <c r="Z145" s="248">
        <v>1</v>
      </c>
    </row>
    <row r="146" spans="1:26" s="120" customFormat="1" ht="16.5">
      <c r="A146" s="20">
        <v>435</v>
      </c>
      <c r="B146" s="18" t="s">
        <v>169</v>
      </c>
      <c r="C146" s="21">
        <v>703</v>
      </c>
      <c r="D146" s="21">
        <v>534809.81000000006</v>
      </c>
      <c r="E146" s="21">
        <v>332069.89285542798</v>
      </c>
      <c r="F146" s="21">
        <v>866879.70285542798</v>
      </c>
      <c r="G146" s="114">
        <v>1359.93</v>
      </c>
      <c r="H146" s="32">
        <v>956030.79</v>
      </c>
      <c r="I146" s="32">
        <v>-89151.087144572055</v>
      </c>
      <c r="J146" s="288">
        <f t="shared" si="10"/>
        <v>-0.102841359476887</v>
      </c>
      <c r="K146" s="116">
        <v>194867.15282200003</v>
      </c>
      <c r="L146" s="116">
        <v>0</v>
      </c>
      <c r="M146" s="116">
        <v>5647.2581809882668</v>
      </c>
      <c r="N146" s="116">
        <v>7687.2160111098883</v>
      </c>
      <c r="O146" s="116">
        <v>0</v>
      </c>
      <c r="P146" s="117">
        <v>-33022.135000000002</v>
      </c>
      <c r="Q146" s="117">
        <v>281995.3078204405</v>
      </c>
      <c r="R146" s="117">
        <v>342305.30156898953</v>
      </c>
      <c r="S146" s="118">
        <v>1019.35</v>
      </c>
      <c r="T146" s="22">
        <f t="shared" si="11"/>
        <v>711348.36425895605</v>
      </c>
      <c r="U146" s="36">
        <v>2067.0961573630098</v>
      </c>
      <c r="V146" s="22">
        <f t="shared" si="13"/>
        <v>713415.46041631908</v>
      </c>
      <c r="W146" s="22">
        <v>151925.542487278</v>
      </c>
      <c r="X146" s="21">
        <f t="shared" si="12"/>
        <v>865341.00290359708</v>
      </c>
      <c r="Y146" s="20">
        <f t="shared" si="14"/>
        <v>1230.9260354247469</v>
      </c>
      <c r="Z146" s="248">
        <v>13</v>
      </c>
    </row>
    <row r="147" spans="1:26" s="120" customFormat="1" ht="16.5">
      <c r="A147" s="20">
        <v>436</v>
      </c>
      <c r="B147" s="18" t="s">
        <v>170</v>
      </c>
      <c r="C147" s="21">
        <v>2018</v>
      </c>
      <c r="D147" s="21">
        <v>4904165.3699999992</v>
      </c>
      <c r="E147" s="21">
        <v>355014.18471514923</v>
      </c>
      <c r="F147" s="21">
        <v>5259179.5547151482</v>
      </c>
      <c r="G147" s="114">
        <v>1359.93</v>
      </c>
      <c r="H147" s="32">
        <v>2744338.74</v>
      </c>
      <c r="I147" s="32">
        <v>2514840.8147151479</v>
      </c>
      <c r="J147" s="288">
        <f t="shared" si="10"/>
        <v>0.47818120460642055</v>
      </c>
      <c r="K147" s="116">
        <v>7703.2979466666666</v>
      </c>
      <c r="L147" s="116">
        <v>0</v>
      </c>
      <c r="M147" s="116">
        <v>15573.81027182063</v>
      </c>
      <c r="N147" s="116">
        <v>26491.852731206163</v>
      </c>
      <c r="O147" s="116">
        <v>0</v>
      </c>
      <c r="P147" s="117">
        <v>-110145.38</v>
      </c>
      <c r="Q147" s="117">
        <v>348525.13529645506</v>
      </c>
      <c r="R147" s="117">
        <v>75530.87929921945</v>
      </c>
      <c r="S147" s="118">
        <v>2926.1</v>
      </c>
      <c r="T147" s="22">
        <f t="shared" si="11"/>
        <v>2881446.5102605158</v>
      </c>
      <c r="U147" s="36">
        <v>1491646.479281636</v>
      </c>
      <c r="V147" s="22">
        <f t="shared" si="13"/>
        <v>4373092.9895421518</v>
      </c>
      <c r="W147" s="22">
        <v>323531.59803770063</v>
      </c>
      <c r="X147" s="21">
        <f t="shared" si="12"/>
        <v>4696624.587579852</v>
      </c>
      <c r="Y147" s="20">
        <f t="shared" si="14"/>
        <v>2327.3659997917998</v>
      </c>
      <c r="Z147" s="248">
        <v>17</v>
      </c>
    </row>
    <row r="148" spans="1:26" s="120" customFormat="1" ht="16.5">
      <c r="A148" s="20">
        <v>440</v>
      </c>
      <c r="B148" s="18" t="s">
        <v>171</v>
      </c>
      <c r="C148" s="21">
        <v>5622</v>
      </c>
      <c r="D148" s="21">
        <v>14972828.210000001</v>
      </c>
      <c r="E148" s="21">
        <v>2637852.7783786086</v>
      </c>
      <c r="F148" s="21">
        <v>17610680.98837861</v>
      </c>
      <c r="G148" s="114">
        <v>1359.93</v>
      </c>
      <c r="H148" s="32">
        <v>7645526.46</v>
      </c>
      <c r="I148" s="32">
        <v>9965154.5283786096</v>
      </c>
      <c r="J148" s="288">
        <f t="shared" si="10"/>
        <v>0.56585855680167463</v>
      </c>
      <c r="K148" s="116">
        <v>0</v>
      </c>
      <c r="L148" s="116">
        <v>0</v>
      </c>
      <c r="M148" s="116">
        <v>34950.544896986023</v>
      </c>
      <c r="N148" s="116">
        <v>112379.49917121709</v>
      </c>
      <c r="O148" s="116">
        <v>97492.385291176499</v>
      </c>
      <c r="P148" s="117">
        <v>-207255.22499999998</v>
      </c>
      <c r="Q148" s="117">
        <v>-1326489.8967506385</v>
      </c>
      <c r="R148" s="117">
        <v>-1382275.9321918038</v>
      </c>
      <c r="S148" s="118">
        <v>8151.9</v>
      </c>
      <c r="T148" s="22">
        <f t="shared" si="11"/>
        <v>7302107.8037955463</v>
      </c>
      <c r="U148" s="36">
        <v>3227863.0019341353</v>
      </c>
      <c r="V148" s="22">
        <f t="shared" si="13"/>
        <v>10529970.805729682</v>
      </c>
      <c r="W148" s="22">
        <v>755028.91815889569</v>
      </c>
      <c r="X148" s="21">
        <f t="shared" si="12"/>
        <v>11284999.723888578</v>
      </c>
      <c r="Y148" s="20">
        <f t="shared" si="14"/>
        <v>2007.2927292580182</v>
      </c>
      <c r="Z148" s="248">
        <v>15</v>
      </c>
    </row>
    <row r="149" spans="1:26" s="120" customFormat="1" ht="16.5">
      <c r="A149" s="20">
        <v>441</v>
      </c>
      <c r="B149" s="18" t="s">
        <v>172</v>
      </c>
      <c r="C149" s="21">
        <v>4473</v>
      </c>
      <c r="D149" s="21">
        <v>5095076.9800000004</v>
      </c>
      <c r="E149" s="21">
        <v>1260231.6074260357</v>
      </c>
      <c r="F149" s="21">
        <v>6355308.5874260366</v>
      </c>
      <c r="G149" s="114">
        <v>1359.93</v>
      </c>
      <c r="H149" s="32">
        <v>6082966.8900000006</v>
      </c>
      <c r="I149" s="32">
        <v>272341.697426036</v>
      </c>
      <c r="J149" s="288">
        <f t="shared" si="10"/>
        <v>4.2852631572424887E-2</v>
      </c>
      <c r="K149" s="116">
        <v>178015.71446400002</v>
      </c>
      <c r="L149" s="116">
        <v>0</v>
      </c>
      <c r="M149" s="116">
        <v>43203.619754738167</v>
      </c>
      <c r="N149" s="116">
        <v>79776.76026941232</v>
      </c>
      <c r="O149" s="116">
        <v>0</v>
      </c>
      <c r="P149" s="117">
        <v>-297154.505</v>
      </c>
      <c r="Q149" s="117">
        <v>-678572.22119244223</v>
      </c>
      <c r="R149" s="117">
        <v>-193986.58508298401</v>
      </c>
      <c r="S149" s="118">
        <v>6485.8499999999995</v>
      </c>
      <c r="T149" s="22">
        <f t="shared" si="11"/>
        <v>-589889.66936123988</v>
      </c>
      <c r="U149" s="36">
        <v>823355.83890410641</v>
      </c>
      <c r="V149" s="22">
        <f t="shared" si="13"/>
        <v>233466.16954286653</v>
      </c>
      <c r="W149" s="22">
        <v>894431.67918291804</v>
      </c>
      <c r="X149" s="21">
        <f t="shared" si="12"/>
        <v>1127897.8487257846</v>
      </c>
      <c r="Y149" s="20">
        <f t="shared" si="14"/>
        <v>252.15690783049064</v>
      </c>
      <c r="Z149" s="248">
        <v>9</v>
      </c>
    </row>
    <row r="150" spans="1:26" s="120" customFormat="1" ht="16.5">
      <c r="A150" s="20">
        <v>444</v>
      </c>
      <c r="B150" s="18" t="s">
        <v>173</v>
      </c>
      <c r="C150" s="21">
        <v>45988</v>
      </c>
      <c r="D150" s="21">
        <v>68933175.219999999</v>
      </c>
      <c r="E150" s="21">
        <v>10330344.435270147</v>
      </c>
      <c r="F150" s="21">
        <v>79263519.655270144</v>
      </c>
      <c r="G150" s="114">
        <v>1359.93</v>
      </c>
      <c r="H150" s="32">
        <v>62540460.840000004</v>
      </c>
      <c r="I150" s="32">
        <v>16723058.815270141</v>
      </c>
      <c r="J150" s="288">
        <f t="shared" si="10"/>
        <v>0.21098052279284879</v>
      </c>
      <c r="K150" s="116">
        <v>0</v>
      </c>
      <c r="L150" s="116">
        <v>0</v>
      </c>
      <c r="M150" s="116">
        <v>477005.85007292574</v>
      </c>
      <c r="N150" s="116">
        <v>790058.14956412697</v>
      </c>
      <c r="O150" s="116">
        <v>0</v>
      </c>
      <c r="P150" s="117">
        <v>-4061858.74505</v>
      </c>
      <c r="Q150" s="117">
        <v>1741465.0762853224</v>
      </c>
      <c r="R150" s="117">
        <v>3958693.2397983586</v>
      </c>
      <c r="S150" s="118">
        <v>66682.599999999991</v>
      </c>
      <c r="T150" s="22">
        <f t="shared" si="11"/>
        <v>19695104.985940874</v>
      </c>
      <c r="U150" s="36">
        <v>6844568.8171345452</v>
      </c>
      <c r="V150" s="22">
        <f t="shared" si="13"/>
        <v>26539673.803075418</v>
      </c>
      <c r="W150" s="22">
        <v>7224175.9161620373</v>
      </c>
      <c r="X150" s="21">
        <f t="shared" si="12"/>
        <v>33763849.719237454</v>
      </c>
      <c r="Y150" s="20">
        <f t="shared" si="14"/>
        <v>734.18826039917917</v>
      </c>
      <c r="Z150" s="248">
        <v>1</v>
      </c>
    </row>
    <row r="151" spans="1:26" s="120" customFormat="1" ht="16.5">
      <c r="A151" s="20">
        <v>445</v>
      </c>
      <c r="B151" s="18" t="s">
        <v>174</v>
      </c>
      <c r="C151" s="21">
        <v>15086</v>
      </c>
      <c r="D151" s="21">
        <v>21307505.330000002</v>
      </c>
      <c r="E151" s="21">
        <v>10998964.924378218</v>
      </c>
      <c r="F151" s="21">
        <v>32306470.254378222</v>
      </c>
      <c r="G151" s="114">
        <v>1359.93</v>
      </c>
      <c r="H151" s="32">
        <v>20515903.98</v>
      </c>
      <c r="I151" s="32">
        <v>11790566.274378221</v>
      </c>
      <c r="J151" s="288">
        <f t="shared" si="10"/>
        <v>0.36495990374498888</v>
      </c>
      <c r="K151" s="116">
        <v>0</v>
      </c>
      <c r="L151" s="116">
        <v>0</v>
      </c>
      <c r="M151" s="116">
        <v>157160.62198678919</v>
      </c>
      <c r="N151" s="116">
        <v>250785.27428177217</v>
      </c>
      <c r="O151" s="116">
        <v>0</v>
      </c>
      <c r="P151" s="117">
        <v>-810450.60499999998</v>
      </c>
      <c r="Q151" s="117">
        <v>-3399389.9714153982</v>
      </c>
      <c r="R151" s="117">
        <v>-222476.07213752993</v>
      </c>
      <c r="S151" s="118">
        <v>21874.7</v>
      </c>
      <c r="T151" s="22">
        <f t="shared" si="11"/>
        <v>7788070.222093855</v>
      </c>
      <c r="U151" s="36">
        <v>871155.191180169</v>
      </c>
      <c r="V151" s="22">
        <f t="shared" si="13"/>
        <v>8659225.4132740237</v>
      </c>
      <c r="W151" s="22">
        <v>2386424.5004629069</v>
      </c>
      <c r="X151" s="21">
        <f t="shared" si="12"/>
        <v>11045649.91373693</v>
      </c>
      <c r="Y151" s="20">
        <f t="shared" si="14"/>
        <v>732.17883559173606</v>
      </c>
      <c r="Z151" s="248">
        <v>2</v>
      </c>
    </row>
    <row r="152" spans="1:26" s="120" customFormat="1" ht="16.5">
      <c r="A152" s="20">
        <v>475</v>
      </c>
      <c r="B152" s="18" t="s">
        <v>175</v>
      </c>
      <c r="C152" s="21">
        <v>5487</v>
      </c>
      <c r="D152" s="21">
        <v>7843965.3699999992</v>
      </c>
      <c r="E152" s="21">
        <v>4654956.1723899692</v>
      </c>
      <c r="F152" s="21">
        <v>12498921.542389968</v>
      </c>
      <c r="G152" s="114">
        <v>1359.93</v>
      </c>
      <c r="H152" s="32">
        <v>7461935.9100000001</v>
      </c>
      <c r="I152" s="32">
        <v>5036985.6323899683</v>
      </c>
      <c r="J152" s="288">
        <f t="shared" si="10"/>
        <v>0.40299361951405821</v>
      </c>
      <c r="K152" s="116">
        <v>27061.123135999998</v>
      </c>
      <c r="L152" s="116">
        <v>0</v>
      </c>
      <c r="M152" s="116">
        <v>55146.694538208518</v>
      </c>
      <c r="N152" s="116">
        <v>90868.195099396282</v>
      </c>
      <c r="O152" s="116">
        <v>3400.6210556507363</v>
      </c>
      <c r="P152" s="117">
        <v>-224158.32499999998</v>
      </c>
      <c r="Q152" s="117">
        <v>-1220835.1691205476</v>
      </c>
      <c r="R152" s="117">
        <v>-942752.72653293004</v>
      </c>
      <c r="S152" s="118">
        <v>7956.15</v>
      </c>
      <c r="T152" s="22">
        <f t="shared" si="11"/>
        <v>2833672.1955657462</v>
      </c>
      <c r="U152" s="36">
        <v>1865512.1229468239</v>
      </c>
      <c r="V152" s="22">
        <f t="shared" si="13"/>
        <v>4699184.3185125701</v>
      </c>
      <c r="W152" s="22">
        <v>1105585.6937992244</v>
      </c>
      <c r="X152" s="21">
        <f t="shared" si="12"/>
        <v>5804770.0123117948</v>
      </c>
      <c r="Y152" s="20">
        <f t="shared" si="14"/>
        <v>1057.9132517426272</v>
      </c>
      <c r="Z152" s="248">
        <v>15</v>
      </c>
    </row>
    <row r="153" spans="1:26" s="120" customFormat="1" ht="16.5">
      <c r="A153" s="20">
        <v>480</v>
      </c>
      <c r="B153" s="18" t="s">
        <v>176</v>
      </c>
      <c r="C153" s="21">
        <v>1990</v>
      </c>
      <c r="D153" s="21">
        <v>2870420.85</v>
      </c>
      <c r="E153" s="21">
        <v>388846.25971952977</v>
      </c>
      <c r="F153" s="21">
        <v>3259267.1097195297</v>
      </c>
      <c r="G153" s="114">
        <v>1359.93</v>
      </c>
      <c r="H153" s="32">
        <v>2706260.7</v>
      </c>
      <c r="I153" s="32">
        <v>553006.40971952956</v>
      </c>
      <c r="J153" s="288">
        <f t="shared" si="10"/>
        <v>0.16967201248108735</v>
      </c>
      <c r="K153" s="116">
        <v>0</v>
      </c>
      <c r="L153" s="116">
        <v>0</v>
      </c>
      <c r="M153" s="116">
        <v>15044.577670852821</v>
      </c>
      <c r="N153" s="116">
        <v>24911.059079069364</v>
      </c>
      <c r="O153" s="116">
        <v>0</v>
      </c>
      <c r="P153" s="117">
        <v>-103609.78499999999</v>
      </c>
      <c r="Q153" s="117">
        <v>261707.27360177401</v>
      </c>
      <c r="R153" s="117">
        <v>74941.251000869946</v>
      </c>
      <c r="S153" s="118">
        <v>2885.5</v>
      </c>
      <c r="T153" s="22">
        <f t="shared" si="11"/>
        <v>828886.28607209574</v>
      </c>
      <c r="U153" s="36">
        <v>966329.45761109353</v>
      </c>
      <c r="V153" s="22">
        <f t="shared" si="13"/>
        <v>1795215.7436831892</v>
      </c>
      <c r="W153" s="22">
        <v>434726.18160574726</v>
      </c>
      <c r="X153" s="21">
        <f t="shared" si="12"/>
        <v>2229941.9252889366</v>
      </c>
      <c r="Y153" s="20">
        <f t="shared" si="14"/>
        <v>1120.5738318034857</v>
      </c>
      <c r="Z153" s="248">
        <v>2</v>
      </c>
    </row>
    <row r="154" spans="1:26" s="120" customFormat="1" ht="16.5">
      <c r="A154" s="20">
        <v>481</v>
      </c>
      <c r="B154" s="18" t="s">
        <v>177</v>
      </c>
      <c r="C154" s="21">
        <v>9612</v>
      </c>
      <c r="D154" s="21">
        <v>17793750.710000001</v>
      </c>
      <c r="E154" s="21">
        <v>1029278.7368219591</v>
      </c>
      <c r="F154" s="21">
        <v>18823029.446821962</v>
      </c>
      <c r="G154" s="114">
        <v>1359.93</v>
      </c>
      <c r="H154" s="32">
        <v>13071647.16</v>
      </c>
      <c r="I154" s="32">
        <v>5751382.2868219614</v>
      </c>
      <c r="J154" s="288">
        <f t="shared" si="10"/>
        <v>0.3055502995981878</v>
      </c>
      <c r="K154" s="116">
        <v>0</v>
      </c>
      <c r="L154" s="116">
        <v>0</v>
      </c>
      <c r="M154" s="116">
        <v>66720.842923192191</v>
      </c>
      <c r="N154" s="116">
        <v>191947.62827503882</v>
      </c>
      <c r="O154" s="116">
        <v>19522.672683072276</v>
      </c>
      <c r="P154" s="117">
        <v>-390295.03999999998</v>
      </c>
      <c r="Q154" s="117">
        <v>180558.41929749332</v>
      </c>
      <c r="R154" s="117">
        <v>31496.55409443851</v>
      </c>
      <c r="S154" s="118">
        <v>13937.4</v>
      </c>
      <c r="T154" s="22">
        <f t="shared" si="11"/>
        <v>5865270.7640951965</v>
      </c>
      <c r="U154" s="36">
        <v>1142910.0492293406</v>
      </c>
      <c r="V154" s="22">
        <f t="shared" si="13"/>
        <v>7008180.8133245371</v>
      </c>
      <c r="W154" s="22">
        <v>1262495.7103223633</v>
      </c>
      <c r="X154" s="21">
        <f t="shared" si="12"/>
        <v>8270676.5236469004</v>
      </c>
      <c r="Y154" s="20">
        <f t="shared" si="14"/>
        <v>860.45323799905327</v>
      </c>
      <c r="Z154" s="248">
        <v>2</v>
      </c>
    </row>
    <row r="155" spans="1:26" s="120" customFormat="1" ht="16.5">
      <c r="A155" s="20">
        <v>483</v>
      </c>
      <c r="B155" s="18" t="s">
        <v>178</v>
      </c>
      <c r="C155" s="21">
        <v>1076</v>
      </c>
      <c r="D155" s="21">
        <v>2427785.21</v>
      </c>
      <c r="E155" s="21">
        <v>271779.47868146375</v>
      </c>
      <c r="F155" s="21">
        <v>2699564.6886814637</v>
      </c>
      <c r="G155" s="114">
        <v>1359.93</v>
      </c>
      <c r="H155" s="32">
        <v>1463284.6800000002</v>
      </c>
      <c r="I155" s="32">
        <v>1236280.0086814635</v>
      </c>
      <c r="J155" s="288">
        <f t="shared" si="10"/>
        <v>0.45795531919084859</v>
      </c>
      <c r="K155" s="116">
        <v>29359.178632000003</v>
      </c>
      <c r="L155" s="116">
        <v>0</v>
      </c>
      <c r="M155" s="116">
        <v>9527.1050487265693</v>
      </c>
      <c r="N155" s="116">
        <v>10576.567095711898</v>
      </c>
      <c r="O155" s="116">
        <v>0</v>
      </c>
      <c r="P155" s="117">
        <v>-60712.684999999998</v>
      </c>
      <c r="Q155" s="117">
        <v>-80834.448165230875</v>
      </c>
      <c r="R155" s="117">
        <v>-199561.12783781782</v>
      </c>
      <c r="S155" s="118">
        <v>1560.2</v>
      </c>
      <c r="T155" s="22">
        <f t="shared" si="11"/>
        <v>946194.79845485324</v>
      </c>
      <c r="U155" s="36">
        <v>956844.29911624372</v>
      </c>
      <c r="V155" s="22">
        <f t="shared" si="13"/>
        <v>1903039.0975710968</v>
      </c>
      <c r="W155" s="22">
        <v>241773.01546562792</v>
      </c>
      <c r="X155" s="21">
        <f t="shared" si="12"/>
        <v>2144812.1130367247</v>
      </c>
      <c r="Y155" s="20">
        <f t="shared" si="14"/>
        <v>1993.3198076549486</v>
      </c>
      <c r="Z155" s="248">
        <v>17</v>
      </c>
    </row>
    <row r="156" spans="1:26" s="120" customFormat="1" ht="16.5">
      <c r="A156" s="20">
        <v>484</v>
      </c>
      <c r="B156" s="18" t="s">
        <v>179</v>
      </c>
      <c r="C156" s="21">
        <v>3055</v>
      </c>
      <c r="D156" s="21">
        <v>4136165.9099999997</v>
      </c>
      <c r="E156" s="21">
        <v>733367.71541732736</v>
      </c>
      <c r="F156" s="21">
        <v>4869533.6254173275</v>
      </c>
      <c r="G156" s="114">
        <v>1359.93</v>
      </c>
      <c r="H156" s="32">
        <v>4154586.1500000004</v>
      </c>
      <c r="I156" s="32">
        <v>714947.47541732714</v>
      </c>
      <c r="J156" s="288">
        <f t="shared" si="10"/>
        <v>0.14682052336296475</v>
      </c>
      <c r="K156" s="116">
        <v>157207.09632333333</v>
      </c>
      <c r="L156" s="116">
        <v>0</v>
      </c>
      <c r="M156" s="116">
        <v>34279.614475488088</v>
      </c>
      <c r="N156" s="116">
        <v>48109.817720126863</v>
      </c>
      <c r="O156" s="116">
        <v>0</v>
      </c>
      <c r="P156" s="117">
        <v>-139590.91499999998</v>
      </c>
      <c r="Q156" s="117">
        <v>-353441.73405280849</v>
      </c>
      <c r="R156" s="117">
        <v>137353.20232779079</v>
      </c>
      <c r="S156" s="118">
        <v>4429.75</v>
      </c>
      <c r="T156" s="22">
        <f t="shared" si="11"/>
        <v>603294.30721125775</v>
      </c>
      <c r="U156" s="36">
        <v>-23653.424522994184</v>
      </c>
      <c r="V156" s="22">
        <f t="shared" si="13"/>
        <v>579640.88268826355</v>
      </c>
      <c r="W156" s="22">
        <v>607771.47088380624</v>
      </c>
      <c r="X156" s="21">
        <f t="shared" si="12"/>
        <v>1187412.3535720697</v>
      </c>
      <c r="Y156" s="20">
        <f t="shared" si="14"/>
        <v>388.67834814143032</v>
      </c>
      <c r="Z156" s="248">
        <v>4</v>
      </c>
    </row>
    <row r="157" spans="1:26" s="120" customFormat="1" ht="16.5">
      <c r="A157" s="20">
        <v>489</v>
      </c>
      <c r="B157" s="18" t="s">
        <v>180</v>
      </c>
      <c r="C157" s="21">
        <v>1835</v>
      </c>
      <c r="D157" s="21">
        <v>1768597.4200000002</v>
      </c>
      <c r="E157" s="21">
        <v>672452.73270049051</v>
      </c>
      <c r="F157" s="21">
        <v>2441050.1527004908</v>
      </c>
      <c r="G157" s="114">
        <v>1359.93</v>
      </c>
      <c r="H157" s="32">
        <v>2495471.5500000003</v>
      </c>
      <c r="I157" s="32">
        <v>-54421.397299509495</v>
      </c>
      <c r="J157" s="288">
        <f t="shared" si="10"/>
        <v>-2.2294256117312488E-2</v>
      </c>
      <c r="K157" s="116">
        <v>195100.55070999998</v>
      </c>
      <c r="L157" s="116">
        <v>0</v>
      </c>
      <c r="M157" s="116">
        <v>15721.936072019893</v>
      </c>
      <c r="N157" s="116">
        <v>26653.413367841575</v>
      </c>
      <c r="O157" s="116">
        <v>0</v>
      </c>
      <c r="P157" s="117">
        <v>-89229.544999999998</v>
      </c>
      <c r="Q157" s="117">
        <v>741397.29173486971</v>
      </c>
      <c r="R157" s="117">
        <v>436512.14291764138</v>
      </c>
      <c r="S157" s="118">
        <v>2660.75</v>
      </c>
      <c r="T157" s="22">
        <f t="shared" si="11"/>
        <v>1274395.142502863</v>
      </c>
      <c r="U157" s="36">
        <v>713914.41446735302</v>
      </c>
      <c r="V157" s="22">
        <f t="shared" si="13"/>
        <v>1988309.5569702159</v>
      </c>
      <c r="W157" s="22">
        <v>426527.30960735946</v>
      </c>
      <c r="X157" s="21">
        <f t="shared" si="12"/>
        <v>2414836.8665775754</v>
      </c>
      <c r="Y157" s="20">
        <f t="shared" si="14"/>
        <v>1315.9873932302864</v>
      </c>
      <c r="Z157" s="248">
        <v>8</v>
      </c>
    </row>
    <row r="158" spans="1:26" s="120" customFormat="1" ht="16.5">
      <c r="A158" s="20">
        <v>491</v>
      </c>
      <c r="B158" s="18" t="s">
        <v>181</v>
      </c>
      <c r="C158" s="21">
        <v>52122</v>
      </c>
      <c r="D158" s="21">
        <v>68416312.810000002</v>
      </c>
      <c r="E158" s="21">
        <v>10184376.934966136</v>
      </c>
      <c r="F158" s="21">
        <v>78600689.744966134</v>
      </c>
      <c r="G158" s="114">
        <v>1359.93</v>
      </c>
      <c r="H158" s="32">
        <v>70882271.460000008</v>
      </c>
      <c r="I158" s="32">
        <v>7718418.2849661261</v>
      </c>
      <c r="J158" s="288">
        <f t="shared" si="10"/>
        <v>9.8197844192078998E-2</v>
      </c>
      <c r="K158" s="116">
        <v>0</v>
      </c>
      <c r="L158" s="116">
        <v>0</v>
      </c>
      <c r="M158" s="116">
        <v>693519.72436951322</v>
      </c>
      <c r="N158" s="116">
        <v>1009530.6012951622</v>
      </c>
      <c r="O158" s="116">
        <v>0</v>
      </c>
      <c r="P158" s="117">
        <v>-4507066.5449999999</v>
      </c>
      <c r="Q158" s="117">
        <v>-9833567.5417955555</v>
      </c>
      <c r="R158" s="117">
        <v>-4067803.3941691201</v>
      </c>
      <c r="S158" s="118">
        <v>75576.899999999994</v>
      </c>
      <c r="T158" s="22">
        <f t="shared" si="11"/>
        <v>-8911391.9703338742</v>
      </c>
      <c r="U158" s="36">
        <v>9887140.185571</v>
      </c>
      <c r="V158" s="22">
        <f t="shared" si="13"/>
        <v>975748.21523712575</v>
      </c>
      <c r="W158" s="22">
        <v>8906554.4027713668</v>
      </c>
      <c r="X158" s="21">
        <f t="shared" si="12"/>
        <v>9882302.6180084925</v>
      </c>
      <c r="Y158" s="20">
        <f t="shared" si="14"/>
        <v>189.59945163287082</v>
      </c>
      <c r="Z158" s="248">
        <v>10</v>
      </c>
    </row>
    <row r="159" spans="1:26" s="120" customFormat="1" ht="16.5">
      <c r="A159" s="20">
        <v>494</v>
      </c>
      <c r="B159" s="18" t="s">
        <v>182</v>
      </c>
      <c r="C159" s="21">
        <v>8909</v>
      </c>
      <c r="D159" s="21">
        <v>19087206.920000002</v>
      </c>
      <c r="E159" s="21">
        <v>1531808.0587212413</v>
      </c>
      <c r="F159" s="21">
        <v>20619014.978721242</v>
      </c>
      <c r="G159" s="114">
        <v>1359.93</v>
      </c>
      <c r="H159" s="32">
        <v>12115616.370000001</v>
      </c>
      <c r="I159" s="32">
        <v>8503398.6087212414</v>
      </c>
      <c r="J159" s="288">
        <f t="shared" si="10"/>
        <v>0.41240566620164548</v>
      </c>
      <c r="K159" s="116">
        <v>103843.42278666668</v>
      </c>
      <c r="L159" s="116">
        <v>0</v>
      </c>
      <c r="M159" s="116">
        <v>85306.980502557402</v>
      </c>
      <c r="N159" s="116">
        <v>90716.2044168641</v>
      </c>
      <c r="O159" s="116">
        <v>0</v>
      </c>
      <c r="P159" s="117">
        <v>-547317.94000000006</v>
      </c>
      <c r="Q159" s="117">
        <v>-1553214.1069209697</v>
      </c>
      <c r="R159" s="117">
        <v>-1949838.7598365212</v>
      </c>
      <c r="S159" s="118">
        <v>12918.05</v>
      </c>
      <c r="T159" s="22">
        <f t="shared" si="11"/>
        <v>4745812.4596698387</v>
      </c>
      <c r="U159" s="36">
        <v>5382582.1021825271</v>
      </c>
      <c r="V159" s="22">
        <f t="shared" si="13"/>
        <v>10128394.561852366</v>
      </c>
      <c r="W159" s="22">
        <v>1357802.8644019193</v>
      </c>
      <c r="X159" s="21">
        <f t="shared" si="12"/>
        <v>11486197.426254285</v>
      </c>
      <c r="Y159" s="20">
        <f t="shared" si="14"/>
        <v>1289.2802139695011</v>
      </c>
      <c r="Z159" s="248">
        <v>17</v>
      </c>
    </row>
    <row r="160" spans="1:26" s="120" customFormat="1" ht="16.5">
      <c r="A160" s="20">
        <v>495</v>
      </c>
      <c r="B160" s="18" t="s">
        <v>183</v>
      </c>
      <c r="C160" s="21">
        <v>1488</v>
      </c>
      <c r="D160" s="21">
        <v>1825697.06</v>
      </c>
      <c r="E160" s="21">
        <v>735317.83507276734</v>
      </c>
      <c r="F160" s="21">
        <v>2561014.8950727675</v>
      </c>
      <c r="G160" s="114">
        <v>1359.93</v>
      </c>
      <c r="H160" s="32">
        <v>2023575.84</v>
      </c>
      <c r="I160" s="32">
        <v>537439.05507276743</v>
      </c>
      <c r="J160" s="288">
        <f t="shared" si="10"/>
        <v>0.20985393568259464</v>
      </c>
      <c r="K160" s="116">
        <v>77694.796063999995</v>
      </c>
      <c r="L160" s="116">
        <v>0</v>
      </c>
      <c r="M160" s="116">
        <v>20061.487943538439</v>
      </c>
      <c r="N160" s="116">
        <v>21820.369048478173</v>
      </c>
      <c r="O160" s="116">
        <v>0</v>
      </c>
      <c r="P160" s="117">
        <v>-105106.005</v>
      </c>
      <c r="Q160" s="117">
        <v>214609.38296891158</v>
      </c>
      <c r="R160" s="117">
        <v>178712.19771105226</v>
      </c>
      <c r="S160" s="118">
        <v>2157.6</v>
      </c>
      <c r="T160" s="22">
        <f t="shared" si="11"/>
        <v>947388.88380874787</v>
      </c>
      <c r="U160" s="36">
        <v>-703.58796887334699</v>
      </c>
      <c r="V160" s="22">
        <f t="shared" si="13"/>
        <v>946685.29583987454</v>
      </c>
      <c r="W160" s="22">
        <v>332971.06142243807</v>
      </c>
      <c r="X160" s="21">
        <f t="shared" si="12"/>
        <v>1279656.3572623127</v>
      </c>
      <c r="Y160" s="20">
        <f t="shared" si="14"/>
        <v>859.98411106338222</v>
      </c>
      <c r="Z160" s="248">
        <v>13</v>
      </c>
    </row>
    <row r="161" spans="1:26" s="120" customFormat="1" ht="16.5">
      <c r="A161" s="20">
        <v>498</v>
      </c>
      <c r="B161" s="18" t="s">
        <v>184</v>
      </c>
      <c r="C161" s="21">
        <v>2321</v>
      </c>
      <c r="D161" s="21">
        <v>3284526.3699999996</v>
      </c>
      <c r="E161" s="21">
        <v>1846217.1285907747</v>
      </c>
      <c r="F161" s="21">
        <v>5130743.4985907748</v>
      </c>
      <c r="G161" s="114">
        <v>1359.93</v>
      </c>
      <c r="H161" s="32">
        <v>3156397.5300000003</v>
      </c>
      <c r="I161" s="32">
        <v>1974345.9685907746</v>
      </c>
      <c r="J161" s="288">
        <f t="shared" si="10"/>
        <v>0.38480699125439699</v>
      </c>
      <c r="K161" s="116">
        <v>781844.50282400008</v>
      </c>
      <c r="L161" s="116">
        <v>0</v>
      </c>
      <c r="M161" s="116">
        <v>30994.388116099839</v>
      </c>
      <c r="N161" s="116">
        <v>48595.247092295365</v>
      </c>
      <c r="O161" s="116">
        <v>7439.8259051291825</v>
      </c>
      <c r="P161" s="117">
        <v>-87787.455000000002</v>
      </c>
      <c r="Q161" s="117">
        <v>-122686.07046232563</v>
      </c>
      <c r="R161" s="117">
        <v>494387.11180132453</v>
      </c>
      <c r="S161" s="118">
        <v>3365.45</v>
      </c>
      <c r="T161" s="22">
        <f t="shared" si="11"/>
        <v>3130498.9688672982</v>
      </c>
      <c r="U161" s="36">
        <v>46622.083899494311</v>
      </c>
      <c r="V161" s="22">
        <f t="shared" si="13"/>
        <v>3177121.0527667925</v>
      </c>
      <c r="W161" s="22">
        <v>444350.04603458964</v>
      </c>
      <c r="X161" s="21">
        <f t="shared" si="12"/>
        <v>3621471.0988013819</v>
      </c>
      <c r="Y161" s="20">
        <f t="shared" si="14"/>
        <v>1560.3063760454036</v>
      </c>
      <c r="Z161" s="248">
        <v>19</v>
      </c>
    </row>
    <row r="162" spans="1:26" s="120" customFormat="1" ht="16.5">
      <c r="A162" s="20">
        <v>499</v>
      </c>
      <c r="B162" s="18" t="s">
        <v>185</v>
      </c>
      <c r="C162" s="21">
        <v>19536</v>
      </c>
      <c r="D162" s="21">
        <v>35164344.829999998</v>
      </c>
      <c r="E162" s="21">
        <v>6980695.2175296852</v>
      </c>
      <c r="F162" s="21">
        <v>42145040.047529683</v>
      </c>
      <c r="G162" s="114">
        <v>1359.93</v>
      </c>
      <c r="H162" s="32">
        <v>26567592.48</v>
      </c>
      <c r="I162" s="32">
        <v>15577447.567529682</v>
      </c>
      <c r="J162" s="288">
        <f t="shared" si="10"/>
        <v>0.36961520382854041</v>
      </c>
      <c r="K162" s="116">
        <v>0</v>
      </c>
      <c r="L162" s="116">
        <v>0</v>
      </c>
      <c r="M162" s="116">
        <v>146611.96666869734</v>
      </c>
      <c r="N162" s="116">
        <v>394090.69987580052</v>
      </c>
      <c r="O162" s="116">
        <v>30860.15918751901</v>
      </c>
      <c r="P162" s="117">
        <v>-807974.45</v>
      </c>
      <c r="Q162" s="117">
        <v>2257095.6570163397</v>
      </c>
      <c r="R162" s="117">
        <v>767945.24610744999</v>
      </c>
      <c r="S162" s="118">
        <v>28327.200000000001</v>
      </c>
      <c r="T162" s="22">
        <f t="shared" si="11"/>
        <v>18394404.046385489</v>
      </c>
      <c r="U162" s="36">
        <v>4570585.4839331191</v>
      </c>
      <c r="V162" s="22">
        <f t="shared" si="13"/>
        <v>22964989.53031861</v>
      </c>
      <c r="W162" s="22">
        <v>2855979.3655998916</v>
      </c>
      <c r="X162" s="21">
        <f t="shared" si="12"/>
        <v>25820968.895918503</v>
      </c>
      <c r="Y162" s="20">
        <f t="shared" si="14"/>
        <v>1321.7121670719955</v>
      </c>
      <c r="Z162" s="248">
        <v>15</v>
      </c>
    </row>
    <row r="163" spans="1:26" s="120" customFormat="1" ht="16.5">
      <c r="A163" s="20">
        <v>500</v>
      </c>
      <c r="B163" s="18" t="s">
        <v>186</v>
      </c>
      <c r="C163" s="21">
        <v>10426</v>
      </c>
      <c r="D163" s="21">
        <v>20683175.140000001</v>
      </c>
      <c r="E163" s="21">
        <v>1093866.2157395228</v>
      </c>
      <c r="F163" s="21">
        <v>21777041.355739523</v>
      </c>
      <c r="G163" s="114">
        <v>1359.93</v>
      </c>
      <c r="H163" s="32">
        <v>14178630.180000002</v>
      </c>
      <c r="I163" s="32">
        <v>7598411.1757395212</v>
      </c>
      <c r="J163" s="288">
        <f t="shared" si="10"/>
        <v>0.34891843440141584</v>
      </c>
      <c r="K163" s="116">
        <v>0</v>
      </c>
      <c r="L163" s="116">
        <v>0</v>
      </c>
      <c r="M163" s="116">
        <v>82833.047420037547</v>
      </c>
      <c r="N163" s="116">
        <v>188650.8191113642</v>
      </c>
      <c r="O163" s="116">
        <v>87162.770831192844</v>
      </c>
      <c r="P163" s="117">
        <v>-562570.125</v>
      </c>
      <c r="Q163" s="117">
        <v>2384572.1870733406</v>
      </c>
      <c r="R163" s="117">
        <v>1272038.2486312264</v>
      </c>
      <c r="S163" s="118">
        <v>15117.699999999999</v>
      </c>
      <c r="T163" s="22">
        <f t="shared" si="11"/>
        <v>11066215.823806683</v>
      </c>
      <c r="U163" s="36">
        <v>1637247.3333260771</v>
      </c>
      <c r="V163" s="22">
        <f t="shared" si="13"/>
        <v>12703463.15713276</v>
      </c>
      <c r="W163" s="22">
        <v>1064618.4075359539</v>
      </c>
      <c r="X163" s="21">
        <f t="shared" si="12"/>
        <v>13768081.564668713</v>
      </c>
      <c r="Y163" s="20">
        <f t="shared" si="14"/>
        <v>1320.5526150650981</v>
      </c>
      <c r="Z163" s="248">
        <v>13</v>
      </c>
    </row>
    <row r="164" spans="1:26" s="120" customFormat="1" ht="16.5">
      <c r="A164" s="20">
        <v>503</v>
      </c>
      <c r="B164" s="18" t="s">
        <v>187</v>
      </c>
      <c r="C164" s="21">
        <v>7594</v>
      </c>
      <c r="D164" s="21">
        <v>10761823.660000002</v>
      </c>
      <c r="E164" s="21">
        <v>1293490.8928918559</v>
      </c>
      <c r="F164" s="21">
        <v>12055314.552891858</v>
      </c>
      <c r="G164" s="114">
        <v>1359.93</v>
      </c>
      <c r="H164" s="32">
        <v>10327308.42</v>
      </c>
      <c r="I164" s="32">
        <v>1728006.132891858</v>
      </c>
      <c r="J164" s="288">
        <f t="shared" si="10"/>
        <v>0.14333977975525655</v>
      </c>
      <c r="K164" s="116">
        <v>0</v>
      </c>
      <c r="L164" s="116">
        <v>0</v>
      </c>
      <c r="M164" s="116">
        <v>57204.820564311784</v>
      </c>
      <c r="N164" s="116">
        <v>120828.44128715816</v>
      </c>
      <c r="O164" s="116">
        <v>0</v>
      </c>
      <c r="P164" s="117">
        <v>-399248.47499999998</v>
      </c>
      <c r="Q164" s="117">
        <v>-873381.28137660876</v>
      </c>
      <c r="R164" s="117">
        <v>-1004338.0367727539</v>
      </c>
      <c r="S164" s="118">
        <v>11011.3</v>
      </c>
      <c r="T164" s="22">
        <f t="shared" si="11"/>
        <v>-359917.09840603475</v>
      </c>
      <c r="U164" s="36">
        <v>3242821.1737005454</v>
      </c>
      <c r="V164" s="22">
        <f t="shared" si="13"/>
        <v>2882904.0752945105</v>
      </c>
      <c r="W164" s="22">
        <v>1432956.3497235579</v>
      </c>
      <c r="X164" s="21">
        <f t="shared" si="12"/>
        <v>4315860.4250180684</v>
      </c>
      <c r="Y164" s="20">
        <f t="shared" si="14"/>
        <v>568.3250493834696</v>
      </c>
      <c r="Z164" s="248">
        <v>2</v>
      </c>
    </row>
    <row r="165" spans="1:26" s="120" customFormat="1" ht="16.5">
      <c r="A165" s="20">
        <v>504</v>
      </c>
      <c r="B165" s="18" t="s">
        <v>188</v>
      </c>
      <c r="C165" s="21">
        <v>1816</v>
      </c>
      <c r="D165" s="21">
        <v>2456763.2399999998</v>
      </c>
      <c r="E165" s="21">
        <v>541822.66326405085</v>
      </c>
      <c r="F165" s="21">
        <v>2998585.9032640504</v>
      </c>
      <c r="G165" s="114">
        <v>1359.93</v>
      </c>
      <c r="H165" s="32">
        <v>2469632.88</v>
      </c>
      <c r="I165" s="32">
        <v>528953.02326405048</v>
      </c>
      <c r="J165" s="288">
        <f t="shared" si="10"/>
        <v>0.17640082369768673</v>
      </c>
      <c r="K165" s="116">
        <v>0</v>
      </c>
      <c r="L165" s="116">
        <v>0</v>
      </c>
      <c r="M165" s="116">
        <v>15814.2745342707</v>
      </c>
      <c r="N165" s="116">
        <v>30796.930174607543</v>
      </c>
      <c r="O165" s="116">
        <v>0</v>
      </c>
      <c r="P165" s="117">
        <v>-112628.485</v>
      </c>
      <c r="Q165" s="117">
        <v>-152539.77561146973</v>
      </c>
      <c r="R165" s="117">
        <v>25175.170923812559</v>
      </c>
      <c r="S165" s="118">
        <v>2633.2</v>
      </c>
      <c r="T165" s="22">
        <f t="shared" si="11"/>
        <v>338204.33828527154</v>
      </c>
      <c r="U165" s="36">
        <v>770222.75565969967</v>
      </c>
      <c r="V165" s="22">
        <f t="shared" si="13"/>
        <v>1108427.0939449712</v>
      </c>
      <c r="W165" s="22">
        <v>394743.52792224655</v>
      </c>
      <c r="X165" s="21">
        <f t="shared" si="12"/>
        <v>1503170.6218672178</v>
      </c>
      <c r="Y165" s="20">
        <f t="shared" si="14"/>
        <v>827.73712657886449</v>
      </c>
      <c r="Z165" s="248">
        <v>1</v>
      </c>
    </row>
    <row r="166" spans="1:26" s="120" customFormat="1" ht="16.5">
      <c r="A166" s="20">
        <v>505</v>
      </c>
      <c r="B166" s="18" t="s">
        <v>189</v>
      </c>
      <c r="C166" s="21">
        <v>20837</v>
      </c>
      <c r="D166" s="21">
        <v>37461173.68</v>
      </c>
      <c r="E166" s="21">
        <v>3415891.8343010945</v>
      </c>
      <c r="F166" s="21">
        <v>40877065.514301091</v>
      </c>
      <c r="G166" s="114">
        <v>1359.93</v>
      </c>
      <c r="H166" s="32">
        <v>28336861.41</v>
      </c>
      <c r="I166" s="32">
        <v>12540204.104301091</v>
      </c>
      <c r="J166" s="288">
        <f t="shared" si="10"/>
        <v>0.3067784819317283</v>
      </c>
      <c r="K166" s="116">
        <v>0</v>
      </c>
      <c r="L166" s="116">
        <v>0</v>
      </c>
      <c r="M166" s="116">
        <v>176789.43024968985</v>
      </c>
      <c r="N166" s="116">
        <v>352352.54319873074</v>
      </c>
      <c r="O166" s="116">
        <v>50682.122347556644</v>
      </c>
      <c r="P166" s="117">
        <v>-1387533.6874999998</v>
      </c>
      <c r="Q166" s="117">
        <v>-1067723.4109920911</v>
      </c>
      <c r="R166" s="117">
        <v>-487463.23182353366</v>
      </c>
      <c r="S166" s="118">
        <v>30213.649999999998</v>
      </c>
      <c r="T166" s="22">
        <f t="shared" si="11"/>
        <v>10207521.519781444</v>
      </c>
      <c r="U166" s="36">
        <v>3817903.3733377233</v>
      </c>
      <c r="V166" s="22">
        <f t="shared" si="13"/>
        <v>14025424.893119168</v>
      </c>
      <c r="W166" s="22">
        <v>3199902.0564645682</v>
      </c>
      <c r="X166" s="21">
        <f t="shared" si="12"/>
        <v>17225326.949583735</v>
      </c>
      <c r="Y166" s="20">
        <f t="shared" si="14"/>
        <v>826.6701996248853</v>
      </c>
      <c r="Z166" s="248">
        <v>1</v>
      </c>
    </row>
    <row r="167" spans="1:26" s="120" customFormat="1" ht="16.5">
      <c r="A167" s="20">
        <v>507</v>
      </c>
      <c r="B167" s="18" t="s">
        <v>190</v>
      </c>
      <c r="C167" s="21">
        <v>5635</v>
      </c>
      <c r="D167" s="21">
        <v>5945093.3199999994</v>
      </c>
      <c r="E167" s="21">
        <v>1507690.6091283192</v>
      </c>
      <c r="F167" s="21">
        <v>7452783.929128319</v>
      </c>
      <c r="G167" s="114">
        <v>1359.93</v>
      </c>
      <c r="H167" s="32">
        <v>7663205.5500000007</v>
      </c>
      <c r="I167" s="32">
        <v>-210421.62087168172</v>
      </c>
      <c r="J167" s="288">
        <f t="shared" si="10"/>
        <v>-2.8233962351876842E-2</v>
      </c>
      <c r="K167" s="116">
        <v>236505.64959000002</v>
      </c>
      <c r="L167" s="116">
        <v>0</v>
      </c>
      <c r="M167" s="116">
        <v>69255.723538781182</v>
      </c>
      <c r="N167" s="116">
        <v>118383.3427387554</v>
      </c>
      <c r="O167" s="116">
        <v>0</v>
      </c>
      <c r="P167" s="117">
        <v>-364608.42</v>
      </c>
      <c r="Q167" s="117">
        <v>126007.61324428333</v>
      </c>
      <c r="R167" s="117">
        <v>466797.64630402316</v>
      </c>
      <c r="S167" s="118">
        <v>8170.75</v>
      </c>
      <c r="T167" s="22">
        <f t="shared" si="11"/>
        <v>450090.68454416143</v>
      </c>
      <c r="U167" s="36">
        <v>414201.56204448477</v>
      </c>
      <c r="V167" s="22">
        <f t="shared" si="13"/>
        <v>864292.2465886462</v>
      </c>
      <c r="W167" s="22">
        <v>1114235.8704170489</v>
      </c>
      <c r="X167" s="21">
        <f t="shared" si="12"/>
        <v>1978528.1170056951</v>
      </c>
      <c r="Y167" s="20">
        <f t="shared" si="14"/>
        <v>351.11412901609498</v>
      </c>
      <c r="Z167" s="248">
        <v>10</v>
      </c>
    </row>
    <row r="168" spans="1:26" s="120" customFormat="1" ht="16.5">
      <c r="A168" s="20">
        <v>508</v>
      </c>
      <c r="B168" s="18" t="s">
        <v>191</v>
      </c>
      <c r="C168" s="21">
        <v>9563</v>
      </c>
      <c r="D168" s="21">
        <v>10827312.77</v>
      </c>
      <c r="E168" s="21">
        <v>1658898.5590586909</v>
      </c>
      <c r="F168" s="21">
        <v>12486211.32905869</v>
      </c>
      <c r="G168" s="114">
        <v>1359.93</v>
      </c>
      <c r="H168" s="32">
        <v>13005010.59</v>
      </c>
      <c r="I168" s="32">
        <v>-518799.26094130985</v>
      </c>
      <c r="J168" s="288">
        <f t="shared" si="10"/>
        <v>-4.1549774168400291E-2</v>
      </c>
      <c r="K168" s="116">
        <v>331929.92578066664</v>
      </c>
      <c r="L168" s="116">
        <v>0</v>
      </c>
      <c r="M168" s="116">
        <v>132009.57369459129</v>
      </c>
      <c r="N168" s="116">
        <v>158395.04701378121</v>
      </c>
      <c r="O168" s="116">
        <v>0</v>
      </c>
      <c r="P168" s="117">
        <v>-783437.20884999994</v>
      </c>
      <c r="Q168" s="117">
        <v>-202194.99052737484</v>
      </c>
      <c r="R168" s="117">
        <v>-169346.17177379702</v>
      </c>
      <c r="S168" s="118">
        <v>13866.35</v>
      </c>
      <c r="T168" s="22">
        <f t="shared" si="11"/>
        <v>-1037576.7356034425</v>
      </c>
      <c r="U168" s="36">
        <v>922745.95571549924</v>
      </c>
      <c r="V168" s="22">
        <f t="shared" si="13"/>
        <v>-114830.7798879433</v>
      </c>
      <c r="W168" s="22">
        <v>1678386.8842173759</v>
      </c>
      <c r="X168" s="21">
        <f t="shared" si="12"/>
        <v>1563556.1043294326</v>
      </c>
      <c r="Y168" s="20">
        <f t="shared" si="14"/>
        <v>163.50058604302339</v>
      </c>
      <c r="Z168" s="248">
        <v>6</v>
      </c>
    </row>
    <row r="169" spans="1:26" s="120" customFormat="1" ht="16.5">
      <c r="A169" s="20">
        <v>529</v>
      </c>
      <c r="B169" s="18" t="s">
        <v>192</v>
      </c>
      <c r="C169" s="21">
        <v>19579</v>
      </c>
      <c r="D169" s="21">
        <v>27730906.949999999</v>
      </c>
      <c r="E169" s="21">
        <v>3837528.9892032733</v>
      </c>
      <c r="F169" s="21">
        <v>31568435.939203274</v>
      </c>
      <c r="G169" s="114">
        <v>1359.93</v>
      </c>
      <c r="H169" s="32">
        <v>26626069.470000003</v>
      </c>
      <c r="I169" s="32">
        <v>4942366.469203271</v>
      </c>
      <c r="J169" s="288">
        <f t="shared" si="10"/>
        <v>0.15656038451577486</v>
      </c>
      <c r="K169" s="116">
        <v>0</v>
      </c>
      <c r="L169" s="116">
        <v>0</v>
      </c>
      <c r="M169" s="116">
        <v>171460.53184328382</v>
      </c>
      <c r="N169" s="116">
        <v>412633.48130602413</v>
      </c>
      <c r="O169" s="116">
        <v>112871.02755467209</v>
      </c>
      <c r="P169" s="117">
        <v>-1190748.595</v>
      </c>
      <c r="Q169" s="117">
        <v>3249168.9988771346</v>
      </c>
      <c r="R169" s="117">
        <v>612896.30576468771</v>
      </c>
      <c r="S169" s="118">
        <v>28389.55</v>
      </c>
      <c r="T169" s="22">
        <f t="shared" si="11"/>
        <v>8339037.7695490737</v>
      </c>
      <c r="U169" s="36">
        <v>-738195.64275284228</v>
      </c>
      <c r="V169" s="22">
        <f t="shared" si="13"/>
        <v>7600842.1267962316</v>
      </c>
      <c r="W169" s="22">
        <v>2330134.0337805543</v>
      </c>
      <c r="X169" s="21">
        <f t="shared" si="12"/>
        <v>9930976.1605767868</v>
      </c>
      <c r="Y169" s="20">
        <f t="shared" si="14"/>
        <v>507.22591350818669</v>
      </c>
      <c r="Z169" s="248">
        <v>2</v>
      </c>
    </row>
    <row r="170" spans="1:26" s="120" customFormat="1" ht="16.5">
      <c r="A170" s="20">
        <v>531</v>
      </c>
      <c r="B170" s="18" t="s">
        <v>193</v>
      </c>
      <c r="C170" s="21">
        <v>5169</v>
      </c>
      <c r="D170" s="21">
        <v>7314883.5</v>
      </c>
      <c r="E170" s="21">
        <v>662676.39390154032</v>
      </c>
      <c r="F170" s="21">
        <v>7977559.89390154</v>
      </c>
      <c r="G170" s="114">
        <v>1359.93</v>
      </c>
      <c r="H170" s="32">
        <v>7029478.1699999999</v>
      </c>
      <c r="I170" s="32">
        <v>948081.72390154004</v>
      </c>
      <c r="J170" s="288">
        <f t="shared" si="10"/>
        <v>0.11884357328690227</v>
      </c>
      <c r="K170" s="116">
        <v>0</v>
      </c>
      <c r="L170" s="116">
        <v>0</v>
      </c>
      <c r="M170" s="116">
        <v>49535.837218870751</v>
      </c>
      <c r="N170" s="116">
        <v>84001.312107326143</v>
      </c>
      <c r="O170" s="116">
        <v>0</v>
      </c>
      <c r="P170" s="117">
        <v>-290280.34999999998</v>
      </c>
      <c r="Q170" s="117">
        <v>-901192.83959212282</v>
      </c>
      <c r="R170" s="117">
        <v>-906487.4611111877</v>
      </c>
      <c r="S170" s="118">
        <v>7495.05</v>
      </c>
      <c r="T170" s="22">
        <f t="shared" si="11"/>
        <v>-1008846.7274755735</v>
      </c>
      <c r="U170" s="36">
        <v>2428372.4088536832</v>
      </c>
      <c r="V170" s="22">
        <f t="shared" si="13"/>
        <v>1419525.6813781096</v>
      </c>
      <c r="W170" s="22">
        <v>894507.61685186601</v>
      </c>
      <c r="X170" s="21">
        <f t="shared" si="12"/>
        <v>2314033.2982299756</v>
      </c>
      <c r="Y170" s="20">
        <f t="shared" si="14"/>
        <v>447.67523664731584</v>
      </c>
      <c r="Z170" s="248">
        <v>4</v>
      </c>
    </row>
    <row r="171" spans="1:26" s="120" customFormat="1" ht="16.5">
      <c r="A171" s="20">
        <v>535</v>
      </c>
      <c r="B171" s="18" t="s">
        <v>194</v>
      </c>
      <c r="C171" s="21">
        <v>10396</v>
      </c>
      <c r="D171" s="21">
        <v>21274334.16</v>
      </c>
      <c r="E171" s="21">
        <v>1293320.2973204327</v>
      </c>
      <c r="F171" s="21">
        <v>22567654.457320433</v>
      </c>
      <c r="G171" s="114">
        <v>1359.93</v>
      </c>
      <c r="H171" s="32">
        <v>14137832.280000001</v>
      </c>
      <c r="I171" s="32">
        <v>8429822.1773204319</v>
      </c>
      <c r="J171" s="288">
        <f t="shared" si="10"/>
        <v>0.37353559242334061</v>
      </c>
      <c r="K171" s="116">
        <v>55919.183013333335</v>
      </c>
      <c r="L171" s="116">
        <v>0</v>
      </c>
      <c r="M171" s="116">
        <v>125583.3567960956</v>
      </c>
      <c r="N171" s="116">
        <v>201576.39065831862</v>
      </c>
      <c r="O171" s="116">
        <v>0</v>
      </c>
      <c r="P171" s="117">
        <v>-560967.57499999995</v>
      </c>
      <c r="Q171" s="117">
        <v>648349.79844050645</v>
      </c>
      <c r="R171" s="117">
        <v>-328873.14778039505</v>
      </c>
      <c r="S171" s="118">
        <v>15074.199999999999</v>
      </c>
      <c r="T171" s="22">
        <f t="shared" si="11"/>
        <v>8586484.3834482916</v>
      </c>
      <c r="U171" s="36">
        <v>6766675.6418027291</v>
      </c>
      <c r="V171" s="22">
        <f t="shared" si="13"/>
        <v>15353160.02525102</v>
      </c>
      <c r="W171" s="22">
        <v>1996875.6162195161</v>
      </c>
      <c r="X171" s="21">
        <f t="shared" si="12"/>
        <v>17350035.641470537</v>
      </c>
      <c r="Y171" s="20">
        <f t="shared" si="14"/>
        <v>1668.9145480444918</v>
      </c>
      <c r="Z171" s="248">
        <v>17</v>
      </c>
    </row>
    <row r="172" spans="1:26" s="120" customFormat="1" ht="16.5">
      <c r="A172" s="20">
        <v>536</v>
      </c>
      <c r="B172" s="18" t="s">
        <v>195</v>
      </c>
      <c r="C172" s="21">
        <v>34884</v>
      </c>
      <c r="D172" s="21">
        <v>59260213.109999999</v>
      </c>
      <c r="E172" s="21">
        <v>4475167.3588596238</v>
      </c>
      <c r="F172" s="21">
        <v>63735380.46885962</v>
      </c>
      <c r="G172" s="114">
        <v>1359.93</v>
      </c>
      <c r="H172" s="32">
        <v>47439798.120000005</v>
      </c>
      <c r="I172" s="32">
        <v>16295582.348859616</v>
      </c>
      <c r="J172" s="288">
        <f t="shared" si="10"/>
        <v>0.25567561108106118</v>
      </c>
      <c r="K172" s="116">
        <v>0</v>
      </c>
      <c r="L172" s="116">
        <v>0</v>
      </c>
      <c r="M172" s="116">
        <v>332705.71326438087</v>
      </c>
      <c r="N172" s="116">
        <v>698443.13257448468</v>
      </c>
      <c r="O172" s="116">
        <v>465427.56532424188</v>
      </c>
      <c r="P172" s="117">
        <v>-2722428.59</v>
      </c>
      <c r="Q172" s="117">
        <v>-1873068.0773626922</v>
      </c>
      <c r="R172" s="117">
        <v>-1518807.5567046653</v>
      </c>
      <c r="S172" s="118">
        <v>50581.799999999996</v>
      </c>
      <c r="T172" s="22">
        <f t="shared" si="11"/>
        <v>11728436.335955366</v>
      </c>
      <c r="U172" s="36">
        <v>5110445.8717758786</v>
      </c>
      <c r="V172" s="22">
        <f t="shared" si="13"/>
        <v>16838882.207731247</v>
      </c>
      <c r="W172" s="22">
        <v>4319910.8290714007</v>
      </c>
      <c r="X172" s="21">
        <f t="shared" si="12"/>
        <v>21158793.036802649</v>
      </c>
      <c r="Y172" s="20">
        <f t="shared" si="14"/>
        <v>606.54721467729189</v>
      </c>
      <c r="Z172" s="248">
        <v>6</v>
      </c>
    </row>
    <row r="173" spans="1:26" s="120" customFormat="1" ht="16.5">
      <c r="A173" s="20">
        <v>538</v>
      </c>
      <c r="B173" s="18" t="s">
        <v>196</v>
      </c>
      <c r="C173" s="21">
        <v>4689</v>
      </c>
      <c r="D173" s="21">
        <v>8465544.040000001</v>
      </c>
      <c r="E173" s="21">
        <v>575535.98720333737</v>
      </c>
      <c r="F173" s="21">
        <v>9041080.0272033382</v>
      </c>
      <c r="G173" s="114">
        <v>1359.93</v>
      </c>
      <c r="H173" s="32">
        <v>6376711.7700000005</v>
      </c>
      <c r="I173" s="32">
        <v>2664368.2572033377</v>
      </c>
      <c r="J173" s="288">
        <f t="shared" si="10"/>
        <v>0.29469579399658319</v>
      </c>
      <c r="K173" s="116">
        <v>0</v>
      </c>
      <c r="L173" s="116">
        <v>0</v>
      </c>
      <c r="M173" s="116">
        <v>27588.696721312557</v>
      </c>
      <c r="N173" s="116">
        <v>90095.054559475248</v>
      </c>
      <c r="O173" s="116">
        <v>0</v>
      </c>
      <c r="P173" s="117">
        <v>-184631.42</v>
      </c>
      <c r="Q173" s="117">
        <v>-127316.54536926148</v>
      </c>
      <c r="R173" s="117">
        <v>-344269.17096816306</v>
      </c>
      <c r="S173" s="118">
        <v>6799.05</v>
      </c>
      <c r="T173" s="22">
        <f t="shared" si="11"/>
        <v>2132633.9221467013</v>
      </c>
      <c r="U173" s="36">
        <v>2064131.1609362371</v>
      </c>
      <c r="V173" s="22">
        <f t="shared" si="13"/>
        <v>4196765.0830829386</v>
      </c>
      <c r="W173" s="22">
        <v>803528.66794922063</v>
      </c>
      <c r="X173" s="21">
        <f t="shared" si="12"/>
        <v>5000293.7510321587</v>
      </c>
      <c r="Y173" s="20">
        <f t="shared" si="14"/>
        <v>1066.3880893649305</v>
      </c>
      <c r="Z173" s="248">
        <v>2</v>
      </c>
    </row>
    <row r="174" spans="1:26" s="120" customFormat="1" ht="16.5">
      <c r="A174" s="20">
        <v>541</v>
      </c>
      <c r="B174" s="18" t="s">
        <v>197</v>
      </c>
      <c r="C174" s="21">
        <v>9423</v>
      </c>
      <c r="D174" s="21">
        <v>10555361.85</v>
      </c>
      <c r="E174" s="21">
        <v>3166633.2700283173</v>
      </c>
      <c r="F174" s="21">
        <v>13721995.120028317</v>
      </c>
      <c r="G174" s="114">
        <v>1359.93</v>
      </c>
      <c r="H174" s="32">
        <v>12814620.390000001</v>
      </c>
      <c r="I174" s="32">
        <v>907374.73002831638</v>
      </c>
      <c r="J174" s="288">
        <f t="shared" si="10"/>
        <v>6.6125568628422879E-2</v>
      </c>
      <c r="K174" s="116">
        <v>1022269.7971800001</v>
      </c>
      <c r="L174" s="116">
        <v>0</v>
      </c>
      <c r="M174" s="116">
        <v>120181.59990245773</v>
      </c>
      <c r="N174" s="116">
        <v>159756.2456461913</v>
      </c>
      <c r="O174" s="116">
        <v>0</v>
      </c>
      <c r="P174" s="117">
        <v>-596157.6050000001</v>
      </c>
      <c r="Q174" s="117">
        <v>3866652.0284846225</v>
      </c>
      <c r="R174" s="117">
        <v>2786109.4491543616</v>
      </c>
      <c r="S174" s="118">
        <v>13663.35</v>
      </c>
      <c r="T174" s="22">
        <f t="shared" si="11"/>
        <v>8279849.5953959487</v>
      </c>
      <c r="U174" s="36">
        <v>4095853.9230455807</v>
      </c>
      <c r="V174" s="22">
        <f t="shared" si="13"/>
        <v>12375703.51844153</v>
      </c>
      <c r="W174" s="22">
        <v>2019208.9214752342</v>
      </c>
      <c r="X174" s="21">
        <f t="shared" si="12"/>
        <v>14394912.439916763</v>
      </c>
      <c r="Y174" s="20">
        <f t="shared" si="14"/>
        <v>1527.6358314673421</v>
      </c>
      <c r="Z174" s="248">
        <v>12</v>
      </c>
    </row>
    <row r="175" spans="1:26" s="120" customFormat="1" ht="16.5">
      <c r="A175" s="20">
        <v>543</v>
      </c>
      <c r="B175" s="18" t="s">
        <v>198</v>
      </c>
      <c r="C175" s="21">
        <v>44127</v>
      </c>
      <c r="D175" s="21">
        <v>81044655.929999992</v>
      </c>
      <c r="E175" s="21">
        <v>8773775.9424687345</v>
      </c>
      <c r="F175" s="21">
        <v>89818431.872468725</v>
      </c>
      <c r="G175" s="114">
        <v>1359.93</v>
      </c>
      <c r="H175" s="32">
        <v>60009631.109999999</v>
      </c>
      <c r="I175" s="32">
        <v>29808800.762468725</v>
      </c>
      <c r="J175" s="288">
        <f t="shared" si="10"/>
        <v>0.33187843676444501</v>
      </c>
      <c r="K175" s="116">
        <v>0</v>
      </c>
      <c r="L175" s="116">
        <v>0</v>
      </c>
      <c r="M175" s="116">
        <v>334066.30040869419</v>
      </c>
      <c r="N175" s="116">
        <v>801622.20444122085</v>
      </c>
      <c r="O175" s="116">
        <v>499611.42840899585</v>
      </c>
      <c r="P175" s="117">
        <v>-3222280.68065</v>
      </c>
      <c r="Q175" s="117">
        <v>2860711.8872551038</v>
      </c>
      <c r="R175" s="117">
        <v>2260063.0878100507</v>
      </c>
      <c r="S175" s="118">
        <v>63984.15</v>
      </c>
      <c r="T175" s="22">
        <f t="shared" si="11"/>
        <v>33406579.140142791</v>
      </c>
      <c r="U175" s="36">
        <v>168355.97803644519</v>
      </c>
      <c r="V175" s="22">
        <f t="shared" si="13"/>
        <v>33574935.118179239</v>
      </c>
      <c r="W175" s="22">
        <v>5312251.0396160046</v>
      </c>
      <c r="X175" s="21">
        <f t="shared" si="12"/>
        <v>38887186.157795243</v>
      </c>
      <c r="Y175" s="20">
        <f t="shared" si="14"/>
        <v>881.2560599586476</v>
      </c>
      <c r="Z175" s="248">
        <v>1</v>
      </c>
    </row>
    <row r="176" spans="1:26" s="120" customFormat="1" ht="16.5">
      <c r="A176" s="20">
        <v>545</v>
      </c>
      <c r="B176" s="18" t="s">
        <v>199</v>
      </c>
      <c r="C176" s="21">
        <v>9562</v>
      </c>
      <c r="D176" s="21">
        <v>14215987.16</v>
      </c>
      <c r="E176" s="21">
        <v>6494052.4922967628</v>
      </c>
      <c r="F176" s="21">
        <v>20710039.652296763</v>
      </c>
      <c r="G176" s="114">
        <v>1359.93</v>
      </c>
      <c r="H176" s="32">
        <v>13003650.66</v>
      </c>
      <c r="I176" s="32">
        <v>7706388.9922967628</v>
      </c>
      <c r="J176" s="288">
        <f t="shared" si="10"/>
        <v>0.37210884777046366</v>
      </c>
      <c r="K176" s="116">
        <v>442178.86170266668</v>
      </c>
      <c r="L176" s="116">
        <v>0</v>
      </c>
      <c r="M176" s="116">
        <v>130527.25026378076</v>
      </c>
      <c r="N176" s="116">
        <v>139802.91305043103</v>
      </c>
      <c r="O176" s="116">
        <v>30651.273469420099</v>
      </c>
      <c r="P176" s="117">
        <v>-355695.815</v>
      </c>
      <c r="Q176" s="117">
        <v>1099149.4054686362</v>
      </c>
      <c r="R176" s="117">
        <v>1112102.0238476603</v>
      </c>
      <c r="S176" s="118">
        <v>13864.9</v>
      </c>
      <c r="T176" s="22">
        <f t="shared" si="11"/>
        <v>10318969.805099357</v>
      </c>
      <c r="U176" s="36">
        <v>3150064.7031345791</v>
      </c>
      <c r="V176" s="22">
        <f t="shared" si="13"/>
        <v>13469034.508233937</v>
      </c>
      <c r="W176" s="22">
        <v>2169459.5671574911</v>
      </c>
      <c r="X176" s="21">
        <f t="shared" si="12"/>
        <v>15638494.075391427</v>
      </c>
      <c r="Y176" s="20">
        <f t="shared" si="14"/>
        <v>1635.4835887253114</v>
      </c>
      <c r="Z176" s="248">
        <v>15</v>
      </c>
    </row>
    <row r="177" spans="1:26" s="120" customFormat="1" ht="16.5">
      <c r="A177" s="20">
        <v>560</v>
      </c>
      <c r="B177" s="18" t="s">
        <v>200</v>
      </c>
      <c r="C177" s="21">
        <v>15808</v>
      </c>
      <c r="D177" s="21">
        <v>24510062.109999999</v>
      </c>
      <c r="E177" s="21">
        <v>3000995.0710022622</v>
      </c>
      <c r="F177" s="21">
        <v>27511057.181002263</v>
      </c>
      <c r="G177" s="114">
        <v>1359.93</v>
      </c>
      <c r="H177" s="32">
        <v>21497773.440000001</v>
      </c>
      <c r="I177" s="32">
        <v>6013283.7410022616</v>
      </c>
      <c r="J177" s="288">
        <f t="shared" si="10"/>
        <v>0.21857697802884615</v>
      </c>
      <c r="K177" s="116">
        <v>0</v>
      </c>
      <c r="L177" s="116">
        <v>0</v>
      </c>
      <c r="M177" s="116">
        <v>144022.23426273628</v>
      </c>
      <c r="N177" s="116">
        <v>253684.59662892754</v>
      </c>
      <c r="O177" s="116">
        <v>0</v>
      </c>
      <c r="P177" s="117">
        <v>-1215811.9754999999</v>
      </c>
      <c r="Q177" s="117">
        <v>938323.15703580657</v>
      </c>
      <c r="R177" s="117">
        <v>574224.05840517965</v>
      </c>
      <c r="S177" s="118">
        <v>22921.599999999999</v>
      </c>
      <c r="T177" s="22">
        <f t="shared" si="11"/>
        <v>6730647.4118349114</v>
      </c>
      <c r="U177" s="36">
        <v>6305918.2658128617</v>
      </c>
      <c r="V177" s="22">
        <f t="shared" si="13"/>
        <v>13036565.677647773</v>
      </c>
      <c r="W177" s="22">
        <v>2807763.6069482877</v>
      </c>
      <c r="X177" s="21">
        <f t="shared" si="12"/>
        <v>15844329.284596061</v>
      </c>
      <c r="Y177" s="20">
        <f t="shared" si="14"/>
        <v>1002.2981581854796</v>
      </c>
      <c r="Z177" s="248">
        <v>7</v>
      </c>
    </row>
    <row r="178" spans="1:26" s="120" customFormat="1" ht="16.5">
      <c r="A178" s="20">
        <v>561</v>
      </c>
      <c r="B178" s="18" t="s">
        <v>201</v>
      </c>
      <c r="C178" s="21">
        <v>1337</v>
      </c>
      <c r="D178" s="21">
        <v>2071085.6600000001</v>
      </c>
      <c r="E178" s="21">
        <v>379973.70901401178</v>
      </c>
      <c r="F178" s="21">
        <v>2451059.3690140117</v>
      </c>
      <c r="G178" s="114">
        <v>1359.93</v>
      </c>
      <c r="H178" s="32">
        <v>1818226.4100000001</v>
      </c>
      <c r="I178" s="32">
        <v>632832.95901401155</v>
      </c>
      <c r="J178" s="288">
        <f t="shared" si="10"/>
        <v>0.25818752781519994</v>
      </c>
      <c r="K178" s="116">
        <v>0</v>
      </c>
      <c r="L178" s="116">
        <v>0</v>
      </c>
      <c r="M178" s="116">
        <v>14478.506287859644</v>
      </c>
      <c r="N178" s="116">
        <v>18770.413911237985</v>
      </c>
      <c r="O178" s="116">
        <v>0</v>
      </c>
      <c r="P178" s="117">
        <v>-52072.04</v>
      </c>
      <c r="Q178" s="117">
        <v>379710.31877004961</v>
      </c>
      <c r="R178" s="117">
        <v>329196.81005025771</v>
      </c>
      <c r="S178" s="118">
        <v>1938.6499999999999</v>
      </c>
      <c r="T178" s="22">
        <f t="shared" si="11"/>
        <v>1324855.6180334166</v>
      </c>
      <c r="U178" s="36">
        <v>447214.55662307655</v>
      </c>
      <c r="V178" s="22">
        <f t="shared" si="13"/>
        <v>1772070.1746564931</v>
      </c>
      <c r="W178" s="22">
        <v>342227.01655398041</v>
      </c>
      <c r="X178" s="21">
        <f t="shared" si="12"/>
        <v>2114297.1912104734</v>
      </c>
      <c r="Y178" s="20">
        <f t="shared" si="14"/>
        <v>1581.3741145927252</v>
      </c>
      <c r="Z178" s="248">
        <v>2</v>
      </c>
    </row>
    <row r="179" spans="1:26" s="120" customFormat="1" ht="16.5">
      <c r="A179" s="20">
        <v>562</v>
      </c>
      <c r="B179" s="18" t="s">
        <v>202</v>
      </c>
      <c r="C179" s="21">
        <v>8978</v>
      </c>
      <c r="D179" s="21">
        <v>12266547.119999999</v>
      </c>
      <c r="E179" s="21">
        <v>1583851.6366701506</v>
      </c>
      <c r="F179" s="21">
        <v>13850398.756670149</v>
      </c>
      <c r="G179" s="114">
        <v>1359.93</v>
      </c>
      <c r="H179" s="32">
        <v>12209451.540000001</v>
      </c>
      <c r="I179" s="32">
        <v>1640947.2166701481</v>
      </c>
      <c r="J179" s="288">
        <f t="shared" si="10"/>
        <v>0.11847653237275151</v>
      </c>
      <c r="K179" s="116">
        <v>159115.80116800001</v>
      </c>
      <c r="L179" s="116">
        <v>0</v>
      </c>
      <c r="M179" s="116">
        <v>83103.686901653404</v>
      </c>
      <c r="N179" s="116">
        <v>179667.42347962331</v>
      </c>
      <c r="O179" s="116">
        <v>0</v>
      </c>
      <c r="P179" s="117">
        <v>-598391.99500000011</v>
      </c>
      <c r="Q179" s="117">
        <v>-301344.2472770341</v>
      </c>
      <c r="R179" s="117">
        <v>-292090.75667489751</v>
      </c>
      <c r="S179" s="118">
        <v>13018.1</v>
      </c>
      <c r="T179" s="22">
        <f t="shared" si="11"/>
        <v>884025.22926749301</v>
      </c>
      <c r="U179" s="36">
        <v>3260396.7537959917</v>
      </c>
      <c r="V179" s="22">
        <f t="shared" si="13"/>
        <v>4144421.9830634845</v>
      </c>
      <c r="W179" s="22">
        <v>1707001.9478384412</v>
      </c>
      <c r="X179" s="21">
        <f t="shared" si="12"/>
        <v>5851423.930901926</v>
      </c>
      <c r="Y179" s="20">
        <f t="shared" si="14"/>
        <v>651.75138459589289</v>
      </c>
      <c r="Z179" s="248">
        <v>6</v>
      </c>
    </row>
    <row r="180" spans="1:26" s="120" customFormat="1" ht="16.5">
      <c r="A180" s="20">
        <v>563</v>
      </c>
      <c r="B180" s="18" t="s">
        <v>203</v>
      </c>
      <c r="C180" s="21">
        <v>7102</v>
      </c>
      <c r="D180" s="21">
        <v>11637040.689999999</v>
      </c>
      <c r="E180" s="21">
        <v>1175586.6177353009</v>
      </c>
      <c r="F180" s="21">
        <v>12812627.3077353</v>
      </c>
      <c r="G180" s="114">
        <v>1359.93</v>
      </c>
      <c r="H180" s="32">
        <v>9658222.8600000013</v>
      </c>
      <c r="I180" s="32">
        <v>3154404.4477352984</v>
      </c>
      <c r="J180" s="288">
        <f t="shared" si="10"/>
        <v>0.246194974065226</v>
      </c>
      <c r="K180" s="116">
        <v>208764.71040000001</v>
      </c>
      <c r="L180" s="116">
        <v>0</v>
      </c>
      <c r="M180" s="116">
        <v>99198.371526994393</v>
      </c>
      <c r="N180" s="116">
        <v>121296.18292874248</v>
      </c>
      <c r="O180" s="116">
        <v>0</v>
      </c>
      <c r="P180" s="117">
        <v>-403812.9</v>
      </c>
      <c r="Q180" s="117">
        <v>359417.74274852534</v>
      </c>
      <c r="R180" s="117">
        <v>-393833.94316008739</v>
      </c>
      <c r="S180" s="118">
        <v>10297.9</v>
      </c>
      <c r="T180" s="22">
        <f t="shared" si="11"/>
        <v>3155732.5121794734</v>
      </c>
      <c r="U180" s="36">
        <v>3430218.9507546695</v>
      </c>
      <c r="V180" s="22">
        <f t="shared" si="13"/>
        <v>6585951.4629341429</v>
      </c>
      <c r="W180" s="22">
        <v>1307424.8951470982</v>
      </c>
      <c r="X180" s="21">
        <f t="shared" si="12"/>
        <v>7893376.3580812411</v>
      </c>
      <c r="Y180" s="20">
        <f t="shared" si="14"/>
        <v>1111.4300701325319</v>
      </c>
      <c r="Z180" s="248">
        <v>17</v>
      </c>
    </row>
    <row r="181" spans="1:26" s="120" customFormat="1" ht="16.5">
      <c r="A181" s="20">
        <v>564</v>
      </c>
      <c r="B181" s="18" t="s">
        <v>204</v>
      </c>
      <c r="C181" s="21">
        <v>209551</v>
      </c>
      <c r="D181" s="21">
        <v>337586355.72999996</v>
      </c>
      <c r="E181" s="21">
        <v>38923636.275226973</v>
      </c>
      <c r="F181" s="21">
        <v>376509992.00522691</v>
      </c>
      <c r="G181" s="114">
        <v>1359.93</v>
      </c>
      <c r="H181" s="32">
        <v>284974691.43000001</v>
      </c>
      <c r="I181" s="32">
        <v>91535300.575226903</v>
      </c>
      <c r="J181" s="288">
        <f t="shared" si="10"/>
        <v>0.24311519619366745</v>
      </c>
      <c r="K181" s="116">
        <v>0</v>
      </c>
      <c r="L181" s="116">
        <v>0</v>
      </c>
      <c r="M181" s="116">
        <v>2815360.221774579</v>
      </c>
      <c r="N181" s="116">
        <v>4092584.6512759752</v>
      </c>
      <c r="O181" s="116">
        <v>2037629.8259745922</v>
      </c>
      <c r="P181" s="117">
        <v>-17277338.436700001</v>
      </c>
      <c r="Q181" s="117">
        <v>-23160296.368695986</v>
      </c>
      <c r="R181" s="117">
        <v>-13025805.125520186</v>
      </c>
      <c r="S181" s="118">
        <v>303848.95</v>
      </c>
      <c r="T181" s="22">
        <f t="shared" si="11"/>
        <v>47321284.293335877</v>
      </c>
      <c r="U181" s="36">
        <v>40781491.942394681</v>
      </c>
      <c r="V181" s="22">
        <f t="shared" si="13"/>
        <v>88102776.235730559</v>
      </c>
      <c r="W181" s="22">
        <v>29128493.76605672</v>
      </c>
      <c r="X181" s="21">
        <f t="shared" si="12"/>
        <v>117231270.00178728</v>
      </c>
      <c r="Y181" s="20">
        <f t="shared" si="14"/>
        <v>559.4402794631726</v>
      </c>
      <c r="Z181" s="248">
        <v>17</v>
      </c>
    </row>
    <row r="182" spans="1:26" s="120" customFormat="1" ht="16.5">
      <c r="A182" s="20">
        <v>576</v>
      </c>
      <c r="B182" s="18" t="s">
        <v>205</v>
      </c>
      <c r="C182" s="21">
        <v>2813</v>
      </c>
      <c r="D182" s="21">
        <v>2751551.76</v>
      </c>
      <c r="E182" s="21">
        <v>766248.6297972959</v>
      </c>
      <c r="F182" s="21">
        <v>3517800.3897972954</v>
      </c>
      <c r="G182" s="114">
        <v>1359.93</v>
      </c>
      <c r="H182" s="32">
        <v>3825483.0900000003</v>
      </c>
      <c r="I182" s="32">
        <v>-307682.70020270487</v>
      </c>
      <c r="J182" s="288">
        <f t="shared" si="10"/>
        <v>-8.7464513647527997E-2</v>
      </c>
      <c r="K182" s="116">
        <v>286705.83211600001</v>
      </c>
      <c r="L182" s="116">
        <v>0</v>
      </c>
      <c r="M182" s="116">
        <v>27661.474715396766</v>
      </c>
      <c r="N182" s="116">
        <v>43857.798521116267</v>
      </c>
      <c r="O182" s="116">
        <v>0</v>
      </c>
      <c r="P182" s="117">
        <v>-159398.21</v>
      </c>
      <c r="Q182" s="117">
        <v>631105.49353377777</v>
      </c>
      <c r="R182" s="117">
        <v>599096.74529655254</v>
      </c>
      <c r="S182" s="118">
        <v>4078.85</v>
      </c>
      <c r="T182" s="22">
        <f t="shared" si="11"/>
        <v>1125425.2839801386</v>
      </c>
      <c r="U182" s="36">
        <v>498891.39631383511</v>
      </c>
      <c r="V182" s="22">
        <f t="shared" si="13"/>
        <v>1624316.6802939738</v>
      </c>
      <c r="W182" s="22">
        <v>626308.25840280915</v>
      </c>
      <c r="X182" s="21">
        <f t="shared" si="12"/>
        <v>2250624.938696783</v>
      </c>
      <c r="Y182" s="20">
        <f t="shared" si="14"/>
        <v>800.0799639874806</v>
      </c>
      <c r="Z182" s="248">
        <v>7</v>
      </c>
    </row>
    <row r="183" spans="1:26" s="120" customFormat="1" ht="16.5">
      <c r="A183" s="20">
        <v>577</v>
      </c>
      <c r="B183" s="18" t="s">
        <v>206</v>
      </c>
      <c r="C183" s="21">
        <v>11041</v>
      </c>
      <c r="D183" s="21">
        <v>19147907.899999999</v>
      </c>
      <c r="E183" s="21">
        <v>1374198.6454718129</v>
      </c>
      <c r="F183" s="21">
        <v>20522106.54547181</v>
      </c>
      <c r="G183" s="114">
        <v>1359.93</v>
      </c>
      <c r="H183" s="32">
        <v>15014987.130000001</v>
      </c>
      <c r="I183" s="32">
        <v>5507119.415471809</v>
      </c>
      <c r="J183" s="288">
        <f t="shared" si="10"/>
        <v>0.26835059077728801</v>
      </c>
      <c r="K183" s="116">
        <v>0</v>
      </c>
      <c r="L183" s="116">
        <v>0</v>
      </c>
      <c r="M183" s="116">
        <v>95253.379945613066</v>
      </c>
      <c r="N183" s="116">
        <v>219336.38868733216</v>
      </c>
      <c r="O183" s="116">
        <v>70778.383260905699</v>
      </c>
      <c r="P183" s="117">
        <v>-738634.505</v>
      </c>
      <c r="Q183" s="117">
        <v>152044.8658024623</v>
      </c>
      <c r="R183" s="117">
        <v>-307206.87218089239</v>
      </c>
      <c r="S183" s="118">
        <v>16009.449999999999</v>
      </c>
      <c r="T183" s="22">
        <f t="shared" si="11"/>
        <v>5014700.5059872298</v>
      </c>
      <c r="U183" s="36">
        <v>3462562.8116754275</v>
      </c>
      <c r="V183" s="22">
        <f t="shared" si="13"/>
        <v>8477263.3176626563</v>
      </c>
      <c r="W183" s="22">
        <v>1619753.7953696444</v>
      </c>
      <c r="X183" s="21">
        <f t="shared" si="12"/>
        <v>10097017.1130323</v>
      </c>
      <c r="Y183" s="20">
        <f t="shared" si="14"/>
        <v>914.50204809639524</v>
      </c>
      <c r="Z183" s="248">
        <v>2</v>
      </c>
    </row>
    <row r="184" spans="1:26" s="120" customFormat="1" ht="16.5">
      <c r="A184" s="20">
        <v>578</v>
      </c>
      <c r="B184" s="18" t="s">
        <v>207</v>
      </c>
      <c r="C184" s="21">
        <v>3183</v>
      </c>
      <c r="D184" s="21">
        <v>3772464.27</v>
      </c>
      <c r="E184" s="21">
        <v>1057234.095203944</v>
      </c>
      <c r="F184" s="21">
        <v>4829698.365203944</v>
      </c>
      <c r="G184" s="114">
        <v>1359.93</v>
      </c>
      <c r="H184" s="32">
        <v>4328657.1900000004</v>
      </c>
      <c r="I184" s="32">
        <v>501041.17520394363</v>
      </c>
      <c r="J184" s="288">
        <f t="shared" si="10"/>
        <v>0.10374171165920962</v>
      </c>
      <c r="K184" s="116">
        <v>188608.03901000001</v>
      </c>
      <c r="L184" s="116">
        <v>0</v>
      </c>
      <c r="M184" s="116">
        <v>35410.886924110571</v>
      </c>
      <c r="N184" s="116">
        <v>53195.744214828555</v>
      </c>
      <c r="O184" s="116">
        <v>0</v>
      </c>
      <c r="P184" s="117">
        <v>-217064.38</v>
      </c>
      <c r="Q184" s="117">
        <v>-441089.73889290687</v>
      </c>
      <c r="R184" s="117">
        <v>-353908.97566453047</v>
      </c>
      <c r="S184" s="118">
        <v>4615.3499999999995</v>
      </c>
      <c r="T184" s="22">
        <f t="shared" si="11"/>
        <v>-229191.89920455462</v>
      </c>
      <c r="U184" s="36">
        <v>1616384.0324232667</v>
      </c>
      <c r="V184" s="22">
        <f t="shared" si="13"/>
        <v>1387192.1332187122</v>
      </c>
      <c r="W184" s="22">
        <v>676025.78812674677</v>
      </c>
      <c r="X184" s="21">
        <f t="shared" si="12"/>
        <v>2063217.9213454588</v>
      </c>
      <c r="Y184" s="20">
        <f t="shared" si="14"/>
        <v>648.19915844972002</v>
      </c>
      <c r="Z184" s="248">
        <v>18</v>
      </c>
    </row>
    <row r="185" spans="1:26" s="120" customFormat="1" ht="16.5">
      <c r="A185" s="20">
        <v>580</v>
      </c>
      <c r="B185" s="18" t="s">
        <v>208</v>
      </c>
      <c r="C185" s="21">
        <v>4567</v>
      </c>
      <c r="D185" s="21">
        <v>4459061.5999999996</v>
      </c>
      <c r="E185" s="21">
        <v>1088742.7282382536</v>
      </c>
      <c r="F185" s="21">
        <v>5547804.3282382535</v>
      </c>
      <c r="G185" s="114">
        <v>1359.93</v>
      </c>
      <c r="H185" s="32">
        <v>6210800.3100000005</v>
      </c>
      <c r="I185" s="32">
        <v>-662995.98176174704</v>
      </c>
      <c r="J185" s="288">
        <f t="shared" si="10"/>
        <v>-0.11950601400757881</v>
      </c>
      <c r="K185" s="116">
        <v>567330.13570300001</v>
      </c>
      <c r="L185" s="116">
        <v>0</v>
      </c>
      <c r="M185" s="116">
        <v>49256.026760169094</v>
      </c>
      <c r="N185" s="116">
        <v>54227.830914137136</v>
      </c>
      <c r="O185" s="116">
        <v>0</v>
      </c>
      <c r="P185" s="117">
        <v>-263292.14999999997</v>
      </c>
      <c r="Q185" s="117">
        <v>-69168.421515403068</v>
      </c>
      <c r="R185" s="117">
        <v>196915.62206380701</v>
      </c>
      <c r="S185" s="118">
        <v>6622.15</v>
      </c>
      <c r="T185" s="22">
        <f t="shared" si="11"/>
        <v>-121104.78783603676</v>
      </c>
      <c r="U185" s="36">
        <v>1765940.7130330375</v>
      </c>
      <c r="V185" s="22">
        <f t="shared" si="13"/>
        <v>1644835.9251970006</v>
      </c>
      <c r="W185" s="22">
        <v>1033549.7310828343</v>
      </c>
      <c r="X185" s="21">
        <f t="shared" si="12"/>
        <v>2678385.6562798349</v>
      </c>
      <c r="Y185" s="20">
        <f t="shared" si="14"/>
        <v>586.46500028023536</v>
      </c>
      <c r="Z185" s="248">
        <v>9</v>
      </c>
    </row>
    <row r="186" spans="1:26" s="120" customFormat="1" ht="16.5">
      <c r="A186" s="20">
        <v>581</v>
      </c>
      <c r="B186" s="18" t="s">
        <v>209</v>
      </c>
      <c r="C186" s="21">
        <v>6286</v>
      </c>
      <c r="D186" s="21">
        <v>8233858.4199999999</v>
      </c>
      <c r="E186" s="21">
        <v>1447535.4838325228</v>
      </c>
      <c r="F186" s="21">
        <v>9681393.9038325232</v>
      </c>
      <c r="G186" s="114">
        <v>1359.93</v>
      </c>
      <c r="H186" s="32">
        <v>8548519.9800000004</v>
      </c>
      <c r="I186" s="32">
        <v>1132873.9238325227</v>
      </c>
      <c r="J186" s="288">
        <f t="shared" si="10"/>
        <v>0.1170155800998922</v>
      </c>
      <c r="K186" s="116">
        <v>313782.94297466666</v>
      </c>
      <c r="L186" s="116">
        <v>0</v>
      </c>
      <c r="M186" s="116">
        <v>86275.341537069384</v>
      </c>
      <c r="N186" s="116">
        <v>96231.49922065383</v>
      </c>
      <c r="O186" s="116">
        <v>0</v>
      </c>
      <c r="P186" s="117">
        <v>-396988.51500000001</v>
      </c>
      <c r="Q186" s="117">
        <v>790103.50519285083</v>
      </c>
      <c r="R186" s="117">
        <v>445593.05768416007</v>
      </c>
      <c r="S186" s="118">
        <v>9114.6999999999989</v>
      </c>
      <c r="T186" s="22">
        <f t="shared" si="11"/>
        <v>2476986.4554419233</v>
      </c>
      <c r="U186" s="36">
        <v>2059718.6920841334</v>
      </c>
      <c r="V186" s="22">
        <f t="shared" si="13"/>
        <v>4536705.1475260565</v>
      </c>
      <c r="W186" s="22">
        <v>1238202.831596771</v>
      </c>
      <c r="X186" s="21">
        <f t="shared" si="12"/>
        <v>5774907.9791228278</v>
      </c>
      <c r="Y186" s="20">
        <f t="shared" si="14"/>
        <v>918.69360151492651</v>
      </c>
      <c r="Z186" s="248">
        <v>6</v>
      </c>
    </row>
    <row r="187" spans="1:26" s="120" customFormat="1" ht="16.5">
      <c r="A187" s="20">
        <v>583</v>
      </c>
      <c r="B187" s="18" t="s">
        <v>210</v>
      </c>
      <c r="C187" s="21">
        <v>924</v>
      </c>
      <c r="D187" s="21">
        <v>877392.39999999991</v>
      </c>
      <c r="E187" s="21">
        <v>870171.71821434214</v>
      </c>
      <c r="F187" s="21">
        <v>1747564.118214342</v>
      </c>
      <c r="G187" s="114">
        <v>1359.93</v>
      </c>
      <c r="H187" s="32">
        <v>1256575.32</v>
      </c>
      <c r="I187" s="32">
        <v>490988.79821434198</v>
      </c>
      <c r="J187" s="288">
        <f t="shared" si="10"/>
        <v>0.28095609946262429</v>
      </c>
      <c r="K187" s="116">
        <v>316761.425904</v>
      </c>
      <c r="L187" s="116">
        <v>0</v>
      </c>
      <c r="M187" s="116">
        <v>13816.191656348125</v>
      </c>
      <c r="N187" s="116">
        <v>10835.551764197631</v>
      </c>
      <c r="O187" s="116">
        <v>0</v>
      </c>
      <c r="P187" s="117">
        <v>-43169.904999999999</v>
      </c>
      <c r="Q187" s="117">
        <v>-767234.31895424612</v>
      </c>
      <c r="R187" s="117">
        <v>175471.4983443516</v>
      </c>
      <c r="S187" s="118">
        <v>1339.8</v>
      </c>
      <c r="T187" s="22">
        <f t="shared" si="11"/>
        <v>198809.04192899319</v>
      </c>
      <c r="U187" s="36">
        <v>-3780.285616746567</v>
      </c>
      <c r="V187" s="22">
        <f t="shared" si="13"/>
        <v>195028.75631224661</v>
      </c>
      <c r="W187" s="22">
        <v>191959.12275273216</v>
      </c>
      <c r="X187" s="21">
        <f t="shared" si="12"/>
        <v>386987.8790649788</v>
      </c>
      <c r="Y187" s="20">
        <f t="shared" si="14"/>
        <v>418.81805093612422</v>
      </c>
      <c r="Z187" s="248">
        <v>19</v>
      </c>
    </row>
    <row r="188" spans="1:26" s="120" customFormat="1" ht="16.5">
      <c r="A188" s="20">
        <v>584</v>
      </c>
      <c r="B188" s="18" t="s">
        <v>211</v>
      </c>
      <c r="C188" s="21">
        <v>2676</v>
      </c>
      <c r="D188" s="21">
        <v>6330015.4500000002</v>
      </c>
      <c r="E188" s="21">
        <v>827710.98990461812</v>
      </c>
      <c r="F188" s="21">
        <v>7157726.4399046181</v>
      </c>
      <c r="G188" s="114">
        <v>1359.93</v>
      </c>
      <c r="H188" s="32">
        <v>3639172.68</v>
      </c>
      <c r="I188" s="32">
        <v>3518553.7599046179</v>
      </c>
      <c r="J188" s="288">
        <f t="shared" si="10"/>
        <v>0.49157421556215625</v>
      </c>
      <c r="K188" s="116">
        <v>337015.60055999999</v>
      </c>
      <c r="L188" s="116">
        <v>0</v>
      </c>
      <c r="M188" s="116">
        <v>33694.239520922034</v>
      </c>
      <c r="N188" s="116">
        <v>37258.276364050842</v>
      </c>
      <c r="O188" s="116">
        <v>0</v>
      </c>
      <c r="P188" s="117">
        <v>-110032.065</v>
      </c>
      <c r="Q188" s="117">
        <v>-333224.47355662909</v>
      </c>
      <c r="R188" s="117">
        <v>-384348.16877712862</v>
      </c>
      <c r="S188" s="118">
        <v>3880.2</v>
      </c>
      <c r="T188" s="22">
        <f t="shared" si="11"/>
        <v>3102797.3690158329</v>
      </c>
      <c r="U188" s="36">
        <v>1786916.3925448239</v>
      </c>
      <c r="V188" s="22">
        <f t="shared" si="13"/>
        <v>4889713.7615606571</v>
      </c>
      <c r="W188" s="22">
        <v>544264.87358014286</v>
      </c>
      <c r="X188" s="21">
        <f t="shared" si="12"/>
        <v>5433978.6351407999</v>
      </c>
      <c r="Y188" s="20">
        <f t="shared" si="14"/>
        <v>2030.6347664950672</v>
      </c>
      <c r="Z188" s="248">
        <v>16</v>
      </c>
    </row>
    <row r="189" spans="1:26" s="120" customFormat="1" ht="16.5">
      <c r="A189" s="20">
        <v>588</v>
      </c>
      <c r="B189" s="18" t="s">
        <v>212</v>
      </c>
      <c r="C189" s="21">
        <v>1644</v>
      </c>
      <c r="D189" s="21">
        <v>1715152.3099999998</v>
      </c>
      <c r="E189" s="21">
        <v>490239.344517764</v>
      </c>
      <c r="F189" s="21">
        <v>2205391.6545177638</v>
      </c>
      <c r="G189" s="114">
        <v>1359.93</v>
      </c>
      <c r="H189" s="32">
        <v>2235724.92</v>
      </c>
      <c r="I189" s="32">
        <v>-30333.265482236166</v>
      </c>
      <c r="J189" s="288">
        <f t="shared" si="10"/>
        <v>-1.3754139959720175E-2</v>
      </c>
      <c r="K189" s="116">
        <v>183038.65600799999</v>
      </c>
      <c r="L189" s="116">
        <v>0</v>
      </c>
      <c r="M189" s="116">
        <v>20138.384807947928</v>
      </c>
      <c r="N189" s="116">
        <v>26794.926030350049</v>
      </c>
      <c r="O189" s="116">
        <v>0</v>
      </c>
      <c r="P189" s="117">
        <v>-108378.95999999999</v>
      </c>
      <c r="Q189" s="117">
        <v>-451611.41258085769</v>
      </c>
      <c r="R189" s="117">
        <v>-245880.71461617234</v>
      </c>
      <c r="S189" s="118">
        <v>2383.7999999999997</v>
      </c>
      <c r="T189" s="22">
        <f t="shared" si="11"/>
        <v>-603848.58583296824</v>
      </c>
      <c r="U189" s="36">
        <v>219119.16196443941</v>
      </c>
      <c r="V189" s="22">
        <f t="shared" si="13"/>
        <v>-384729.4238685288</v>
      </c>
      <c r="W189" s="22">
        <v>384234.18517887971</v>
      </c>
      <c r="X189" s="21">
        <f t="shared" si="12"/>
        <v>-495.23868964909343</v>
      </c>
      <c r="Y189" s="20">
        <f t="shared" si="14"/>
        <v>-0.30124007886197895</v>
      </c>
      <c r="Z189" s="248">
        <v>10</v>
      </c>
    </row>
    <row r="190" spans="1:26" s="120" customFormat="1" ht="16.5">
      <c r="A190" s="20">
        <v>592</v>
      </c>
      <c r="B190" s="18" t="s">
        <v>213</v>
      </c>
      <c r="C190" s="21">
        <v>3678</v>
      </c>
      <c r="D190" s="21">
        <v>6345735.6500000004</v>
      </c>
      <c r="E190" s="21">
        <v>763760.85580267082</v>
      </c>
      <c r="F190" s="21">
        <v>7109496.5058026714</v>
      </c>
      <c r="G190" s="114">
        <v>1359.93</v>
      </c>
      <c r="H190" s="32">
        <v>5001822.54</v>
      </c>
      <c r="I190" s="32">
        <v>2107673.9658026714</v>
      </c>
      <c r="J190" s="288">
        <f t="shared" si="10"/>
        <v>0.29645896359642593</v>
      </c>
      <c r="K190" s="116">
        <v>110563.16142400001</v>
      </c>
      <c r="L190" s="116">
        <v>0</v>
      </c>
      <c r="M190" s="116">
        <v>27336.937730188431</v>
      </c>
      <c r="N190" s="116">
        <v>55028.650433186973</v>
      </c>
      <c r="O190" s="116">
        <v>0</v>
      </c>
      <c r="P190" s="117">
        <v>-236590.36000000002</v>
      </c>
      <c r="Q190" s="117">
        <v>245058.35564861374</v>
      </c>
      <c r="R190" s="117">
        <v>100816.51728093039</v>
      </c>
      <c r="S190" s="118">
        <v>5333.0999999999995</v>
      </c>
      <c r="T190" s="22">
        <f t="shared" si="11"/>
        <v>2415220.328319591</v>
      </c>
      <c r="U190" s="36">
        <v>1287517.652805781</v>
      </c>
      <c r="V190" s="22">
        <f t="shared" si="13"/>
        <v>3702737.981125372</v>
      </c>
      <c r="W190" s="22">
        <v>694864.69179638952</v>
      </c>
      <c r="X190" s="21">
        <f t="shared" si="12"/>
        <v>4397602.6729217619</v>
      </c>
      <c r="Y190" s="20">
        <f t="shared" si="14"/>
        <v>1195.6505364115719</v>
      </c>
      <c r="Z190" s="248">
        <v>13</v>
      </c>
    </row>
    <row r="191" spans="1:26" s="120" customFormat="1" ht="16.5">
      <c r="A191" s="20">
        <v>593</v>
      </c>
      <c r="B191" s="18" t="s">
        <v>214</v>
      </c>
      <c r="C191" s="21">
        <v>17253</v>
      </c>
      <c r="D191" s="21">
        <v>19458774.41</v>
      </c>
      <c r="E191" s="21">
        <v>3387796.5538123073</v>
      </c>
      <c r="F191" s="21">
        <v>22846570.963812307</v>
      </c>
      <c r="G191" s="114">
        <v>1359.93</v>
      </c>
      <c r="H191" s="32">
        <v>23462872.290000003</v>
      </c>
      <c r="I191" s="32">
        <v>-616301.32618769631</v>
      </c>
      <c r="J191" s="288">
        <f t="shared" si="10"/>
        <v>-2.6975659811876506E-2</v>
      </c>
      <c r="K191" s="116">
        <v>0</v>
      </c>
      <c r="L191" s="116">
        <v>0</v>
      </c>
      <c r="M191" s="116">
        <v>225592.9052857912</v>
      </c>
      <c r="N191" s="116">
        <v>338245.93757985398</v>
      </c>
      <c r="O191" s="116">
        <v>0</v>
      </c>
      <c r="P191" s="117">
        <v>-1374749.0915999999</v>
      </c>
      <c r="Q191" s="117">
        <v>165735.03372375845</v>
      </c>
      <c r="R191" s="117">
        <v>-499370.01295573113</v>
      </c>
      <c r="S191" s="118">
        <v>25016.85</v>
      </c>
      <c r="T191" s="22">
        <f t="shared" si="11"/>
        <v>-1735829.7041540237</v>
      </c>
      <c r="U191" s="36">
        <v>5639448.7629510975</v>
      </c>
      <c r="V191" s="22">
        <f t="shared" si="13"/>
        <v>3903619.0587970736</v>
      </c>
      <c r="W191" s="22">
        <v>3330180.2490723021</v>
      </c>
      <c r="X191" s="21">
        <f t="shared" si="12"/>
        <v>7233799.3078693757</v>
      </c>
      <c r="Y191" s="20">
        <f t="shared" si="14"/>
        <v>419.27776664170727</v>
      </c>
      <c r="Z191" s="248">
        <v>10</v>
      </c>
    </row>
    <row r="192" spans="1:26" s="120" customFormat="1" ht="16.5">
      <c r="A192" s="20">
        <v>595</v>
      </c>
      <c r="B192" s="18" t="s">
        <v>215</v>
      </c>
      <c r="C192" s="21">
        <v>4269</v>
      </c>
      <c r="D192" s="21">
        <v>5424114.5099999998</v>
      </c>
      <c r="E192" s="21">
        <v>1350742.5595709439</v>
      </c>
      <c r="F192" s="21">
        <v>6774857.0695709437</v>
      </c>
      <c r="G192" s="114">
        <v>1359.93</v>
      </c>
      <c r="H192" s="32">
        <v>5805541.1699999999</v>
      </c>
      <c r="I192" s="32">
        <v>969315.89957094379</v>
      </c>
      <c r="J192" s="288">
        <f t="shared" si="10"/>
        <v>0.14307547592769085</v>
      </c>
      <c r="K192" s="116">
        <v>513207.14995799999</v>
      </c>
      <c r="L192" s="116">
        <v>0</v>
      </c>
      <c r="M192" s="116">
        <v>46603.313306978227</v>
      </c>
      <c r="N192" s="116">
        <v>74767.198964065377</v>
      </c>
      <c r="O192" s="116">
        <v>0</v>
      </c>
      <c r="P192" s="117">
        <v>-278415.36499999999</v>
      </c>
      <c r="Q192" s="117">
        <v>914864.01242104999</v>
      </c>
      <c r="R192" s="117">
        <v>330125.10693155747</v>
      </c>
      <c r="S192" s="118">
        <v>6190.05</v>
      </c>
      <c r="T192" s="22">
        <f t="shared" si="11"/>
        <v>2576657.3661525948</v>
      </c>
      <c r="U192" s="36">
        <v>1873859.849253223</v>
      </c>
      <c r="V192" s="22">
        <f t="shared" si="13"/>
        <v>4450517.2154058181</v>
      </c>
      <c r="W192" s="22">
        <v>972282.43669580948</v>
      </c>
      <c r="X192" s="21">
        <f t="shared" si="12"/>
        <v>5422799.6521016276</v>
      </c>
      <c r="Y192" s="20">
        <f t="shared" si="14"/>
        <v>1270.2739873744736</v>
      </c>
      <c r="Z192" s="248">
        <v>11</v>
      </c>
    </row>
    <row r="193" spans="1:26" s="120" customFormat="1" ht="16.5">
      <c r="A193" s="20">
        <v>598</v>
      </c>
      <c r="B193" s="18" t="s">
        <v>216</v>
      </c>
      <c r="C193" s="21">
        <v>19097</v>
      </c>
      <c r="D193" s="21">
        <v>27913061.250000004</v>
      </c>
      <c r="E193" s="21">
        <v>8291359.9300697045</v>
      </c>
      <c r="F193" s="21">
        <v>36204421.180069707</v>
      </c>
      <c r="G193" s="114">
        <v>1359.93</v>
      </c>
      <c r="H193" s="32">
        <v>25970583.210000001</v>
      </c>
      <c r="I193" s="32">
        <v>10233837.970069706</v>
      </c>
      <c r="J193" s="288">
        <f t="shared" si="10"/>
        <v>0.28266818351189016</v>
      </c>
      <c r="K193" s="116">
        <v>0</v>
      </c>
      <c r="L193" s="116">
        <v>0</v>
      </c>
      <c r="M193" s="116">
        <v>333226.70445209218</v>
      </c>
      <c r="N193" s="116">
        <v>243200.01808449169</v>
      </c>
      <c r="O193" s="116">
        <v>0</v>
      </c>
      <c r="P193" s="117">
        <v>-1498442.0699999998</v>
      </c>
      <c r="Q193" s="117">
        <v>-4824456.9681539834</v>
      </c>
      <c r="R193" s="117">
        <v>-2342879.3679168504</v>
      </c>
      <c r="S193" s="118">
        <v>27690.649999999998</v>
      </c>
      <c r="T193" s="22">
        <f t="shared" si="11"/>
        <v>2172176.9365354571</v>
      </c>
      <c r="U193" s="36">
        <v>793397.84845776111</v>
      </c>
      <c r="V193" s="22">
        <f t="shared" si="13"/>
        <v>2965574.7849932183</v>
      </c>
      <c r="W193" s="22">
        <v>3057466.6288290229</v>
      </c>
      <c r="X193" s="21">
        <f t="shared" si="12"/>
        <v>6023041.4138222411</v>
      </c>
      <c r="Y193" s="20">
        <f t="shared" si="14"/>
        <v>315.39202041274763</v>
      </c>
      <c r="Z193" s="248">
        <v>15</v>
      </c>
    </row>
    <row r="194" spans="1:26" s="120" customFormat="1" ht="16.5">
      <c r="A194" s="20">
        <v>599</v>
      </c>
      <c r="B194" s="18" t="s">
        <v>217</v>
      </c>
      <c r="C194" s="21">
        <v>11172</v>
      </c>
      <c r="D194" s="21">
        <v>24196569.440000001</v>
      </c>
      <c r="E194" s="21">
        <v>4416795.2120929183</v>
      </c>
      <c r="F194" s="21">
        <v>28613364.652092919</v>
      </c>
      <c r="G194" s="114">
        <v>1359.93</v>
      </c>
      <c r="H194" s="32">
        <v>15193137.960000001</v>
      </c>
      <c r="I194" s="32">
        <v>13420226.692092918</v>
      </c>
      <c r="J194" s="288">
        <f t="shared" si="10"/>
        <v>0.46901952480136927</v>
      </c>
      <c r="K194" s="116">
        <v>0</v>
      </c>
      <c r="L194" s="116">
        <v>0</v>
      </c>
      <c r="M194" s="116">
        <v>120308.29001939096</v>
      </c>
      <c r="N194" s="116">
        <v>191210.8770557004</v>
      </c>
      <c r="O194" s="116">
        <v>52666.648721801066</v>
      </c>
      <c r="P194" s="117">
        <v>-433741.68</v>
      </c>
      <c r="Q194" s="117">
        <v>-2312518.0982698658</v>
      </c>
      <c r="R194" s="117">
        <v>-2124095.3556408966</v>
      </c>
      <c r="S194" s="118">
        <v>16199.4</v>
      </c>
      <c r="T194" s="22">
        <f t="shared" si="11"/>
        <v>8930256.7739790492</v>
      </c>
      <c r="U194" s="36">
        <v>5139984.3420412242</v>
      </c>
      <c r="V194" s="22">
        <f t="shared" si="13"/>
        <v>14070241.116020273</v>
      </c>
      <c r="W194" s="22">
        <v>2039832.4276491948</v>
      </c>
      <c r="X194" s="21">
        <f t="shared" si="12"/>
        <v>16110073.543669468</v>
      </c>
      <c r="Y194" s="20">
        <f t="shared" si="14"/>
        <v>1442.0044346284881</v>
      </c>
      <c r="Z194" s="248">
        <v>15</v>
      </c>
    </row>
    <row r="195" spans="1:26" s="120" customFormat="1" ht="16.5">
      <c r="A195" s="20">
        <v>601</v>
      </c>
      <c r="B195" s="18" t="s">
        <v>218</v>
      </c>
      <c r="C195" s="21">
        <v>3873</v>
      </c>
      <c r="D195" s="21">
        <v>5272534.16</v>
      </c>
      <c r="E195" s="21">
        <v>1221203.2562475319</v>
      </c>
      <c r="F195" s="21">
        <v>6493737.4162475318</v>
      </c>
      <c r="G195" s="114">
        <v>1359.93</v>
      </c>
      <c r="H195" s="32">
        <v>5267008.8900000006</v>
      </c>
      <c r="I195" s="32">
        <v>1226728.5262475312</v>
      </c>
      <c r="J195" s="288">
        <f t="shared" si="10"/>
        <v>0.18890947502407757</v>
      </c>
      <c r="K195" s="116">
        <v>527357.54453100008</v>
      </c>
      <c r="L195" s="116">
        <v>0</v>
      </c>
      <c r="M195" s="116">
        <v>47827.03065439545</v>
      </c>
      <c r="N195" s="116">
        <v>65693.70121586851</v>
      </c>
      <c r="O195" s="116">
        <v>0</v>
      </c>
      <c r="P195" s="117">
        <v>-212028</v>
      </c>
      <c r="Q195" s="117">
        <v>1213531.6001117597</v>
      </c>
      <c r="R195" s="117">
        <v>750790.6790730455</v>
      </c>
      <c r="S195" s="118">
        <v>5615.8499999999995</v>
      </c>
      <c r="T195" s="22">
        <f t="shared" si="11"/>
        <v>3625516.9318336006</v>
      </c>
      <c r="U195" s="36">
        <v>1367236.6260995921</v>
      </c>
      <c r="V195" s="22">
        <f t="shared" si="13"/>
        <v>4992753.5579331927</v>
      </c>
      <c r="W195" s="22">
        <v>858001.98963607987</v>
      </c>
      <c r="X195" s="21">
        <f t="shared" si="12"/>
        <v>5850755.547569273</v>
      </c>
      <c r="Y195" s="20">
        <f t="shared" si="14"/>
        <v>1510.6520907744057</v>
      </c>
      <c r="Z195" s="248">
        <v>13</v>
      </c>
    </row>
    <row r="196" spans="1:26" s="120" customFormat="1" ht="16.5">
      <c r="A196" s="20">
        <v>604</v>
      </c>
      <c r="B196" s="18" t="s">
        <v>219</v>
      </c>
      <c r="C196" s="21">
        <v>20206</v>
      </c>
      <c r="D196" s="21">
        <v>36913027.000000007</v>
      </c>
      <c r="E196" s="21">
        <v>2604358.2159679867</v>
      </c>
      <c r="F196" s="21">
        <v>39517385.215967998</v>
      </c>
      <c r="G196" s="114">
        <v>1359.93</v>
      </c>
      <c r="H196" s="32">
        <v>27478745.580000002</v>
      </c>
      <c r="I196" s="32">
        <v>12038639.635967996</v>
      </c>
      <c r="J196" s="288">
        <f t="shared" si="10"/>
        <v>0.3046416044527025</v>
      </c>
      <c r="K196" s="116">
        <v>0</v>
      </c>
      <c r="L196" s="116">
        <v>0</v>
      </c>
      <c r="M196" s="116">
        <v>256879.61650471401</v>
      </c>
      <c r="N196" s="116">
        <v>421937.30915339204</v>
      </c>
      <c r="O196" s="116">
        <v>288102.45003786898</v>
      </c>
      <c r="P196" s="117">
        <v>-1294592.95</v>
      </c>
      <c r="Q196" s="117">
        <v>3224678.1876852023</v>
      </c>
      <c r="R196" s="117">
        <v>1726773.8405102009</v>
      </c>
      <c r="S196" s="118">
        <v>29298.7</v>
      </c>
      <c r="T196" s="22">
        <f t="shared" si="11"/>
        <v>16691716.789859373</v>
      </c>
      <c r="U196" s="36">
        <v>-225089.59206355282</v>
      </c>
      <c r="V196" s="22">
        <f t="shared" si="13"/>
        <v>16466627.197795819</v>
      </c>
      <c r="W196" s="22">
        <v>2135859.3612966971</v>
      </c>
      <c r="X196" s="21">
        <f t="shared" si="12"/>
        <v>18602486.559092518</v>
      </c>
      <c r="Y196" s="20">
        <f t="shared" si="14"/>
        <v>920.64171825658309</v>
      </c>
      <c r="Z196" s="248">
        <v>6</v>
      </c>
    </row>
    <row r="197" spans="1:26" s="120" customFormat="1" ht="16.5">
      <c r="A197" s="20">
        <v>607</v>
      </c>
      <c r="B197" s="18" t="s">
        <v>220</v>
      </c>
      <c r="C197" s="21">
        <v>4161</v>
      </c>
      <c r="D197" s="21">
        <v>5117630.5200000005</v>
      </c>
      <c r="E197" s="21">
        <v>1171591.5797334947</v>
      </c>
      <c r="F197" s="21">
        <v>6289222.0997334952</v>
      </c>
      <c r="G197" s="114">
        <v>1359.93</v>
      </c>
      <c r="H197" s="32">
        <v>5658668.7300000004</v>
      </c>
      <c r="I197" s="32">
        <v>630553.36973349471</v>
      </c>
      <c r="J197" s="288">
        <f t="shared" si="10"/>
        <v>0.10025935795147294</v>
      </c>
      <c r="K197" s="116">
        <v>157444.561568</v>
      </c>
      <c r="L197" s="116">
        <v>0</v>
      </c>
      <c r="M197" s="116">
        <v>43068.613139439134</v>
      </c>
      <c r="N197" s="116">
        <v>69896.426008896902</v>
      </c>
      <c r="O197" s="116">
        <v>0</v>
      </c>
      <c r="P197" s="117">
        <v>-268956.78499999997</v>
      </c>
      <c r="Q197" s="117">
        <v>5553.6146347195299</v>
      </c>
      <c r="R197" s="117">
        <v>200178.43217665635</v>
      </c>
      <c r="S197" s="118">
        <v>6033.45</v>
      </c>
      <c r="T197" s="22">
        <f t="shared" si="11"/>
        <v>843771.68226120668</v>
      </c>
      <c r="U197" s="36">
        <v>2474426.6791838934</v>
      </c>
      <c r="V197" s="22">
        <f t="shared" si="13"/>
        <v>3318198.3614451</v>
      </c>
      <c r="W197" s="22">
        <v>938647.58690160897</v>
      </c>
      <c r="X197" s="21">
        <f t="shared" si="12"/>
        <v>4256845.9483467089</v>
      </c>
      <c r="Y197" s="20">
        <f t="shared" si="14"/>
        <v>1023.0343543250923</v>
      </c>
      <c r="Z197" s="248">
        <v>12</v>
      </c>
    </row>
    <row r="198" spans="1:26" s="120" customFormat="1" ht="16.5">
      <c r="A198" s="20">
        <v>608</v>
      </c>
      <c r="B198" s="18" t="s">
        <v>221</v>
      </c>
      <c r="C198" s="21">
        <v>2013</v>
      </c>
      <c r="D198" s="21">
        <v>2711715.02</v>
      </c>
      <c r="E198" s="21">
        <v>446299.62308225309</v>
      </c>
      <c r="F198" s="21">
        <v>3158014.6430822532</v>
      </c>
      <c r="G198" s="114">
        <v>1359.93</v>
      </c>
      <c r="H198" s="32">
        <v>2737539.0900000003</v>
      </c>
      <c r="I198" s="32">
        <v>420475.55308225285</v>
      </c>
      <c r="J198" s="288">
        <f t="shared" si="10"/>
        <v>0.13314553623217676</v>
      </c>
      <c r="K198" s="116">
        <v>13338.476184000001</v>
      </c>
      <c r="L198" s="116">
        <v>0</v>
      </c>
      <c r="M198" s="116">
        <v>18488.560679419123</v>
      </c>
      <c r="N198" s="116">
        <v>27824.243000073591</v>
      </c>
      <c r="O198" s="116">
        <v>0</v>
      </c>
      <c r="P198" s="117">
        <v>-104250.91</v>
      </c>
      <c r="Q198" s="117">
        <v>43624.965495833691</v>
      </c>
      <c r="R198" s="117">
        <v>665.98425733721444</v>
      </c>
      <c r="S198" s="118">
        <v>2918.85</v>
      </c>
      <c r="T198" s="22">
        <f t="shared" si="11"/>
        <v>423085.72269891645</v>
      </c>
      <c r="U198" s="36">
        <v>910821.21345676505</v>
      </c>
      <c r="V198" s="22">
        <f t="shared" si="13"/>
        <v>1333906.9361556815</v>
      </c>
      <c r="W198" s="22">
        <v>418388.12446064886</v>
      </c>
      <c r="X198" s="21">
        <f t="shared" si="12"/>
        <v>1752295.0606163302</v>
      </c>
      <c r="Y198" s="20">
        <f t="shared" si="14"/>
        <v>870.48934953617993</v>
      </c>
      <c r="Z198" s="248">
        <v>4</v>
      </c>
    </row>
    <row r="199" spans="1:26" s="120" customFormat="1" ht="16.5">
      <c r="A199" s="20">
        <v>609</v>
      </c>
      <c r="B199" s="18" t="s">
        <v>222</v>
      </c>
      <c r="C199" s="21">
        <v>83482</v>
      </c>
      <c r="D199" s="21">
        <v>110308808.66</v>
      </c>
      <c r="E199" s="21">
        <v>15065366.020987015</v>
      </c>
      <c r="F199" s="21">
        <v>125374174.68098702</v>
      </c>
      <c r="G199" s="114">
        <v>1359.93</v>
      </c>
      <c r="H199" s="32">
        <v>113529676.26000001</v>
      </c>
      <c r="I199" s="32">
        <v>11844498.42098701</v>
      </c>
      <c r="J199" s="288">
        <f t="shared" si="10"/>
        <v>9.4473191557393574E-2</v>
      </c>
      <c r="K199" s="116">
        <v>0</v>
      </c>
      <c r="L199" s="116">
        <v>0</v>
      </c>
      <c r="M199" s="116">
        <v>1106010.5937117904</v>
      </c>
      <c r="N199" s="116">
        <v>1646437.7481174301</v>
      </c>
      <c r="O199" s="116">
        <v>0</v>
      </c>
      <c r="P199" s="117">
        <v>-7046338.340499999</v>
      </c>
      <c r="Q199" s="117">
        <v>-13124890.693792341</v>
      </c>
      <c r="R199" s="117">
        <v>-3347817.7502436833</v>
      </c>
      <c r="S199" s="118">
        <v>121048.9</v>
      </c>
      <c r="T199" s="22">
        <f t="shared" si="11"/>
        <v>-8801051.1217197925</v>
      </c>
      <c r="U199" s="36">
        <v>25221432.871527642</v>
      </c>
      <c r="V199" s="22">
        <f t="shared" si="13"/>
        <v>16420381.74980785</v>
      </c>
      <c r="W199" s="22">
        <v>13537031.482079027</v>
      </c>
      <c r="X199" s="21">
        <f t="shared" si="12"/>
        <v>29957413.231886879</v>
      </c>
      <c r="Y199" s="20">
        <f t="shared" si="14"/>
        <v>358.84877257237343</v>
      </c>
      <c r="Z199" s="248">
        <v>4</v>
      </c>
    </row>
    <row r="200" spans="1:26" s="120" customFormat="1" ht="16.5">
      <c r="A200" s="20">
        <v>611</v>
      </c>
      <c r="B200" s="18" t="s">
        <v>223</v>
      </c>
      <c r="C200" s="21">
        <v>5066</v>
      </c>
      <c r="D200" s="21">
        <v>9300179.2200000007</v>
      </c>
      <c r="E200" s="21">
        <v>784044.57962828828</v>
      </c>
      <c r="F200" s="21">
        <v>10084223.799628289</v>
      </c>
      <c r="G200" s="114">
        <v>1359.93</v>
      </c>
      <c r="H200" s="32">
        <v>6889405.3799999999</v>
      </c>
      <c r="I200" s="32">
        <v>3194818.4196282895</v>
      </c>
      <c r="J200" s="288">
        <f t="shared" si="10"/>
        <v>0.31681351813572922</v>
      </c>
      <c r="K200" s="116">
        <v>0</v>
      </c>
      <c r="L200" s="116">
        <v>0</v>
      </c>
      <c r="M200" s="116">
        <v>27678.75410831179</v>
      </c>
      <c r="N200" s="116">
        <v>85981.687898737684</v>
      </c>
      <c r="O200" s="116">
        <v>0</v>
      </c>
      <c r="P200" s="117">
        <v>-273194.20999999996</v>
      </c>
      <c r="Q200" s="117">
        <v>450249.09415179363</v>
      </c>
      <c r="R200" s="117">
        <v>202976.75938680599</v>
      </c>
      <c r="S200" s="117">
        <v>7345.7</v>
      </c>
      <c r="T200" s="22">
        <f t="shared" si="11"/>
        <v>3695856.2051739385</v>
      </c>
      <c r="U200" s="36">
        <v>1401689.3084296016</v>
      </c>
      <c r="V200" s="22">
        <f t="shared" si="13"/>
        <v>5097545.5136035401</v>
      </c>
      <c r="W200" s="22">
        <v>758884.41692466091</v>
      </c>
      <c r="X200" s="21">
        <f t="shared" si="12"/>
        <v>5856429.9305282012</v>
      </c>
      <c r="Y200" s="20">
        <f t="shared" si="14"/>
        <v>1156.0264371354522</v>
      </c>
      <c r="Z200" s="248">
        <v>1</v>
      </c>
    </row>
    <row r="201" spans="1:26" s="120" customFormat="1" ht="16.5">
      <c r="A201" s="20">
        <v>614</v>
      </c>
      <c r="B201" s="18" t="s">
        <v>224</v>
      </c>
      <c r="C201" s="21">
        <v>3066</v>
      </c>
      <c r="D201" s="21">
        <v>2430684.7199999997</v>
      </c>
      <c r="E201" s="21">
        <v>2718563.2831087662</v>
      </c>
      <c r="F201" s="21">
        <v>5149248.0031087659</v>
      </c>
      <c r="G201" s="114">
        <v>1359.93</v>
      </c>
      <c r="H201" s="32">
        <v>4169545.3800000004</v>
      </c>
      <c r="I201" s="32">
        <v>979702.62310876558</v>
      </c>
      <c r="J201" s="288">
        <f t="shared" si="10"/>
        <v>0.19026130077970371</v>
      </c>
      <c r="K201" s="116">
        <v>1015725.8377560001</v>
      </c>
      <c r="L201" s="116">
        <v>0</v>
      </c>
      <c r="M201" s="116">
        <v>36036.338405908864</v>
      </c>
      <c r="N201" s="116">
        <v>49472.672807786832</v>
      </c>
      <c r="O201" s="116">
        <v>0</v>
      </c>
      <c r="P201" s="117">
        <v>-133988.40499999997</v>
      </c>
      <c r="Q201" s="117">
        <v>-529647.12186705426</v>
      </c>
      <c r="R201" s="117">
        <v>-341448.28079382353</v>
      </c>
      <c r="S201" s="118">
        <v>4445.7</v>
      </c>
      <c r="T201" s="22">
        <f t="shared" si="11"/>
        <v>1080299.3644175837</v>
      </c>
      <c r="U201" s="36">
        <v>1614527.325047821</v>
      </c>
      <c r="V201" s="22">
        <f t="shared" si="13"/>
        <v>2694826.6894654045</v>
      </c>
      <c r="W201" s="22">
        <v>765773.22457206773</v>
      </c>
      <c r="X201" s="21">
        <f t="shared" si="12"/>
        <v>3460599.9140374721</v>
      </c>
      <c r="Y201" s="20">
        <f t="shared" si="14"/>
        <v>1128.7018636782361</v>
      </c>
      <c r="Z201" s="248">
        <v>19</v>
      </c>
    </row>
    <row r="202" spans="1:26" s="120" customFormat="1" ht="16.5">
      <c r="A202" s="20">
        <v>615</v>
      </c>
      <c r="B202" s="18" t="s">
        <v>225</v>
      </c>
      <c r="C202" s="21">
        <v>7702</v>
      </c>
      <c r="D202" s="21">
        <v>11186634.84</v>
      </c>
      <c r="E202" s="21">
        <v>5343028.7588806404</v>
      </c>
      <c r="F202" s="21">
        <v>16529663.598880641</v>
      </c>
      <c r="G202" s="114">
        <v>1359.93</v>
      </c>
      <c r="H202" s="32">
        <v>10474180.860000001</v>
      </c>
      <c r="I202" s="32">
        <v>6055482.7388806399</v>
      </c>
      <c r="J202" s="288">
        <f t="shared" si="10"/>
        <v>0.36634034943643418</v>
      </c>
      <c r="K202" s="116">
        <v>2163151.5718520004</v>
      </c>
      <c r="L202" s="116">
        <v>0</v>
      </c>
      <c r="M202" s="116">
        <v>97372.438214182446</v>
      </c>
      <c r="N202" s="116">
        <v>108607.04137790459</v>
      </c>
      <c r="O202" s="116">
        <v>0</v>
      </c>
      <c r="P202" s="117">
        <v>-480686.62969999999</v>
      </c>
      <c r="Q202" s="117">
        <v>2028894.164462195</v>
      </c>
      <c r="R202" s="117">
        <v>483654.7357061751</v>
      </c>
      <c r="S202" s="118">
        <v>11167.9</v>
      </c>
      <c r="T202" s="22">
        <f t="shared" si="11"/>
        <v>10467643.960793097</v>
      </c>
      <c r="U202" s="36">
        <v>3213503.9102800032</v>
      </c>
      <c r="V202" s="22">
        <f t="shared" si="13"/>
        <v>13681147.871073101</v>
      </c>
      <c r="W202" s="22">
        <v>1559906.3044823692</v>
      </c>
      <c r="X202" s="21">
        <f t="shared" si="12"/>
        <v>15241054.175555469</v>
      </c>
      <c r="Y202" s="20">
        <f t="shared" si="14"/>
        <v>1978.8436997605129</v>
      </c>
      <c r="Z202" s="248">
        <v>17</v>
      </c>
    </row>
    <row r="203" spans="1:26" s="120" customFormat="1" ht="16.5">
      <c r="A203" s="20">
        <v>616</v>
      </c>
      <c r="B203" s="18" t="s">
        <v>226</v>
      </c>
      <c r="C203" s="21">
        <v>1848</v>
      </c>
      <c r="D203" s="21">
        <v>2693383.6999999997</v>
      </c>
      <c r="E203" s="21">
        <v>370436.51315404096</v>
      </c>
      <c r="F203" s="21">
        <v>3063820.2131540407</v>
      </c>
      <c r="G203" s="114">
        <v>1359.93</v>
      </c>
      <c r="H203" s="32">
        <v>2513150.64</v>
      </c>
      <c r="I203" s="32">
        <v>550669.57315404061</v>
      </c>
      <c r="J203" s="288">
        <f t="shared" ref="J203:J266" si="15">I203/F203</f>
        <v>0.17973299176949925</v>
      </c>
      <c r="K203" s="116">
        <v>0</v>
      </c>
      <c r="L203" s="116">
        <v>0</v>
      </c>
      <c r="M203" s="116">
        <v>14779.23076361988</v>
      </c>
      <c r="N203" s="116">
        <v>30952.419636113893</v>
      </c>
      <c r="O203" s="116">
        <v>0</v>
      </c>
      <c r="P203" s="117">
        <v>-96503.680000000008</v>
      </c>
      <c r="Q203" s="117">
        <v>-16580.564826977003</v>
      </c>
      <c r="R203" s="117">
        <v>-39335.543554665368</v>
      </c>
      <c r="S203" s="118">
        <v>2679.6</v>
      </c>
      <c r="T203" s="22">
        <f t="shared" ref="T203:T266" si="16">SUM(K203:S203)+I203</f>
        <v>446661.03517213202</v>
      </c>
      <c r="U203" s="36">
        <v>778797.28146034305</v>
      </c>
      <c r="V203" s="22">
        <f t="shared" si="13"/>
        <v>1225458.316632475</v>
      </c>
      <c r="W203" s="22">
        <v>391264.80938673939</v>
      </c>
      <c r="X203" s="21">
        <f t="shared" ref="X203:X266" si="17">SUM(V203:W203)</f>
        <v>1616723.1260192143</v>
      </c>
      <c r="Y203" s="20">
        <f t="shared" si="14"/>
        <v>874.85017641732372</v>
      </c>
      <c r="Z203" s="248">
        <v>1</v>
      </c>
    </row>
    <row r="204" spans="1:26" s="120" customFormat="1" ht="16.5">
      <c r="A204" s="20">
        <v>619</v>
      </c>
      <c r="B204" s="18" t="s">
        <v>227</v>
      </c>
      <c r="C204" s="21">
        <v>2721</v>
      </c>
      <c r="D204" s="21">
        <v>3314663.34</v>
      </c>
      <c r="E204" s="21">
        <v>615479.26334751514</v>
      </c>
      <c r="F204" s="21">
        <v>3930142.6033475148</v>
      </c>
      <c r="G204" s="114">
        <v>1359.93</v>
      </c>
      <c r="H204" s="32">
        <v>3700369.5300000003</v>
      </c>
      <c r="I204" s="32">
        <v>229773.0733475145</v>
      </c>
      <c r="J204" s="288">
        <f t="shared" si="15"/>
        <v>5.8464309450706534E-2</v>
      </c>
      <c r="K204" s="116">
        <v>79895.467711999998</v>
      </c>
      <c r="L204" s="116">
        <v>0</v>
      </c>
      <c r="M204" s="116">
        <v>29151.185471099103</v>
      </c>
      <c r="N204" s="116">
        <v>47090.627980504396</v>
      </c>
      <c r="O204" s="116">
        <v>0</v>
      </c>
      <c r="P204" s="117">
        <v>-172841.77499999999</v>
      </c>
      <c r="Q204" s="117">
        <v>738596.321678682</v>
      </c>
      <c r="R204" s="117">
        <v>413689.23469098029</v>
      </c>
      <c r="S204" s="118">
        <v>3945.45</v>
      </c>
      <c r="T204" s="22">
        <f t="shared" si="16"/>
        <v>1369299.5858807804</v>
      </c>
      <c r="U204" s="36">
        <v>1701155.8638123588</v>
      </c>
      <c r="V204" s="22">
        <f t="shared" ref="V204:V267" si="18">SUM(T204:U204)</f>
        <v>3070455.4496931392</v>
      </c>
      <c r="W204" s="22">
        <v>692332.35488204181</v>
      </c>
      <c r="X204" s="21">
        <f t="shared" si="17"/>
        <v>3762787.8045751811</v>
      </c>
      <c r="Y204" s="20">
        <f t="shared" ref="Y204:Y267" si="19">X204/C204</f>
        <v>1382.8694614388758</v>
      </c>
      <c r="Z204" s="248">
        <v>6</v>
      </c>
    </row>
    <row r="205" spans="1:26" s="120" customFormat="1" ht="16.5">
      <c r="A205" s="20">
        <v>620</v>
      </c>
      <c r="B205" s="18" t="s">
        <v>228</v>
      </c>
      <c r="C205" s="21">
        <v>2446</v>
      </c>
      <c r="D205" s="21">
        <v>2214210.04</v>
      </c>
      <c r="E205" s="21">
        <v>2215252.9912132872</v>
      </c>
      <c r="F205" s="21">
        <v>4429463.0312132873</v>
      </c>
      <c r="G205" s="114">
        <v>1359.93</v>
      </c>
      <c r="H205" s="32">
        <v>3326388.7800000003</v>
      </c>
      <c r="I205" s="32">
        <v>1103074.251213287</v>
      </c>
      <c r="J205" s="288">
        <f t="shared" si="15"/>
        <v>0.24903114518401132</v>
      </c>
      <c r="K205" s="116">
        <v>808410.56792400009</v>
      </c>
      <c r="L205" s="116">
        <v>0</v>
      </c>
      <c r="M205" s="116">
        <v>27973.246420827203</v>
      </c>
      <c r="N205" s="116">
        <v>28912.609499569502</v>
      </c>
      <c r="O205" s="116">
        <v>0</v>
      </c>
      <c r="P205" s="117">
        <v>-135984.465</v>
      </c>
      <c r="Q205" s="117">
        <v>425094.39130486135</v>
      </c>
      <c r="R205" s="117">
        <v>477446.47942081996</v>
      </c>
      <c r="S205" s="118">
        <v>3546.7</v>
      </c>
      <c r="T205" s="22">
        <f t="shared" si="16"/>
        <v>2738473.7807833655</v>
      </c>
      <c r="U205" s="36">
        <v>549017.33422370197</v>
      </c>
      <c r="V205" s="22">
        <f t="shared" si="18"/>
        <v>3287491.1150070676</v>
      </c>
      <c r="W205" s="22">
        <v>592880.19126909296</v>
      </c>
      <c r="X205" s="21">
        <f t="shared" si="17"/>
        <v>3880371.3062761603</v>
      </c>
      <c r="Y205" s="20">
        <f t="shared" si="19"/>
        <v>1586.4150884203436</v>
      </c>
      <c r="Z205" s="248">
        <v>18</v>
      </c>
    </row>
    <row r="206" spans="1:26" s="120" customFormat="1" ht="16.5">
      <c r="A206" s="20">
        <v>623</v>
      </c>
      <c r="B206" s="18" t="s">
        <v>229</v>
      </c>
      <c r="C206" s="21">
        <v>2117</v>
      </c>
      <c r="D206" s="21">
        <v>1422338.4500000002</v>
      </c>
      <c r="E206" s="21">
        <v>1664688.6918296756</v>
      </c>
      <c r="F206" s="21">
        <v>3087027.141829676</v>
      </c>
      <c r="G206" s="114">
        <v>1359.93</v>
      </c>
      <c r="H206" s="32">
        <v>2878971.81</v>
      </c>
      <c r="I206" s="32">
        <v>208055.33182967594</v>
      </c>
      <c r="J206" s="288">
        <f t="shared" si="15"/>
        <v>6.7396664256849356E-2</v>
      </c>
      <c r="K206" s="116">
        <v>677901.15881200007</v>
      </c>
      <c r="L206" s="116">
        <v>0</v>
      </c>
      <c r="M206" s="116">
        <v>21788.766773611307</v>
      </c>
      <c r="N206" s="116">
        <v>40781.806142990303</v>
      </c>
      <c r="O206" s="116">
        <v>0</v>
      </c>
      <c r="P206" s="117">
        <v>-112044.98499999999</v>
      </c>
      <c r="Q206" s="117">
        <v>488578.59961381136</v>
      </c>
      <c r="R206" s="117">
        <v>130320.03979379506</v>
      </c>
      <c r="S206" s="118">
        <v>3069.65</v>
      </c>
      <c r="T206" s="22">
        <f t="shared" si="16"/>
        <v>1458450.367965884</v>
      </c>
      <c r="U206" s="36">
        <v>-113436.74708953541</v>
      </c>
      <c r="V206" s="22">
        <f t="shared" si="18"/>
        <v>1345013.6208763486</v>
      </c>
      <c r="W206" s="22">
        <v>477548.71115935512</v>
      </c>
      <c r="X206" s="21">
        <f t="shared" si="17"/>
        <v>1822562.3320357036</v>
      </c>
      <c r="Y206" s="20">
        <f t="shared" si="19"/>
        <v>860.91749269518357</v>
      </c>
      <c r="Z206" s="248">
        <v>10</v>
      </c>
    </row>
    <row r="207" spans="1:26" s="120" customFormat="1" ht="16.5">
      <c r="A207" s="20">
        <v>624</v>
      </c>
      <c r="B207" s="18" t="s">
        <v>230</v>
      </c>
      <c r="C207" s="21">
        <v>5119</v>
      </c>
      <c r="D207" s="21">
        <v>7670556.8100000005</v>
      </c>
      <c r="E207" s="21">
        <v>1304947.2064669519</v>
      </c>
      <c r="F207" s="21">
        <v>8975504.0164669529</v>
      </c>
      <c r="G207" s="114">
        <v>1359.93</v>
      </c>
      <c r="H207" s="32">
        <v>6961481.6699999999</v>
      </c>
      <c r="I207" s="32">
        <v>2014022.3464669529</v>
      </c>
      <c r="J207" s="288">
        <f t="shared" si="15"/>
        <v>0.22439100275281665</v>
      </c>
      <c r="K207" s="116">
        <v>0</v>
      </c>
      <c r="L207" s="116">
        <v>0</v>
      </c>
      <c r="M207" s="116">
        <v>34152.595037880368</v>
      </c>
      <c r="N207" s="116">
        <v>98176.05055513863</v>
      </c>
      <c r="O207" s="116">
        <v>0</v>
      </c>
      <c r="P207" s="117">
        <v>-281106.14749999996</v>
      </c>
      <c r="Q207" s="117">
        <v>1230772.7042678252</v>
      </c>
      <c r="R207" s="117">
        <v>1242135.8190745302</v>
      </c>
      <c r="S207" s="118">
        <v>7422.55</v>
      </c>
      <c r="T207" s="22">
        <f t="shared" si="16"/>
        <v>4345575.9179023271</v>
      </c>
      <c r="U207" s="36">
        <v>1198328.5299624959</v>
      </c>
      <c r="V207" s="22">
        <f t="shared" si="18"/>
        <v>5543904.447864823</v>
      </c>
      <c r="W207" s="22">
        <v>739756.86131195829</v>
      </c>
      <c r="X207" s="21">
        <f t="shared" si="17"/>
        <v>6283661.3091767812</v>
      </c>
      <c r="Y207" s="20">
        <f t="shared" si="19"/>
        <v>1227.5173489308031</v>
      </c>
      <c r="Z207" s="248">
        <v>8</v>
      </c>
    </row>
    <row r="208" spans="1:26" s="120" customFormat="1" ht="16.5">
      <c r="A208" s="20">
        <v>625</v>
      </c>
      <c r="B208" s="18" t="s">
        <v>231</v>
      </c>
      <c r="C208" s="21">
        <v>3048</v>
      </c>
      <c r="D208" s="21">
        <v>4910965.2899999991</v>
      </c>
      <c r="E208" s="21">
        <v>921676.00537156884</v>
      </c>
      <c r="F208" s="21">
        <v>5832641.2953715678</v>
      </c>
      <c r="G208" s="114">
        <v>1359.93</v>
      </c>
      <c r="H208" s="32">
        <v>4145066.64</v>
      </c>
      <c r="I208" s="32">
        <v>1687574.6553715677</v>
      </c>
      <c r="J208" s="288">
        <f t="shared" si="15"/>
        <v>0.28933283737347693</v>
      </c>
      <c r="K208" s="116">
        <v>162729.76953600001</v>
      </c>
      <c r="L208" s="116">
        <v>0</v>
      </c>
      <c r="M208" s="116">
        <v>34446.661134686474</v>
      </c>
      <c r="N208" s="116">
        <v>31914.987693309362</v>
      </c>
      <c r="O208" s="116">
        <v>0</v>
      </c>
      <c r="P208" s="117">
        <v>-140822.67500000002</v>
      </c>
      <c r="Q208" s="117">
        <v>926376.7372162512</v>
      </c>
      <c r="R208" s="117">
        <v>624383.3613538905</v>
      </c>
      <c r="S208" s="118">
        <v>4419.5999999999995</v>
      </c>
      <c r="T208" s="22">
        <f t="shared" si="16"/>
        <v>3331023.0973057053</v>
      </c>
      <c r="U208" s="36">
        <v>659656.69889648713</v>
      </c>
      <c r="V208" s="22">
        <f t="shared" si="18"/>
        <v>3990679.7962021925</v>
      </c>
      <c r="W208" s="22">
        <v>563298.79902610555</v>
      </c>
      <c r="X208" s="21">
        <f t="shared" si="17"/>
        <v>4553978.5952282976</v>
      </c>
      <c r="Y208" s="20">
        <f t="shared" si="19"/>
        <v>1494.0874656260819</v>
      </c>
      <c r="Z208" s="248">
        <v>17</v>
      </c>
    </row>
    <row r="209" spans="1:26" s="120" customFormat="1" ht="16.5">
      <c r="A209" s="20">
        <v>626</v>
      </c>
      <c r="B209" s="18" t="s">
        <v>232</v>
      </c>
      <c r="C209" s="21">
        <v>4964</v>
      </c>
      <c r="D209" s="21">
        <v>6689917.0200000005</v>
      </c>
      <c r="E209" s="21">
        <v>1600386.8449666481</v>
      </c>
      <c r="F209" s="21">
        <v>8290303.8649666486</v>
      </c>
      <c r="G209" s="114">
        <v>1359.93</v>
      </c>
      <c r="H209" s="32">
        <v>6750692.5200000005</v>
      </c>
      <c r="I209" s="32">
        <v>1539611.3449666481</v>
      </c>
      <c r="J209" s="288">
        <f t="shared" si="15"/>
        <v>0.18571229354725732</v>
      </c>
      <c r="K209" s="116">
        <v>575660.81346400012</v>
      </c>
      <c r="L209" s="116">
        <v>0</v>
      </c>
      <c r="M209" s="116">
        <v>58061.886933690883</v>
      </c>
      <c r="N209" s="116">
        <v>96295.880785642119</v>
      </c>
      <c r="O209" s="116">
        <v>0</v>
      </c>
      <c r="P209" s="117">
        <v>-319128.73499999999</v>
      </c>
      <c r="Q209" s="117">
        <v>-290975.44823777484</v>
      </c>
      <c r="R209" s="117">
        <v>-340119.33275351027</v>
      </c>
      <c r="S209" s="118">
        <v>7197.8</v>
      </c>
      <c r="T209" s="22">
        <f t="shared" si="16"/>
        <v>1326604.2101586962</v>
      </c>
      <c r="U209" s="36">
        <v>-38848.836494378142</v>
      </c>
      <c r="V209" s="22">
        <f t="shared" si="18"/>
        <v>1287755.3736643181</v>
      </c>
      <c r="W209" s="22">
        <v>958856.20401978435</v>
      </c>
      <c r="X209" s="21">
        <f t="shared" si="17"/>
        <v>2246611.5776841026</v>
      </c>
      <c r="Y209" s="20">
        <f t="shared" si="19"/>
        <v>452.58089800243806</v>
      </c>
      <c r="Z209" s="248">
        <v>17</v>
      </c>
    </row>
    <row r="210" spans="1:26" s="120" customFormat="1" ht="16.5">
      <c r="A210" s="20">
        <v>630</v>
      </c>
      <c r="B210" s="18" t="s">
        <v>233</v>
      </c>
      <c r="C210" s="21">
        <v>1631</v>
      </c>
      <c r="D210" s="21">
        <v>3275543.65</v>
      </c>
      <c r="E210" s="21">
        <v>880260.98055715859</v>
      </c>
      <c r="F210" s="21">
        <v>4155804.6305571585</v>
      </c>
      <c r="G210" s="114">
        <v>1359.93</v>
      </c>
      <c r="H210" s="32">
        <v>2218045.83</v>
      </c>
      <c r="I210" s="32">
        <v>1937758.8005571584</v>
      </c>
      <c r="J210" s="288">
        <f t="shared" si="15"/>
        <v>0.46627764604453215</v>
      </c>
      <c r="K210" s="116">
        <v>489688.64446599997</v>
      </c>
      <c r="L210" s="116">
        <v>0</v>
      </c>
      <c r="M210" s="116">
        <v>26058.812306745913</v>
      </c>
      <c r="N210" s="116">
        <v>27893.257636340441</v>
      </c>
      <c r="O210" s="116">
        <v>25520.385989830171</v>
      </c>
      <c r="P210" s="117">
        <v>-68054.030000000013</v>
      </c>
      <c r="Q210" s="117">
        <v>-353312.35339960601</v>
      </c>
      <c r="R210" s="117">
        <v>-467785.08220569883</v>
      </c>
      <c r="S210" s="118">
        <v>2364.9499999999998</v>
      </c>
      <c r="T210" s="22">
        <f t="shared" si="16"/>
        <v>1620133.3853507699</v>
      </c>
      <c r="U210" s="36">
        <v>533139.93735554046</v>
      </c>
      <c r="V210" s="22">
        <f t="shared" si="18"/>
        <v>2153273.3227063101</v>
      </c>
      <c r="W210" s="22">
        <v>293457.79005564051</v>
      </c>
      <c r="X210" s="21">
        <f t="shared" si="17"/>
        <v>2446731.1127619506</v>
      </c>
      <c r="Y210" s="20">
        <f t="shared" si="19"/>
        <v>1500.1417000379831</v>
      </c>
      <c r="Z210" s="248">
        <v>17</v>
      </c>
    </row>
    <row r="211" spans="1:26" s="120" customFormat="1" ht="16.5">
      <c r="A211" s="20">
        <v>631</v>
      </c>
      <c r="B211" s="18" t="s">
        <v>234</v>
      </c>
      <c r="C211" s="21">
        <v>1985</v>
      </c>
      <c r="D211" s="21">
        <v>2812030.9699999997</v>
      </c>
      <c r="E211" s="21">
        <v>355603.47122289427</v>
      </c>
      <c r="F211" s="21">
        <v>3167634.441222894</v>
      </c>
      <c r="G211" s="114">
        <v>1359.93</v>
      </c>
      <c r="H211" s="32">
        <v>2699461.0500000003</v>
      </c>
      <c r="I211" s="32">
        <v>468173.39122289373</v>
      </c>
      <c r="J211" s="288">
        <f t="shared" si="15"/>
        <v>0.14779905949063715</v>
      </c>
      <c r="K211" s="116">
        <v>0</v>
      </c>
      <c r="L211" s="116">
        <v>0</v>
      </c>
      <c r="M211" s="116">
        <v>14561.94414798246</v>
      </c>
      <c r="N211" s="116">
        <v>24971.365858468031</v>
      </c>
      <c r="O211" s="116">
        <v>0</v>
      </c>
      <c r="P211" s="117">
        <v>-80157.455000000002</v>
      </c>
      <c r="Q211" s="117">
        <v>562070.08676746942</v>
      </c>
      <c r="R211" s="117">
        <v>552852.39864837914</v>
      </c>
      <c r="S211" s="118">
        <v>2878.25</v>
      </c>
      <c r="T211" s="22">
        <f t="shared" si="16"/>
        <v>1545349.9816451927</v>
      </c>
      <c r="U211" s="36">
        <v>590436.74023788958</v>
      </c>
      <c r="V211" s="22">
        <f t="shared" si="18"/>
        <v>2135786.7218830823</v>
      </c>
      <c r="W211" s="22">
        <v>344417.13611322764</v>
      </c>
      <c r="X211" s="21">
        <f t="shared" si="17"/>
        <v>2480203.8579963101</v>
      </c>
      <c r="Y211" s="20">
        <f t="shared" si="19"/>
        <v>1249.4729763205592</v>
      </c>
      <c r="Z211" s="248">
        <v>2</v>
      </c>
    </row>
    <row r="212" spans="1:26" s="120" customFormat="1" ht="16.5">
      <c r="A212" s="20">
        <v>635</v>
      </c>
      <c r="B212" s="18" t="s">
        <v>235</v>
      </c>
      <c r="C212" s="21">
        <v>6439</v>
      </c>
      <c r="D212" s="21">
        <v>8961166.4799999986</v>
      </c>
      <c r="E212" s="21">
        <v>1218013.8006197237</v>
      </c>
      <c r="F212" s="21">
        <v>10179180.280619722</v>
      </c>
      <c r="G212" s="114">
        <v>1359.93</v>
      </c>
      <c r="H212" s="32">
        <v>8756589.2699999996</v>
      </c>
      <c r="I212" s="32">
        <v>1422591.0106197223</v>
      </c>
      <c r="J212" s="288">
        <f t="shared" si="15"/>
        <v>0.13975496763017475</v>
      </c>
      <c r="K212" s="116">
        <v>154496.28424799998</v>
      </c>
      <c r="L212" s="116">
        <v>0</v>
      </c>
      <c r="M212" s="116">
        <v>58991.028109189501</v>
      </c>
      <c r="N212" s="116">
        <v>97460.050981479857</v>
      </c>
      <c r="O212" s="116">
        <v>0</v>
      </c>
      <c r="P212" s="117">
        <v>-368728.57999999996</v>
      </c>
      <c r="Q212" s="117">
        <v>-40000.643998499349</v>
      </c>
      <c r="R212" s="117">
        <v>-88598.224881671558</v>
      </c>
      <c r="S212" s="118">
        <v>9336.5499999999993</v>
      </c>
      <c r="T212" s="22">
        <f t="shared" si="16"/>
        <v>1245547.4750782207</v>
      </c>
      <c r="U212" s="36">
        <v>2240823.5285403836</v>
      </c>
      <c r="V212" s="22">
        <f t="shared" si="18"/>
        <v>3486371.0036186045</v>
      </c>
      <c r="W212" s="22">
        <v>1272187.3641265316</v>
      </c>
      <c r="X212" s="21">
        <f t="shared" si="17"/>
        <v>4758558.3677451359</v>
      </c>
      <c r="Y212" s="20">
        <f t="shared" si="19"/>
        <v>739.021333707895</v>
      </c>
      <c r="Z212" s="248">
        <v>6</v>
      </c>
    </row>
    <row r="213" spans="1:26" s="120" customFormat="1" ht="16.5">
      <c r="A213" s="20">
        <v>636</v>
      </c>
      <c r="B213" s="18" t="s">
        <v>236</v>
      </c>
      <c r="C213" s="21">
        <v>8222</v>
      </c>
      <c r="D213" s="21">
        <v>13243139.140000001</v>
      </c>
      <c r="E213" s="21">
        <v>1873267.5747155694</v>
      </c>
      <c r="F213" s="21">
        <v>15116406.71471557</v>
      </c>
      <c r="G213" s="114">
        <v>1359.93</v>
      </c>
      <c r="H213" s="32">
        <v>11181344.460000001</v>
      </c>
      <c r="I213" s="32">
        <v>3935062.2547155693</v>
      </c>
      <c r="J213" s="288">
        <f t="shared" si="15"/>
        <v>0.26031730483176613</v>
      </c>
      <c r="K213" s="116">
        <v>0</v>
      </c>
      <c r="L213" s="116">
        <v>0</v>
      </c>
      <c r="M213" s="116">
        <v>77647.697458704992</v>
      </c>
      <c r="N213" s="116">
        <v>134410.67578599777</v>
      </c>
      <c r="O213" s="116">
        <v>0</v>
      </c>
      <c r="P213" s="117">
        <v>-482280.23000000004</v>
      </c>
      <c r="Q213" s="117">
        <v>547609.04309370148</v>
      </c>
      <c r="R213" s="117">
        <v>227655.28563894515</v>
      </c>
      <c r="S213" s="118">
        <v>11921.9</v>
      </c>
      <c r="T213" s="22">
        <f t="shared" si="16"/>
        <v>4452026.6266929191</v>
      </c>
      <c r="U213" s="36">
        <v>2692775.7027529175</v>
      </c>
      <c r="V213" s="22">
        <f t="shared" si="18"/>
        <v>7144802.3294458371</v>
      </c>
      <c r="W213" s="22">
        <v>1772192.3552646746</v>
      </c>
      <c r="X213" s="21">
        <f t="shared" si="17"/>
        <v>8916994.6847105119</v>
      </c>
      <c r="Y213" s="20">
        <f t="shared" si="19"/>
        <v>1084.5286651314173</v>
      </c>
      <c r="Z213" s="248">
        <v>2</v>
      </c>
    </row>
    <row r="214" spans="1:26" s="120" customFormat="1" ht="16.5">
      <c r="A214" s="20">
        <v>638</v>
      </c>
      <c r="B214" s="18" t="s">
        <v>237</v>
      </c>
      <c r="C214" s="21">
        <v>51149</v>
      </c>
      <c r="D214" s="21">
        <v>80437865.079999998</v>
      </c>
      <c r="E214" s="21">
        <v>17248866.501286034</v>
      </c>
      <c r="F214" s="21">
        <v>97686731.581286028</v>
      </c>
      <c r="G214" s="114">
        <v>1359.93</v>
      </c>
      <c r="H214" s="32">
        <v>69559059.570000008</v>
      </c>
      <c r="I214" s="32">
        <v>28127672.01128602</v>
      </c>
      <c r="J214" s="288">
        <f t="shared" si="15"/>
        <v>0.28793748706681549</v>
      </c>
      <c r="K214" s="116">
        <v>0</v>
      </c>
      <c r="L214" s="116">
        <v>0</v>
      </c>
      <c r="M214" s="116">
        <v>611482.42957216455</v>
      </c>
      <c r="N214" s="116">
        <v>901318.75430440658</v>
      </c>
      <c r="O214" s="116">
        <v>300025.45397927356</v>
      </c>
      <c r="P214" s="117">
        <v>-4015960.7788999998</v>
      </c>
      <c r="Q214" s="117">
        <v>13635707.035093911</v>
      </c>
      <c r="R214" s="117">
        <v>5791297.8341033831</v>
      </c>
      <c r="S214" s="118">
        <v>74166.05</v>
      </c>
      <c r="T214" s="22">
        <f t="shared" si="16"/>
        <v>45425708.789439157</v>
      </c>
      <c r="U214" s="36">
        <v>-4472509.9832031736</v>
      </c>
      <c r="V214" s="22">
        <f t="shared" si="18"/>
        <v>40953198.806235984</v>
      </c>
      <c r="W214" s="22">
        <v>7464233.663101892</v>
      </c>
      <c r="X214" s="21">
        <f t="shared" si="17"/>
        <v>48417432.469337873</v>
      </c>
      <c r="Y214" s="20">
        <f t="shared" si="19"/>
        <v>946.59587615276689</v>
      </c>
      <c r="Z214" s="248">
        <v>1</v>
      </c>
    </row>
    <row r="215" spans="1:26" s="120" customFormat="1" ht="16.5">
      <c r="A215" s="20">
        <v>678</v>
      </c>
      <c r="B215" s="18" t="s">
        <v>238</v>
      </c>
      <c r="C215" s="21">
        <v>24260</v>
      </c>
      <c r="D215" s="21">
        <v>40461377.450000003</v>
      </c>
      <c r="E215" s="21">
        <v>4365273.3612978868</v>
      </c>
      <c r="F215" s="21">
        <v>44826650.811297894</v>
      </c>
      <c r="G215" s="114">
        <v>1359.93</v>
      </c>
      <c r="H215" s="32">
        <v>32991901.800000001</v>
      </c>
      <c r="I215" s="32">
        <v>11834749.011297893</v>
      </c>
      <c r="J215" s="288">
        <f t="shared" si="15"/>
        <v>0.26401144848223013</v>
      </c>
      <c r="K215" s="116">
        <v>620965.72045333334</v>
      </c>
      <c r="L215" s="116">
        <v>0</v>
      </c>
      <c r="M215" s="116">
        <v>353098.13997267635</v>
      </c>
      <c r="N215" s="116">
        <v>341884.33542657644</v>
      </c>
      <c r="O215" s="116">
        <v>0</v>
      </c>
      <c r="P215" s="117">
        <v>-1693186.7100000002</v>
      </c>
      <c r="Q215" s="117">
        <v>2016187.6418590839</v>
      </c>
      <c r="R215" s="117">
        <v>1338054.1044095384</v>
      </c>
      <c r="S215" s="118">
        <v>35177</v>
      </c>
      <c r="T215" s="22">
        <f t="shared" si="16"/>
        <v>14846929.243419101</v>
      </c>
      <c r="U215" s="36">
        <v>7135771.4427917795</v>
      </c>
      <c r="V215" s="22">
        <f t="shared" si="18"/>
        <v>21982700.686210882</v>
      </c>
      <c r="W215" s="22">
        <v>3472366.0037305523</v>
      </c>
      <c r="X215" s="21">
        <f t="shared" si="17"/>
        <v>25455066.689941436</v>
      </c>
      <c r="Y215" s="20">
        <f t="shared" si="19"/>
        <v>1049.2607868895893</v>
      </c>
      <c r="Z215" s="248">
        <v>17</v>
      </c>
    </row>
    <row r="216" spans="1:26" s="120" customFormat="1" ht="16.5">
      <c r="A216" s="20">
        <v>680</v>
      </c>
      <c r="B216" s="18" t="s">
        <v>239</v>
      </c>
      <c r="C216" s="21">
        <v>24810</v>
      </c>
      <c r="D216" s="21">
        <v>36519082.119999997</v>
      </c>
      <c r="E216" s="21">
        <v>6107281.2274976606</v>
      </c>
      <c r="F216" s="21">
        <v>42626363.347497657</v>
      </c>
      <c r="G216" s="114">
        <v>1359.93</v>
      </c>
      <c r="H216" s="32">
        <v>33739863.300000004</v>
      </c>
      <c r="I216" s="32">
        <v>8886500.0474976525</v>
      </c>
      <c r="J216" s="288">
        <f t="shared" si="15"/>
        <v>0.20847427154536574</v>
      </c>
      <c r="K216" s="116">
        <v>0</v>
      </c>
      <c r="L216" s="116">
        <v>0</v>
      </c>
      <c r="M216" s="116">
        <v>323208.85470857611</v>
      </c>
      <c r="N216" s="116">
        <v>427952.6147062321</v>
      </c>
      <c r="O216" s="116">
        <v>215919.89864390829</v>
      </c>
      <c r="P216" s="117">
        <v>-2166967.1114999996</v>
      </c>
      <c r="Q216" s="117">
        <v>123682.93708904352</v>
      </c>
      <c r="R216" s="117">
        <v>750431.68923208234</v>
      </c>
      <c r="S216" s="118">
        <v>35974.5</v>
      </c>
      <c r="T216" s="22">
        <f t="shared" si="16"/>
        <v>8596703.4303774945</v>
      </c>
      <c r="U216" s="36">
        <v>2366690.2520136274</v>
      </c>
      <c r="V216" s="22">
        <f t="shared" si="18"/>
        <v>10963393.682391122</v>
      </c>
      <c r="W216" s="22">
        <v>3437295.6144646946</v>
      </c>
      <c r="X216" s="21">
        <f t="shared" si="17"/>
        <v>14400689.296855817</v>
      </c>
      <c r="Y216" s="20">
        <f t="shared" si="19"/>
        <v>580.43890757177815</v>
      </c>
      <c r="Z216" s="248">
        <v>2</v>
      </c>
    </row>
    <row r="217" spans="1:26" s="120" customFormat="1" ht="16.5">
      <c r="A217" s="20">
        <v>681</v>
      </c>
      <c r="B217" s="18" t="s">
        <v>240</v>
      </c>
      <c r="C217" s="21">
        <v>3330</v>
      </c>
      <c r="D217" s="21">
        <v>3653306.5500000003</v>
      </c>
      <c r="E217" s="21">
        <v>920277.14147678122</v>
      </c>
      <c r="F217" s="21">
        <v>4573583.6914767819</v>
      </c>
      <c r="G217" s="114">
        <v>1359.93</v>
      </c>
      <c r="H217" s="32">
        <v>4528566.9000000004</v>
      </c>
      <c r="I217" s="32">
        <v>45016.79147678148</v>
      </c>
      <c r="J217" s="288">
        <f t="shared" si="15"/>
        <v>9.8427829276795924E-3</v>
      </c>
      <c r="K217" s="116">
        <v>190201.36602000002</v>
      </c>
      <c r="L217" s="116">
        <v>0</v>
      </c>
      <c r="M217" s="116">
        <v>34501.830492993351</v>
      </c>
      <c r="N217" s="116">
        <v>54504.284370005138</v>
      </c>
      <c r="O217" s="116">
        <v>0</v>
      </c>
      <c r="P217" s="117">
        <v>-216343.39499999999</v>
      </c>
      <c r="Q217" s="117">
        <v>371221.84530391701</v>
      </c>
      <c r="R217" s="117">
        <v>373672.73274623655</v>
      </c>
      <c r="S217" s="118">
        <v>4828.5</v>
      </c>
      <c r="T217" s="22">
        <f t="shared" si="16"/>
        <v>857603.95540993358</v>
      </c>
      <c r="U217" s="36">
        <v>1045481.9312328382</v>
      </c>
      <c r="V217" s="22">
        <f t="shared" si="18"/>
        <v>1903085.8866427718</v>
      </c>
      <c r="W217" s="22">
        <v>805669.38021478138</v>
      </c>
      <c r="X217" s="21">
        <f t="shared" si="17"/>
        <v>2708755.2668575533</v>
      </c>
      <c r="Y217" s="20">
        <f t="shared" si="19"/>
        <v>813.44002007734332</v>
      </c>
      <c r="Z217" s="248">
        <v>10</v>
      </c>
    </row>
    <row r="218" spans="1:26" s="120" customFormat="1" ht="16.5">
      <c r="A218" s="20">
        <v>683</v>
      </c>
      <c r="B218" s="18" t="s">
        <v>241</v>
      </c>
      <c r="C218" s="21">
        <v>3670</v>
      </c>
      <c r="D218" s="21">
        <v>6167156.0300000003</v>
      </c>
      <c r="E218" s="21">
        <v>3016630.2243311354</v>
      </c>
      <c r="F218" s="21">
        <v>9183786.2543311361</v>
      </c>
      <c r="G218" s="114">
        <v>1359.93</v>
      </c>
      <c r="H218" s="32">
        <v>4990943.1000000006</v>
      </c>
      <c r="I218" s="32">
        <v>4192843.1543311356</v>
      </c>
      <c r="J218" s="288">
        <f t="shared" si="15"/>
        <v>0.45654842547688457</v>
      </c>
      <c r="K218" s="116">
        <v>1191415.2283399999</v>
      </c>
      <c r="L218" s="116">
        <v>0</v>
      </c>
      <c r="M218" s="116">
        <v>45768.185606592779</v>
      </c>
      <c r="N218" s="116">
        <v>58886.130582724873</v>
      </c>
      <c r="O218" s="116">
        <v>0</v>
      </c>
      <c r="P218" s="117">
        <v>-230046.73</v>
      </c>
      <c r="Q218" s="117">
        <v>-388451.5013686202</v>
      </c>
      <c r="R218" s="117">
        <v>39568.52792225578</v>
      </c>
      <c r="S218" s="118">
        <v>5321.5</v>
      </c>
      <c r="T218" s="22">
        <f t="shared" si="16"/>
        <v>4915304.4954140885</v>
      </c>
      <c r="U218" s="36">
        <v>2472724.0688594365</v>
      </c>
      <c r="V218" s="22">
        <f t="shared" si="18"/>
        <v>7388028.564273525</v>
      </c>
      <c r="W218" s="22">
        <v>759963.97848509159</v>
      </c>
      <c r="X218" s="21">
        <f t="shared" si="17"/>
        <v>8147992.5427586166</v>
      </c>
      <c r="Y218" s="20">
        <f t="shared" si="19"/>
        <v>2220.1614557925386</v>
      </c>
      <c r="Z218" s="248">
        <v>19</v>
      </c>
    </row>
    <row r="219" spans="1:26" s="120" customFormat="1" ht="16.5">
      <c r="A219" s="20">
        <v>684</v>
      </c>
      <c r="B219" s="18" t="s">
        <v>242</v>
      </c>
      <c r="C219" s="21">
        <v>38959</v>
      </c>
      <c r="D219" s="21">
        <v>52607476.230000004</v>
      </c>
      <c r="E219" s="21">
        <v>8949186.6815105285</v>
      </c>
      <c r="F219" s="21">
        <v>61556662.911510535</v>
      </c>
      <c r="G219" s="114">
        <v>1359.93</v>
      </c>
      <c r="H219" s="32">
        <v>52981512.870000005</v>
      </c>
      <c r="I219" s="32">
        <v>8575150.0415105298</v>
      </c>
      <c r="J219" s="288">
        <f t="shared" si="15"/>
        <v>0.13930498561687066</v>
      </c>
      <c r="K219" s="116">
        <v>0</v>
      </c>
      <c r="L219" s="116">
        <v>0</v>
      </c>
      <c r="M219" s="116">
        <v>514928.75892099121</v>
      </c>
      <c r="N219" s="116">
        <v>756434.30391215801</v>
      </c>
      <c r="O219" s="116">
        <v>0</v>
      </c>
      <c r="P219" s="117">
        <v>-2609567.4962499999</v>
      </c>
      <c r="Q219" s="117">
        <v>4224861.5882231388</v>
      </c>
      <c r="R219" s="117">
        <v>4584242.9445898756</v>
      </c>
      <c r="S219" s="118">
        <v>56490.549999999996</v>
      </c>
      <c r="T219" s="22">
        <f t="shared" si="16"/>
        <v>16102540.690906692</v>
      </c>
      <c r="U219" s="36">
        <v>-487968.36931135855</v>
      </c>
      <c r="V219" s="22">
        <f t="shared" si="18"/>
        <v>15614572.321595334</v>
      </c>
      <c r="W219" s="22">
        <v>7040812.967825627</v>
      </c>
      <c r="X219" s="21">
        <f t="shared" si="17"/>
        <v>22655385.289420962</v>
      </c>
      <c r="Y219" s="20">
        <f t="shared" si="19"/>
        <v>581.51865523809545</v>
      </c>
      <c r="Z219" s="248">
        <v>4</v>
      </c>
    </row>
    <row r="220" spans="1:26" s="120" customFormat="1" ht="16.5">
      <c r="A220" s="20">
        <v>686</v>
      </c>
      <c r="B220" s="18" t="s">
        <v>243</v>
      </c>
      <c r="C220" s="21">
        <v>3033</v>
      </c>
      <c r="D220" s="21">
        <v>3589446.3000000003</v>
      </c>
      <c r="E220" s="21">
        <v>762717.53912161058</v>
      </c>
      <c r="F220" s="21">
        <v>4352163.8391216109</v>
      </c>
      <c r="G220" s="114">
        <v>1359.93</v>
      </c>
      <c r="H220" s="32">
        <v>4124667.6900000004</v>
      </c>
      <c r="I220" s="32">
        <v>227496.14912161045</v>
      </c>
      <c r="J220" s="288">
        <f t="shared" si="15"/>
        <v>5.2271963448767035E-2</v>
      </c>
      <c r="K220" s="116">
        <v>341173.56537900004</v>
      </c>
      <c r="L220" s="116">
        <v>0</v>
      </c>
      <c r="M220" s="116">
        <v>32772.681531042763</v>
      </c>
      <c r="N220" s="116">
        <v>46474.944003236575</v>
      </c>
      <c r="O220" s="116">
        <v>0</v>
      </c>
      <c r="P220" s="117">
        <v>-220139.19500000001</v>
      </c>
      <c r="Q220" s="117">
        <v>-437443.22531851195</v>
      </c>
      <c r="R220" s="117">
        <v>-426852.19623817643</v>
      </c>
      <c r="S220" s="118">
        <v>4397.8499999999995</v>
      </c>
      <c r="T220" s="22">
        <f t="shared" si="16"/>
        <v>-432119.42652179848</v>
      </c>
      <c r="U220" s="36">
        <v>1319498.9639067713</v>
      </c>
      <c r="V220" s="22">
        <f t="shared" si="18"/>
        <v>887379.53738497279</v>
      </c>
      <c r="W220" s="22">
        <v>672707.59369978029</v>
      </c>
      <c r="X220" s="21">
        <f t="shared" si="17"/>
        <v>1560087.1310847532</v>
      </c>
      <c r="Y220" s="20">
        <f t="shared" si="19"/>
        <v>514.37096310080881</v>
      </c>
      <c r="Z220" s="248">
        <v>11</v>
      </c>
    </row>
    <row r="221" spans="1:26" s="120" customFormat="1" ht="16.5">
      <c r="A221" s="20">
        <v>687</v>
      </c>
      <c r="B221" s="18" t="s">
        <v>244</v>
      </c>
      <c r="C221" s="21">
        <v>1513</v>
      </c>
      <c r="D221" s="21">
        <v>1500445.5999999999</v>
      </c>
      <c r="E221" s="21">
        <v>1050353.8320477032</v>
      </c>
      <c r="F221" s="21">
        <v>2550799.4320477033</v>
      </c>
      <c r="G221" s="114">
        <v>1359.93</v>
      </c>
      <c r="H221" s="32">
        <v>2057574.09</v>
      </c>
      <c r="I221" s="32">
        <v>493225.34204770322</v>
      </c>
      <c r="J221" s="288">
        <f t="shared" si="15"/>
        <v>0.19336108352970624</v>
      </c>
      <c r="K221" s="116">
        <v>491438.79486799997</v>
      </c>
      <c r="L221" s="116">
        <v>0</v>
      </c>
      <c r="M221" s="116">
        <v>18638.969553243023</v>
      </c>
      <c r="N221" s="116">
        <v>16500.492206865136</v>
      </c>
      <c r="O221" s="116">
        <v>0</v>
      </c>
      <c r="P221" s="117">
        <v>-106839.16</v>
      </c>
      <c r="Q221" s="117">
        <v>-184051.24712608245</v>
      </c>
      <c r="R221" s="117">
        <v>-280279.81793716457</v>
      </c>
      <c r="S221" s="118">
        <v>2193.85</v>
      </c>
      <c r="T221" s="22">
        <f t="shared" si="16"/>
        <v>450827.22361256427</v>
      </c>
      <c r="U221" s="36">
        <v>-31304.543049172666</v>
      </c>
      <c r="V221" s="22">
        <f t="shared" si="18"/>
        <v>419522.68056339159</v>
      </c>
      <c r="W221" s="22">
        <v>376032.7087259306</v>
      </c>
      <c r="X221" s="21">
        <f t="shared" si="17"/>
        <v>795555.38928932219</v>
      </c>
      <c r="Y221" s="20">
        <f t="shared" si="19"/>
        <v>525.81321169155467</v>
      </c>
      <c r="Z221" s="248">
        <v>11</v>
      </c>
    </row>
    <row r="222" spans="1:26" s="120" customFormat="1" ht="16.5">
      <c r="A222" s="20">
        <v>689</v>
      </c>
      <c r="B222" s="18" t="s">
        <v>245</v>
      </c>
      <c r="C222" s="21">
        <v>3092</v>
      </c>
      <c r="D222" s="21">
        <v>2760071.35</v>
      </c>
      <c r="E222" s="21">
        <v>766744.66617565043</v>
      </c>
      <c r="F222" s="21">
        <v>3526816.0161756505</v>
      </c>
      <c r="G222" s="114">
        <v>1359.93</v>
      </c>
      <c r="H222" s="32">
        <v>4204903.5600000005</v>
      </c>
      <c r="I222" s="32">
        <v>-678087.54382435</v>
      </c>
      <c r="J222" s="288">
        <f t="shared" si="15"/>
        <v>-0.19226620858993465</v>
      </c>
      <c r="K222" s="116">
        <v>308514.60254400002</v>
      </c>
      <c r="L222" s="116">
        <v>0</v>
      </c>
      <c r="M222" s="116">
        <v>36754.906797594027</v>
      </c>
      <c r="N222" s="116">
        <v>45245.86157825886</v>
      </c>
      <c r="O222" s="116">
        <v>0</v>
      </c>
      <c r="P222" s="117">
        <v>-197187.86</v>
      </c>
      <c r="Q222" s="117">
        <v>1478680.7573115446</v>
      </c>
      <c r="R222" s="117">
        <v>1022459.7179055756</v>
      </c>
      <c r="S222" s="118">
        <v>4483.3999999999996</v>
      </c>
      <c r="T222" s="22">
        <f t="shared" si="16"/>
        <v>2020863.8423126228</v>
      </c>
      <c r="U222" s="36">
        <v>434703.170807908</v>
      </c>
      <c r="V222" s="22">
        <f t="shared" si="18"/>
        <v>2455567.0131205306</v>
      </c>
      <c r="W222" s="22">
        <v>595411.99035538931</v>
      </c>
      <c r="X222" s="21">
        <f t="shared" si="17"/>
        <v>3050979.0034759198</v>
      </c>
      <c r="Y222" s="20">
        <f t="shared" si="19"/>
        <v>986.73318353037507</v>
      </c>
      <c r="Z222" s="248">
        <v>9</v>
      </c>
    </row>
    <row r="223" spans="1:26" s="120" customFormat="1" ht="16.5">
      <c r="A223" s="20">
        <v>691</v>
      </c>
      <c r="B223" s="18" t="s">
        <v>246</v>
      </c>
      <c r="C223" s="21">
        <v>2690</v>
      </c>
      <c r="D223" s="21">
        <v>4688127</v>
      </c>
      <c r="E223" s="21">
        <v>580545.82030558435</v>
      </c>
      <c r="F223" s="21">
        <v>5268672.820305584</v>
      </c>
      <c r="G223" s="114">
        <v>1359.93</v>
      </c>
      <c r="H223" s="32">
        <v>3658211.7</v>
      </c>
      <c r="I223" s="32">
        <v>1610461.1203055838</v>
      </c>
      <c r="J223" s="288">
        <f t="shared" si="15"/>
        <v>0.30566732367567601</v>
      </c>
      <c r="K223" s="116">
        <v>307890.83640000003</v>
      </c>
      <c r="L223" s="116">
        <v>0</v>
      </c>
      <c r="M223" s="116">
        <v>32154.664046934733</v>
      </c>
      <c r="N223" s="116">
        <v>41356.670122767253</v>
      </c>
      <c r="O223" s="116">
        <v>0</v>
      </c>
      <c r="P223" s="117">
        <v>-132688.05500000002</v>
      </c>
      <c r="Q223" s="117">
        <v>538032.02669340617</v>
      </c>
      <c r="R223" s="117">
        <v>55127.68437012424</v>
      </c>
      <c r="S223" s="118">
        <v>3900.5</v>
      </c>
      <c r="T223" s="22">
        <f t="shared" si="16"/>
        <v>2456235.4469388165</v>
      </c>
      <c r="U223" s="36">
        <v>1795427.3401665534</v>
      </c>
      <c r="V223" s="22">
        <f t="shared" si="18"/>
        <v>4251662.7871053703</v>
      </c>
      <c r="W223" s="22">
        <v>640960.05842737365</v>
      </c>
      <c r="X223" s="21">
        <f t="shared" si="17"/>
        <v>4892622.8455327442</v>
      </c>
      <c r="Y223" s="20">
        <f t="shared" si="19"/>
        <v>1818.8189016850349</v>
      </c>
      <c r="Z223" s="248">
        <v>17</v>
      </c>
    </row>
    <row r="224" spans="1:26" s="120" customFormat="1" ht="16.5">
      <c r="A224" s="20">
        <v>694</v>
      </c>
      <c r="B224" s="18" t="s">
        <v>247</v>
      </c>
      <c r="C224" s="21">
        <v>28521</v>
      </c>
      <c r="D224" s="21">
        <v>41256905.509999998</v>
      </c>
      <c r="E224" s="21">
        <v>5291632.2090041228</v>
      </c>
      <c r="F224" s="21">
        <v>46548537.719004124</v>
      </c>
      <c r="G224" s="114">
        <v>1359.93</v>
      </c>
      <c r="H224" s="32">
        <v>38786563.530000001</v>
      </c>
      <c r="I224" s="32">
        <v>7761974.1890041232</v>
      </c>
      <c r="J224" s="288">
        <f t="shared" si="15"/>
        <v>0.16675011867956452</v>
      </c>
      <c r="K224" s="116">
        <v>0</v>
      </c>
      <c r="L224" s="116">
        <v>0</v>
      </c>
      <c r="M224" s="116">
        <v>344324.040913267</v>
      </c>
      <c r="N224" s="116">
        <v>533740.89786189666</v>
      </c>
      <c r="O224" s="116">
        <v>0</v>
      </c>
      <c r="P224" s="117">
        <v>-3014730.06</v>
      </c>
      <c r="Q224" s="117">
        <v>182336.14887084407</v>
      </c>
      <c r="R224" s="117">
        <v>1703642.2988672403</v>
      </c>
      <c r="S224" s="118">
        <v>41355.449999999997</v>
      </c>
      <c r="T224" s="22">
        <f t="shared" si="16"/>
        <v>7552642.965517371</v>
      </c>
      <c r="U224" s="36">
        <v>2205258.0618360247</v>
      </c>
      <c r="V224" s="22">
        <f t="shared" si="18"/>
        <v>9757901.0273533948</v>
      </c>
      <c r="W224" s="22">
        <v>4328850.2716077128</v>
      </c>
      <c r="X224" s="21">
        <f t="shared" si="17"/>
        <v>14086751.298961107</v>
      </c>
      <c r="Y224" s="20">
        <f t="shared" si="19"/>
        <v>493.9080431598158</v>
      </c>
      <c r="Z224" s="248">
        <v>5</v>
      </c>
    </row>
    <row r="225" spans="1:26" s="120" customFormat="1" ht="16.5">
      <c r="A225" s="20">
        <v>697</v>
      </c>
      <c r="B225" s="18" t="s">
        <v>248</v>
      </c>
      <c r="C225" s="21">
        <v>1210</v>
      </c>
      <c r="D225" s="21">
        <v>1142192.5</v>
      </c>
      <c r="E225" s="21">
        <v>750718.10547649616</v>
      </c>
      <c r="F225" s="21">
        <v>1892910.6054764963</v>
      </c>
      <c r="G225" s="114">
        <v>1359.93</v>
      </c>
      <c r="H225" s="32">
        <v>1645515.3</v>
      </c>
      <c r="I225" s="32">
        <v>247395.30547649623</v>
      </c>
      <c r="J225" s="288">
        <f t="shared" si="15"/>
        <v>0.13069571524441864</v>
      </c>
      <c r="K225" s="116">
        <v>119396.12200999999</v>
      </c>
      <c r="L225" s="116">
        <v>0</v>
      </c>
      <c r="M225" s="116">
        <v>10307.197248265411</v>
      </c>
      <c r="N225" s="116">
        <v>24022.676980137796</v>
      </c>
      <c r="O225" s="116">
        <v>0</v>
      </c>
      <c r="P225" s="117">
        <v>-58144.195</v>
      </c>
      <c r="Q225" s="117">
        <v>-130762.00988030998</v>
      </c>
      <c r="R225" s="117">
        <v>-75527.227030838651</v>
      </c>
      <c r="S225" s="118">
        <v>1754.5</v>
      </c>
      <c r="T225" s="22">
        <f t="shared" si="16"/>
        <v>138442.36980375077</v>
      </c>
      <c r="U225" s="36">
        <v>341734.49183355772</v>
      </c>
      <c r="V225" s="22">
        <f t="shared" si="18"/>
        <v>480176.8616373085</v>
      </c>
      <c r="W225" s="22">
        <v>294418.19818171411</v>
      </c>
      <c r="X225" s="21">
        <f t="shared" si="17"/>
        <v>774595.05981902266</v>
      </c>
      <c r="Y225" s="20">
        <f t="shared" si="19"/>
        <v>640.16120646200216</v>
      </c>
      <c r="Z225" s="248">
        <v>18</v>
      </c>
    </row>
    <row r="226" spans="1:26" s="120" customFormat="1" ht="16.5">
      <c r="A226" s="20">
        <v>698</v>
      </c>
      <c r="B226" s="18" t="s">
        <v>249</v>
      </c>
      <c r="C226" s="21">
        <v>64180</v>
      </c>
      <c r="D226" s="21">
        <v>97212815.439999998</v>
      </c>
      <c r="E226" s="21">
        <v>15533273.230238874</v>
      </c>
      <c r="F226" s="21">
        <v>112746088.67023887</v>
      </c>
      <c r="G226" s="114">
        <v>1359.93</v>
      </c>
      <c r="H226" s="32">
        <v>87280307.400000006</v>
      </c>
      <c r="I226" s="32">
        <v>25465781.270238861</v>
      </c>
      <c r="J226" s="288">
        <f t="shared" si="15"/>
        <v>0.22586842320287925</v>
      </c>
      <c r="K226" s="116">
        <v>0</v>
      </c>
      <c r="L226" s="116">
        <v>0</v>
      </c>
      <c r="M226" s="116">
        <v>803609.64223924384</v>
      </c>
      <c r="N226" s="116">
        <v>1315635.0611490447</v>
      </c>
      <c r="O226" s="116">
        <v>426138.49914341443</v>
      </c>
      <c r="P226" s="117">
        <v>-4865641.2763999999</v>
      </c>
      <c r="Q226" s="117">
        <v>-18309719.873889558</v>
      </c>
      <c r="R226" s="117">
        <v>-11865842.428295489</v>
      </c>
      <c r="S226" s="118">
        <v>93061</v>
      </c>
      <c r="T226" s="22">
        <f t="shared" si="16"/>
        <v>-6936978.105814483</v>
      </c>
      <c r="U226" s="36">
        <v>19322521.180275664</v>
      </c>
      <c r="V226" s="22">
        <f t="shared" si="18"/>
        <v>12385543.074461181</v>
      </c>
      <c r="W226" s="22">
        <v>9602704.4680333622</v>
      </c>
      <c r="X226" s="21">
        <f t="shared" si="17"/>
        <v>21988247.542494543</v>
      </c>
      <c r="Y226" s="20">
        <f t="shared" si="19"/>
        <v>342.60279748355475</v>
      </c>
      <c r="Z226" s="248">
        <v>19</v>
      </c>
    </row>
    <row r="227" spans="1:26" s="120" customFormat="1" ht="16.5">
      <c r="A227" s="20">
        <v>700</v>
      </c>
      <c r="B227" s="18" t="s">
        <v>250</v>
      </c>
      <c r="C227" s="21">
        <v>4913</v>
      </c>
      <c r="D227" s="21">
        <v>5727837.6699999999</v>
      </c>
      <c r="E227" s="21">
        <v>1525486.7453153238</v>
      </c>
      <c r="F227" s="21">
        <v>7253324.4153153235</v>
      </c>
      <c r="G227" s="114">
        <v>1359.93</v>
      </c>
      <c r="H227" s="32">
        <v>6681336.0899999999</v>
      </c>
      <c r="I227" s="32">
        <v>571988.32531532366</v>
      </c>
      <c r="J227" s="288">
        <f t="shared" si="15"/>
        <v>7.885878151369817E-2</v>
      </c>
      <c r="K227" s="116">
        <v>23814.028298000001</v>
      </c>
      <c r="L227" s="116">
        <v>0</v>
      </c>
      <c r="M227" s="116">
        <v>36164.308808319038</v>
      </c>
      <c r="N227" s="116">
        <v>82701.215144627815</v>
      </c>
      <c r="O227" s="116">
        <v>0</v>
      </c>
      <c r="P227" s="117">
        <v>-269389.51</v>
      </c>
      <c r="Q227" s="117">
        <v>242837.30904163822</v>
      </c>
      <c r="R227" s="117">
        <v>508720.88065454521</v>
      </c>
      <c r="S227" s="118">
        <v>7123.8499999999995</v>
      </c>
      <c r="T227" s="22">
        <f t="shared" si="16"/>
        <v>1203960.4072624538</v>
      </c>
      <c r="U227" s="36">
        <v>-6019.9708674421609</v>
      </c>
      <c r="V227" s="22">
        <f t="shared" si="18"/>
        <v>1197940.4363950116</v>
      </c>
      <c r="W227" s="22">
        <v>815623.78408988658</v>
      </c>
      <c r="X227" s="21">
        <f t="shared" si="17"/>
        <v>2013564.2204848982</v>
      </c>
      <c r="Y227" s="20">
        <f t="shared" si="19"/>
        <v>409.84413199366946</v>
      </c>
      <c r="Z227" s="248">
        <v>9</v>
      </c>
    </row>
    <row r="228" spans="1:26" s="120" customFormat="1" ht="16.5">
      <c r="A228" s="20">
        <v>702</v>
      </c>
      <c r="B228" s="18" t="s">
        <v>251</v>
      </c>
      <c r="C228" s="21">
        <v>4155</v>
      </c>
      <c r="D228" s="21">
        <v>4422642.83</v>
      </c>
      <c r="E228" s="21">
        <v>996615.18484189047</v>
      </c>
      <c r="F228" s="21">
        <v>5419258.0148418909</v>
      </c>
      <c r="G228" s="114">
        <v>1359.93</v>
      </c>
      <c r="H228" s="32">
        <v>5650509.1500000004</v>
      </c>
      <c r="I228" s="32">
        <v>-231251.13515810948</v>
      </c>
      <c r="J228" s="288">
        <f t="shared" si="15"/>
        <v>-4.2672102809051496E-2</v>
      </c>
      <c r="K228" s="116">
        <v>415393.2165000001</v>
      </c>
      <c r="L228" s="116">
        <v>0</v>
      </c>
      <c r="M228" s="116">
        <v>50034.034537483967</v>
      </c>
      <c r="N228" s="116">
        <v>67738.942796267351</v>
      </c>
      <c r="O228" s="116">
        <v>0</v>
      </c>
      <c r="P228" s="117">
        <v>-213318.42999999996</v>
      </c>
      <c r="Q228" s="117">
        <v>595501.04167854588</v>
      </c>
      <c r="R228" s="117">
        <v>219068.59101016991</v>
      </c>
      <c r="S228" s="118">
        <v>6024.75</v>
      </c>
      <c r="T228" s="22">
        <f t="shared" si="16"/>
        <v>909191.01136435778</v>
      </c>
      <c r="U228" s="36">
        <v>874075.13823561161</v>
      </c>
      <c r="V228" s="22">
        <f t="shared" si="18"/>
        <v>1783266.1495999694</v>
      </c>
      <c r="W228" s="22">
        <v>910151.59470414324</v>
      </c>
      <c r="X228" s="21">
        <f t="shared" si="17"/>
        <v>2693417.7443041126</v>
      </c>
      <c r="Y228" s="20">
        <f t="shared" si="19"/>
        <v>648.23531752204872</v>
      </c>
      <c r="Z228" s="248">
        <v>6</v>
      </c>
    </row>
    <row r="229" spans="1:26" s="120" customFormat="1" ht="16.5">
      <c r="A229" s="20">
        <v>704</v>
      </c>
      <c r="B229" s="18" t="s">
        <v>252</v>
      </c>
      <c r="C229" s="21">
        <v>6379</v>
      </c>
      <c r="D229" s="21">
        <v>11779340.07</v>
      </c>
      <c r="E229" s="21">
        <v>703499.77397692227</v>
      </c>
      <c r="F229" s="21">
        <v>12482839.843976922</v>
      </c>
      <c r="G229" s="114">
        <v>1359.93</v>
      </c>
      <c r="H229" s="32">
        <v>8674993.4700000007</v>
      </c>
      <c r="I229" s="32">
        <v>3807846.3739769217</v>
      </c>
      <c r="J229" s="288">
        <f t="shared" si="15"/>
        <v>0.30504648153554903</v>
      </c>
      <c r="K229" s="116">
        <v>0</v>
      </c>
      <c r="L229" s="116">
        <v>0</v>
      </c>
      <c r="M229" s="116">
        <v>53417.945163579243</v>
      </c>
      <c r="N229" s="116">
        <v>133285.60156407839</v>
      </c>
      <c r="O229" s="116">
        <v>43378.751118716762</v>
      </c>
      <c r="P229" s="117">
        <v>-247324.9</v>
      </c>
      <c r="Q229" s="117">
        <v>454971.36601067602</v>
      </c>
      <c r="R229" s="117">
        <v>-5509.4448884603189</v>
      </c>
      <c r="S229" s="118">
        <v>9249.5499999999993</v>
      </c>
      <c r="T229" s="22">
        <f t="shared" si="16"/>
        <v>4249315.2429455118</v>
      </c>
      <c r="U229" s="36">
        <v>1148253.7514396035</v>
      </c>
      <c r="V229" s="22">
        <f t="shared" si="18"/>
        <v>5397568.9943851158</v>
      </c>
      <c r="W229" s="22">
        <v>871842.56580708991</v>
      </c>
      <c r="X229" s="21">
        <f t="shared" si="17"/>
        <v>6269411.5601922059</v>
      </c>
      <c r="Y229" s="20">
        <f t="shared" si="19"/>
        <v>982.8204358351162</v>
      </c>
      <c r="Z229" s="248">
        <v>2</v>
      </c>
    </row>
    <row r="230" spans="1:26" s="120" customFormat="1" ht="16.5">
      <c r="A230" s="20">
        <v>707</v>
      </c>
      <c r="B230" s="18" t="s">
        <v>253</v>
      </c>
      <c r="C230" s="21">
        <v>2032</v>
      </c>
      <c r="D230" s="21">
        <v>1649055.3800000001</v>
      </c>
      <c r="E230" s="21">
        <v>797882.81917472614</v>
      </c>
      <c r="F230" s="21">
        <v>2446938.1991747264</v>
      </c>
      <c r="G230" s="114">
        <v>1359.93</v>
      </c>
      <c r="H230" s="32">
        <v>2763377.7600000002</v>
      </c>
      <c r="I230" s="32">
        <v>-316439.56082527386</v>
      </c>
      <c r="J230" s="288">
        <f t="shared" si="15"/>
        <v>-0.12932061828614991</v>
      </c>
      <c r="K230" s="116">
        <v>268646.603168</v>
      </c>
      <c r="L230" s="116">
        <v>0</v>
      </c>
      <c r="M230" s="116">
        <v>20293.181750930951</v>
      </c>
      <c r="N230" s="116">
        <v>40870.13639667297</v>
      </c>
      <c r="O230" s="116">
        <v>0</v>
      </c>
      <c r="P230" s="117">
        <v>-122982.92</v>
      </c>
      <c r="Q230" s="117">
        <v>120641.47269543461</v>
      </c>
      <c r="R230" s="117">
        <v>250001.08566486579</v>
      </c>
      <c r="S230" s="118">
        <v>2946.4</v>
      </c>
      <c r="T230" s="22">
        <f t="shared" si="16"/>
        <v>263976.3988506305</v>
      </c>
      <c r="U230" s="36">
        <v>1231829.6343562603</v>
      </c>
      <c r="V230" s="22">
        <f t="shared" si="18"/>
        <v>1495806.0332068908</v>
      </c>
      <c r="W230" s="22">
        <v>524427.4422636329</v>
      </c>
      <c r="X230" s="21">
        <f t="shared" si="17"/>
        <v>2020233.4754705238</v>
      </c>
      <c r="Y230" s="20">
        <f t="shared" si="19"/>
        <v>994.20938753470659</v>
      </c>
      <c r="Z230" s="248">
        <v>12</v>
      </c>
    </row>
    <row r="231" spans="1:26" s="120" customFormat="1" ht="16.5">
      <c r="A231" s="20">
        <v>710</v>
      </c>
      <c r="B231" s="18" t="s">
        <v>254</v>
      </c>
      <c r="C231" s="21">
        <v>27484</v>
      </c>
      <c r="D231" s="21">
        <v>37523053.959999993</v>
      </c>
      <c r="E231" s="21">
        <v>11733907.710492935</v>
      </c>
      <c r="F231" s="21">
        <v>49256961.670492932</v>
      </c>
      <c r="G231" s="114">
        <v>1359.93</v>
      </c>
      <c r="H231" s="32">
        <v>37376316.120000005</v>
      </c>
      <c r="I231" s="32">
        <v>11880645.550492927</v>
      </c>
      <c r="J231" s="288">
        <f t="shared" si="15"/>
        <v>0.24119728760310347</v>
      </c>
      <c r="K231" s="116">
        <v>0</v>
      </c>
      <c r="L231" s="116">
        <v>0</v>
      </c>
      <c r="M231" s="116">
        <v>307045.50935920741</v>
      </c>
      <c r="N231" s="116">
        <v>333260.54288269603</v>
      </c>
      <c r="O231" s="116">
        <v>0</v>
      </c>
      <c r="P231" s="117">
        <v>-2034844.6187500001</v>
      </c>
      <c r="Q231" s="117">
        <v>-1876434.7318152732</v>
      </c>
      <c r="R231" s="117">
        <v>412923.11956884601</v>
      </c>
      <c r="S231" s="118">
        <v>39851.799999999996</v>
      </c>
      <c r="T231" s="22">
        <f t="shared" si="16"/>
        <v>9062447.1717384048</v>
      </c>
      <c r="U231" s="36">
        <v>8151505.5640347814</v>
      </c>
      <c r="V231" s="22">
        <f t="shared" si="18"/>
        <v>17213952.735773187</v>
      </c>
      <c r="W231" s="22">
        <v>4902020.8825135343</v>
      </c>
      <c r="X231" s="21">
        <f t="shared" si="17"/>
        <v>22115973.618286721</v>
      </c>
      <c r="Y231" s="20">
        <f t="shared" si="19"/>
        <v>804.68540308130991</v>
      </c>
      <c r="Z231" s="248">
        <v>1</v>
      </c>
    </row>
    <row r="232" spans="1:26" s="120" customFormat="1" ht="16.5">
      <c r="A232" s="20">
        <v>729</v>
      </c>
      <c r="B232" s="18" t="s">
        <v>255</v>
      </c>
      <c r="C232" s="21">
        <v>9117</v>
      </c>
      <c r="D232" s="21">
        <v>11902814.84</v>
      </c>
      <c r="E232" s="21">
        <v>2248975.0589630185</v>
      </c>
      <c r="F232" s="21">
        <v>14151789.898963019</v>
      </c>
      <c r="G232" s="114">
        <v>1359.93</v>
      </c>
      <c r="H232" s="32">
        <v>12398481.810000001</v>
      </c>
      <c r="I232" s="32">
        <v>1753308.0889630187</v>
      </c>
      <c r="J232" s="288">
        <f t="shared" si="15"/>
        <v>0.12389302706447708</v>
      </c>
      <c r="K232" s="116">
        <v>436005.36039000005</v>
      </c>
      <c r="L232" s="116">
        <v>0</v>
      </c>
      <c r="M232" s="116">
        <v>108471.97132603485</v>
      </c>
      <c r="N232" s="116">
        <v>131335.19088067758</v>
      </c>
      <c r="O232" s="116">
        <v>0</v>
      </c>
      <c r="P232" s="117">
        <v>-629011.44500000007</v>
      </c>
      <c r="Q232" s="117">
        <v>-2235.4910099561166</v>
      </c>
      <c r="R232" s="117">
        <v>199038.06417472914</v>
      </c>
      <c r="S232" s="118">
        <v>13219.65</v>
      </c>
      <c r="T232" s="22">
        <f t="shared" si="16"/>
        <v>2010131.3897245042</v>
      </c>
      <c r="U232" s="36">
        <v>4572390.3591183471</v>
      </c>
      <c r="V232" s="22">
        <f t="shared" si="18"/>
        <v>6582521.7488428513</v>
      </c>
      <c r="W232" s="22">
        <v>1905196.320821929</v>
      </c>
      <c r="X232" s="21">
        <f t="shared" si="17"/>
        <v>8487718.0696647801</v>
      </c>
      <c r="Y232" s="20">
        <f t="shared" si="19"/>
        <v>930.97708343367117</v>
      </c>
      <c r="Z232" s="248">
        <v>13</v>
      </c>
    </row>
    <row r="233" spans="1:26" s="120" customFormat="1" ht="16.5">
      <c r="A233" s="20">
        <v>732</v>
      </c>
      <c r="B233" s="18" t="s">
        <v>256</v>
      </c>
      <c r="C233" s="21">
        <v>3416</v>
      </c>
      <c r="D233" s="21">
        <v>2938498.91</v>
      </c>
      <c r="E233" s="21">
        <v>3351466.0939170909</v>
      </c>
      <c r="F233" s="21">
        <v>6289965.0039170906</v>
      </c>
      <c r="G233" s="114">
        <v>1359.93</v>
      </c>
      <c r="H233" s="32">
        <v>4645520.88</v>
      </c>
      <c r="I233" s="32">
        <v>1644444.1239170907</v>
      </c>
      <c r="J233" s="288">
        <f t="shared" si="15"/>
        <v>0.26143931212542665</v>
      </c>
      <c r="K233" s="116">
        <v>1126090.7469279999</v>
      </c>
      <c r="L233" s="116">
        <v>0</v>
      </c>
      <c r="M233" s="116">
        <v>40665.908481572231</v>
      </c>
      <c r="N233" s="116">
        <v>51831.59244268154</v>
      </c>
      <c r="O233" s="116">
        <v>0</v>
      </c>
      <c r="P233" s="117">
        <v>-172778.08999999997</v>
      </c>
      <c r="Q233" s="117">
        <v>-604844.44520688534</v>
      </c>
      <c r="R233" s="117">
        <v>579434.21842443536</v>
      </c>
      <c r="S233" s="118">
        <v>4953.2</v>
      </c>
      <c r="T233" s="22">
        <f t="shared" si="16"/>
        <v>2669797.2549868943</v>
      </c>
      <c r="U233" s="36">
        <v>1179060.3429282191</v>
      </c>
      <c r="V233" s="22">
        <f t="shared" si="18"/>
        <v>3848857.5979151134</v>
      </c>
      <c r="W233" s="22">
        <v>755675.73850250023</v>
      </c>
      <c r="X233" s="21">
        <f t="shared" si="17"/>
        <v>4604533.3364176136</v>
      </c>
      <c r="Y233" s="20">
        <f t="shared" si="19"/>
        <v>1347.9313045719009</v>
      </c>
      <c r="Z233" s="248">
        <v>19</v>
      </c>
    </row>
    <row r="234" spans="1:26" s="120" customFormat="1" ht="16.5">
      <c r="A234" s="20">
        <v>734</v>
      </c>
      <c r="B234" s="18" t="s">
        <v>257</v>
      </c>
      <c r="C234" s="21">
        <v>51400</v>
      </c>
      <c r="D234" s="21">
        <v>68043922.849999994</v>
      </c>
      <c r="E234" s="21">
        <v>12380421.311598388</v>
      </c>
      <c r="F234" s="21">
        <v>80424344.161598384</v>
      </c>
      <c r="G234" s="114">
        <v>1359.93</v>
      </c>
      <c r="H234" s="32">
        <v>69900402</v>
      </c>
      <c r="I234" s="32">
        <v>10523942.161598384</v>
      </c>
      <c r="J234" s="288">
        <f t="shared" si="15"/>
        <v>0.13085518161581025</v>
      </c>
      <c r="K234" s="116">
        <v>0</v>
      </c>
      <c r="L234" s="116">
        <v>0</v>
      </c>
      <c r="M234" s="116">
        <v>575345.64027392084</v>
      </c>
      <c r="N234" s="116">
        <v>908770.55689866119</v>
      </c>
      <c r="O234" s="116">
        <v>0</v>
      </c>
      <c r="P234" s="117">
        <v>-3699681.8461500001</v>
      </c>
      <c r="Q234" s="117">
        <v>-3196452.2279215986</v>
      </c>
      <c r="R234" s="117">
        <v>-164855.49441304526</v>
      </c>
      <c r="S234" s="118">
        <v>74530</v>
      </c>
      <c r="T234" s="22">
        <f t="shared" si="16"/>
        <v>5021598.7902863221</v>
      </c>
      <c r="U234" s="36">
        <v>16342234.771523811</v>
      </c>
      <c r="V234" s="22">
        <f t="shared" si="18"/>
        <v>21363833.561810132</v>
      </c>
      <c r="W234" s="22">
        <v>9273826.5703098979</v>
      </c>
      <c r="X234" s="21">
        <f t="shared" si="17"/>
        <v>30637660.132120028</v>
      </c>
      <c r="Y234" s="20">
        <f t="shared" si="19"/>
        <v>596.06342669494222</v>
      </c>
      <c r="Z234" s="248">
        <v>2</v>
      </c>
    </row>
    <row r="235" spans="1:26" s="120" customFormat="1" ht="16.5">
      <c r="A235" s="20">
        <v>738</v>
      </c>
      <c r="B235" s="18" t="s">
        <v>258</v>
      </c>
      <c r="C235" s="21">
        <v>2959</v>
      </c>
      <c r="D235" s="21">
        <v>4183847.0199999996</v>
      </c>
      <c r="E235" s="21">
        <v>536909.15922977263</v>
      </c>
      <c r="F235" s="21">
        <v>4720756.1792297717</v>
      </c>
      <c r="G235" s="114">
        <v>1359.93</v>
      </c>
      <c r="H235" s="32">
        <v>4024032.87</v>
      </c>
      <c r="I235" s="32">
        <v>696723.30922977161</v>
      </c>
      <c r="J235" s="288">
        <f t="shared" si="15"/>
        <v>0.14758722602433738</v>
      </c>
      <c r="K235" s="116">
        <v>0</v>
      </c>
      <c r="L235" s="116">
        <v>0</v>
      </c>
      <c r="M235" s="116">
        <v>22113.839601483422</v>
      </c>
      <c r="N235" s="116">
        <v>30505.27408077224</v>
      </c>
      <c r="O235" s="116">
        <v>0</v>
      </c>
      <c r="P235" s="117">
        <v>-143768.96999999997</v>
      </c>
      <c r="Q235" s="117">
        <v>48497.464560992346</v>
      </c>
      <c r="R235" s="117">
        <v>-5785.8933444046088</v>
      </c>
      <c r="S235" s="118">
        <v>4290.55</v>
      </c>
      <c r="T235" s="22">
        <f t="shared" si="16"/>
        <v>652575.57412861497</v>
      </c>
      <c r="U235" s="36">
        <v>932036.75857254537</v>
      </c>
      <c r="V235" s="22">
        <f t="shared" si="18"/>
        <v>1584612.3327011603</v>
      </c>
      <c r="W235" s="22">
        <v>584899.15882966912</v>
      </c>
      <c r="X235" s="21">
        <f t="shared" si="17"/>
        <v>2169511.4915308296</v>
      </c>
      <c r="Y235" s="20">
        <f t="shared" si="19"/>
        <v>733.19077104793155</v>
      </c>
      <c r="Z235" s="248">
        <v>2</v>
      </c>
    </row>
    <row r="236" spans="1:26" s="120" customFormat="1" ht="16.5">
      <c r="A236" s="20">
        <v>739</v>
      </c>
      <c r="B236" s="18" t="s">
        <v>259</v>
      </c>
      <c r="C236" s="21">
        <v>3261</v>
      </c>
      <c r="D236" s="21">
        <v>3579419.03</v>
      </c>
      <c r="E236" s="21">
        <v>758163.07734304934</v>
      </c>
      <c r="F236" s="21">
        <v>4337582.1073430488</v>
      </c>
      <c r="G236" s="114">
        <v>1359.93</v>
      </c>
      <c r="H236" s="32">
        <v>4434731.7300000004</v>
      </c>
      <c r="I236" s="32">
        <v>-97149.622656951658</v>
      </c>
      <c r="J236" s="288">
        <f t="shared" si="15"/>
        <v>-2.2397183558205861E-2</v>
      </c>
      <c r="K236" s="116">
        <v>119875.438304</v>
      </c>
      <c r="L236" s="116">
        <v>0</v>
      </c>
      <c r="M236" s="116">
        <v>34873.695429115971</v>
      </c>
      <c r="N236" s="116">
        <v>64754.593582013229</v>
      </c>
      <c r="O236" s="116">
        <v>0</v>
      </c>
      <c r="P236" s="117">
        <v>-178213.76499999998</v>
      </c>
      <c r="Q236" s="117">
        <v>1487130.9457899807</v>
      </c>
      <c r="R236" s="117">
        <v>1236713.0197413699</v>
      </c>
      <c r="S236" s="118">
        <v>4728.45</v>
      </c>
      <c r="T236" s="22">
        <f t="shared" si="16"/>
        <v>2672712.7551895282</v>
      </c>
      <c r="U236" s="36">
        <v>851472.41406119638</v>
      </c>
      <c r="V236" s="22">
        <f t="shared" si="18"/>
        <v>3524185.1692507248</v>
      </c>
      <c r="W236" s="22">
        <v>719684.42997651559</v>
      </c>
      <c r="X236" s="21">
        <f t="shared" si="17"/>
        <v>4243869.5992272403</v>
      </c>
      <c r="Y236" s="20">
        <f t="shared" si="19"/>
        <v>1301.4012877115119</v>
      </c>
      <c r="Z236" s="248">
        <v>9</v>
      </c>
    </row>
    <row r="237" spans="1:26" s="120" customFormat="1" ht="16.5">
      <c r="A237" s="20">
        <v>740</v>
      </c>
      <c r="B237" s="18" t="s">
        <v>260</v>
      </c>
      <c r="C237" s="21">
        <v>32547</v>
      </c>
      <c r="D237" s="21">
        <v>36268192.829999998</v>
      </c>
      <c r="E237" s="21">
        <v>8540909.5539023336</v>
      </c>
      <c r="F237" s="21">
        <v>44809102.383902334</v>
      </c>
      <c r="G237" s="114">
        <v>1359.93</v>
      </c>
      <c r="H237" s="32">
        <v>44261641.710000001</v>
      </c>
      <c r="I237" s="32">
        <v>547460.67390233278</v>
      </c>
      <c r="J237" s="288">
        <f t="shared" si="15"/>
        <v>1.2217621973588295E-2</v>
      </c>
      <c r="K237" s="116">
        <v>733290.28921200009</v>
      </c>
      <c r="L237" s="116">
        <v>0</v>
      </c>
      <c r="M237" s="116">
        <v>425547.70075712644</v>
      </c>
      <c r="N237" s="116">
        <v>603886.93267422472</v>
      </c>
      <c r="O237" s="116">
        <v>0</v>
      </c>
      <c r="P237" s="117">
        <v>-2710132.6399999997</v>
      </c>
      <c r="Q237" s="117">
        <v>-2020804.7409270357</v>
      </c>
      <c r="R237" s="117">
        <v>228095.99623139377</v>
      </c>
      <c r="S237" s="118">
        <v>47193.15</v>
      </c>
      <c r="T237" s="22">
        <f t="shared" si="16"/>
        <v>-2145462.6381499576</v>
      </c>
      <c r="U237" s="36">
        <v>8026895.6250426732</v>
      </c>
      <c r="V237" s="22">
        <f t="shared" si="18"/>
        <v>5881432.9868927151</v>
      </c>
      <c r="W237" s="22">
        <v>6155499.2061898327</v>
      </c>
      <c r="X237" s="21">
        <f t="shared" si="17"/>
        <v>12036932.193082549</v>
      </c>
      <c r="Y237" s="20">
        <f t="shared" si="19"/>
        <v>369.83230998502313</v>
      </c>
      <c r="Z237" s="248">
        <v>10</v>
      </c>
    </row>
    <row r="238" spans="1:26" s="120" customFormat="1" ht="16.5">
      <c r="A238" s="20">
        <v>742</v>
      </c>
      <c r="B238" s="18" t="s">
        <v>261</v>
      </c>
      <c r="C238" s="21">
        <v>1009</v>
      </c>
      <c r="D238" s="21">
        <v>978959.89</v>
      </c>
      <c r="E238" s="21">
        <v>964980.27278476185</v>
      </c>
      <c r="F238" s="21">
        <v>1943940.1627847617</v>
      </c>
      <c r="G238" s="114">
        <v>1359.93</v>
      </c>
      <c r="H238" s="32">
        <v>1372169.37</v>
      </c>
      <c r="I238" s="32">
        <v>571770.79278476164</v>
      </c>
      <c r="J238" s="288">
        <f t="shared" si="15"/>
        <v>0.29412983163313017</v>
      </c>
      <c r="K238" s="116">
        <v>360251.73147399997</v>
      </c>
      <c r="L238" s="116">
        <v>0</v>
      </c>
      <c r="M238" s="116">
        <v>11566.803746048725</v>
      </c>
      <c r="N238" s="116">
        <v>11150.718675626458</v>
      </c>
      <c r="O238" s="116">
        <v>0</v>
      </c>
      <c r="P238" s="117">
        <v>-46228.46</v>
      </c>
      <c r="Q238" s="117">
        <v>-161407.18414677025</v>
      </c>
      <c r="R238" s="117">
        <v>123525.4114653835</v>
      </c>
      <c r="S238" s="118">
        <v>1463.05</v>
      </c>
      <c r="T238" s="22">
        <f t="shared" si="16"/>
        <v>872092.86399904999</v>
      </c>
      <c r="U238" s="36">
        <v>-49038.142366672786</v>
      </c>
      <c r="V238" s="22">
        <f t="shared" si="18"/>
        <v>823054.72163237724</v>
      </c>
      <c r="W238" s="22">
        <v>225038.02043149644</v>
      </c>
      <c r="X238" s="21">
        <f t="shared" si="17"/>
        <v>1048092.7420638737</v>
      </c>
      <c r="Y238" s="20">
        <f t="shared" si="19"/>
        <v>1038.7440456529966</v>
      </c>
      <c r="Z238" s="248">
        <v>19</v>
      </c>
    </row>
    <row r="239" spans="1:26" s="120" customFormat="1" ht="16.5">
      <c r="A239" s="20">
        <v>743</v>
      </c>
      <c r="B239" s="18" t="s">
        <v>262</v>
      </c>
      <c r="C239" s="21">
        <v>64736</v>
      </c>
      <c r="D239" s="21">
        <v>101820919.19</v>
      </c>
      <c r="E239" s="21">
        <v>8618233.9867085591</v>
      </c>
      <c r="F239" s="21">
        <v>110439153.17670855</v>
      </c>
      <c r="G239" s="114">
        <v>1359.93</v>
      </c>
      <c r="H239" s="32">
        <v>88036428.480000004</v>
      </c>
      <c r="I239" s="32">
        <v>22402724.696708545</v>
      </c>
      <c r="J239" s="288">
        <f t="shared" si="15"/>
        <v>0.20285129007520539</v>
      </c>
      <c r="K239" s="116">
        <v>0</v>
      </c>
      <c r="L239" s="116">
        <v>0</v>
      </c>
      <c r="M239" s="116">
        <v>934099.76003974874</v>
      </c>
      <c r="N239" s="116">
        <v>1327483.6358699545</v>
      </c>
      <c r="O239" s="116">
        <v>491057.37348320876</v>
      </c>
      <c r="P239" s="117">
        <v>-5377640.0803500004</v>
      </c>
      <c r="Q239" s="117">
        <v>-5497885.2655691179</v>
      </c>
      <c r="R239" s="117">
        <v>-2689306.917071817</v>
      </c>
      <c r="S239" s="118">
        <v>93867.199999999997</v>
      </c>
      <c r="T239" s="22">
        <f t="shared" si="16"/>
        <v>11684400.403110521</v>
      </c>
      <c r="U239" s="36">
        <v>11856680.332388343</v>
      </c>
      <c r="V239" s="22">
        <f t="shared" si="18"/>
        <v>23541080.735498864</v>
      </c>
      <c r="W239" s="22">
        <v>9945565.9278010912</v>
      </c>
      <c r="X239" s="21">
        <f t="shared" si="17"/>
        <v>33486646.663299955</v>
      </c>
      <c r="Y239" s="20">
        <f t="shared" si="19"/>
        <v>517.28013258928502</v>
      </c>
      <c r="Z239" s="248">
        <v>14</v>
      </c>
    </row>
    <row r="240" spans="1:26" s="120" customFormat="1" ht="16.5">
      <c r="A240" s="20">
        <v>746</v>
      </c>
      <c r="B240" s="18" t="s">
        <v>263</v>
      </c>
      <c r="C240" s="21">
        <v>4781</v>
      </c>
      <c r="D240" s="21">
        <v>11073835.479999999</v>
      </c>
      <c r="E240" s="21">
        <v>1116393.5197191611</v>
      </c>
      <c r="F240" s="21">
        <v>12190228.99971916</v>
      </c>
      <c r="G240" s="114">
        <v>1359.93</v>
      </c>
      <c r="H240" s="32">
        <v>6501825.3300000001</v>
      </c>
      <c r="I240" s="32">
        <v>5688403.6697191596</v>
      </c>
      <c r="J240" s="288">
        <f t="shared" si="15"/>
        <v>0.46663632568758223</v>
      </c>
      <c r="K240" s="116">
        <v>49876.510754000003</v>
      </c>
      <c r="L240" s="116">
        <v>0</v>
      </c>
      <c r="M240" s="116">
        <v>73130.54311209025</v>
      </c>
      <c r="N240" s="116">
        <v>93123.47803543706</v>
      </c>
      <c r="O240" s="116">
        <v>0</v>
      </c>
      <c r="P240" s="117">
        <v>-247574.47</v>
      </c>
      <c r="Q240" s="117">
        <v>-103915.72865544069</v>
      </c>
      <c r="R240" s="117">
        <v>-606658.27817700489</v>
      </c>
      <c r="S240" s="118">
        <v>6932.45</v>
      </c>
      <c r="T240" s="22">
        <f t="shared" si="16"/>
        <v>4953318.1747882413</v>
      </c>
      <c r="U240" s="36">
        <v>1377483.354065347</v>
      </c>
      <c r="V240" s="22">
        <f t="shared" si="18"/>
        <v>6330801.5288535878</v>
      </c>
      <c r="W240" s="22">
        <v>923550.17904456658</v>
      </c>
      <c r="X240" s="21">
        <f t="shared" si="17"/>
        <v>7254351.7078981549</v>
      </c>
      <c r="Y240" s="20">
        <f t="shared" si="19"/>
        <v>1517.3293678933601</v>
      </c>
      <c r="Z240" s="248">
        <v>17</v>
      </c>
    </row>
    <row r="241" spans="1:26" s="120" customFormat="1" ht="16.5">
      <c r="A241" s="20">
        <v>747</v>
      </c>
      <c r="B241" s="18" t="s">
        <v>264</v>
      </c>
      <c r="C241" s="21">
        <v>1352</v>
      </c>
      <c r="D241" s="21">
        <v>1454054.04</v>
      </c>
      <c r="E241" s="21">
        <v>497766.41870469705</v>
      </c>
      <c r="F241" s="21">
        <v>1951820.458704697</v>
      </c>
      <c r="G241" s="114">
        <v>1359.93</v>
      </c>
      <c r="H241" s="32">
        <v>1838625.36</v>
      </c>
      <c r="I241" s="32">
        <v>113195.09870469687</v>
      </c>
      <c r="J241" s="288">
        <f t="shared" si="15"/>
        <v>5.7994626606085217E-2</v>
      </c>
      <c r="K241" s="116">
        <v>151904.63194400002</v>
      </c>
      <c r="L241" s="116">
        <v>0</v>
      </c>
      <c r="M241" s="116">
        <v>14265.196003220357</v>
      </c>
      <c r="N241" s="116">
        <v>13096.906509697763</v>
      </c>
      <c r="O241" s="116">
        <v>0</v>
      </c>
      <c r="P241" s="117">
        <v>-69979.634999999995</v>
      </c>
      <c r="Q241" s="117">
        <v>447558.96251326235</v>
      </c>
      <c r="R241" s="117">
        <v>365176.29474819027</v>
      </c>
      <c r="S241" s="118">
        <v>1960.3999999999999</v>
      </c>
      <c r="T241" s="22">
        <f t="shared" si="16"/>
        <v>1037177.8554230676</v>
      </c>
      <c r="U241" s="36">
        <v>467958.76915671577</v>
      </c>
      <c r="V241" s="22">
        <f t="shared" si="18"/>
        <v>1505136.6245797833</v>
      </c>
      <c r="W241" s="22">
        <v>336015.46016985865</v>
      </c>
      <c r="X241" s="21">
        <f t="shared" si="17"/>
        <v>1841152.0847496418</v>
      </c>
      <c r="Y241" s="20">
        <f t="shared" si="19"/>
        <v>1361.7988792526937</v>
      </c>
      <c r="Z241" s="248">
        <v>4</v>
      </c>
    </row>
    <row r="242" spans="1:26" s="120" customFormat="1" ht="16.5">
      <c r="A242" s="20">
        <v>748</v>
      </c>
      <c r="B242" s="18" t="s">
        <v>265</v>
      </c>
      <c r="C242" s="21">
        <v>5028</v>
      </c>
      <c r="D242" s="21">
        <v>9928435.0899999999</v>
      </c>
      <c r="E242" s="21">
        <v>1361175.5982660032</v>
      </c>
      <c r="F242" s="21">
        <v>11289610.688266004</v>
      </c>
      <c r="G242" s="114">
        <v>1359.93</v>
      </c>
      <c r="H242" s="32">
        <v>6837728.04</v>
      </c>
      <c r="I242" s="32">
        <v>4451882.6482660035</v>
      </c>
      <c r="J242" s="288">
        <f t="shared" si="15"/>
        <v>0.3943344700887802</v>
      </c>
      <c r="K242" s="116">
        <v>166356.059392</v>
      </c>
      <c r="L242" s="116">
        <v>0</v>
      </c>
      <c r="M242" s="116">
        <v>58219.452252959934</v>
      </c>
      <c r="N242" s="116">
        <v>74067.786923343461</v>
      </c>
      <c r="O242" s="116">
        <v>0</v>
      </c>
      <c r="P242" s="117">
        <v>-237764.96</v>
      </c>
      <c r="Q242" s="117">
        <v>-665206.94257305388</v>
      </c>
      <c r="R242" s="117">
        <v>-835144.89288000506</v>
      </c>
      <c r="S242" s="118">
        <v>7290.5999999999995</v>
      </c>
      <c r="T242" s="22">
        <f t="shared" si="16"/>
        <v>3019699.7513812482</v>
      </c>
      <c r="U242" s="36">
        <v>2699996.5033732494</v>
      </c>
      <c r="V242" s="22">
        <f t="shared" si="18"/>
        <v>5719696.2547544977</v>
      </c>
      <c r="W242" s="22">
        <v>1025424.8215553551</v>
      </c>
      <c r="X242" s="21">
        <f t="shared" si="17"/>
        <v>6745121.0763098523</v>
      </c>
      <c r="Y242" s="20">
        <f t="shared" si="19"/>
        <v>1341.5117494649667</v>
      </c>
      <c r="Z242" s="248">
        <v>17</v>
      </c>
    </row>
    <row r="243" spans="1:26" s="120" customFormat="1" ht="16.5">
      <c r="A243" s="20">
        <v>749</v>
      </c>
      <c r="B243" s="18" t="s">
        <v>266</v>
      </c>
      <c r="C243" s="21">
        <v>21293</v>
      </c>
      <c r="D243" s="21">
        <v>38318243.180000007</v>
      </c>
      <c r="E243" s="21">
        <v>2100156.4776946721</v>
      </c>
      <c r="F243" s="21">
        <v>40418399.657694682</v>
      </c>
      <c r="G243" s="114">
        <v>1359.93</v>
      </c>
      <c r="H243" s="32">
        <v>28956989.490000002</v>
      </c>
      <c r="I243" s="32">
        <v>11461410.16769468</v>
      </c>
      <c r="J243" s="288">
        <f t="shared" si="15"/>
        <v>0.2835691235863344</v>
      </c>
      <c r="K243" s="116">
        <v>0</v>
      </c>
      <c r="L243" s="116">
        <v>0</v>
      </c>
      <c r="M243" s="116">
        <v>211722.10788017578</v>
      </c>
      <c r="N243" s="116">
        <v>413135.09720463207</v>
      </c>
      <c r="O243" s="116">
        <v>0</v>
      </c>
      <c r="P243" s="117">
        <v>-1519461.17</v>
      </c>
      <c r="Q243" s="117">
        <v>-2397156.3534561843</v>
      </c>
      <c r="R243" s="117">
        <v>-2651579.1706958557</v>
      </c>
      <c r="S243" s="118">
        <v>30874.85</v>
      </c>
      <c r="T243" s="22">
        <f t="shared" si="16"/>
        <v>5548945.5286274478</v>
      </c>
      <c r="U243" s="36">
        <v>4632795.5907204514</v>
      </c>
      <c r="V243" s="22">
        <f t="shared" si="18"/>
        <v>10181741.1193479</v>
      </c>
      <c r="W243" s="22">
        <v>3085504.7920736158</v>
      </c>
      <c r="X243" s="21">
        <f t="shared" si="17"/>
        <v>13267245.911421515</v>
      </c>
      <c r="Y243" s="20">
        <f t="shared" si="19"/>
        <v>623.08016303111424</v>
      </c>
      <c r="Z243" s="248">
        <v>11</v>
      </c>
    </row>
    <row r="244" spans="1:26" s="120" customFormat="1" ht="16.5">
      <c r="A244" s="20">
        <v>751</v>
      </c>
      <c r="B244" s="18" t="s">
        <v>267</v>
      </c>
      <c r="C244" s="21">
        <v>2904</v>
      </c>
      <c r="D244" s="21">
        <v>3824469.23</v>
      </c>
      <c r="E244" s="21">
        <v>1332060.5623247947</v>
      </c>
      <c r="F244" s="21">
        <v>5156529.7923247945</v>
      </c>
      <c r="G244" s="114">
        <v>1359.93</v>
      </c>
      <c r="H244" s="32">
        <v>3949236.72</v>
      </c>
      <c r="I244" s="32">
        <v>1207293.0723247943</v>
      </c>
      <c r="J244" s="288">
        <f t="shared" si="15"/>
        <v>0.23412898227055379</v>
      </c>
      <c r="K244" s="116">
        <v>140921.17670399998</v>
      </c>
      <c r="L244" s="116">
        <v>0</v>
      </c>
      <c r="M244" s="116">
        <v>21457.57229304043</v>
      </c>
      <c r="N244" s="116">
        <v>52909.780652440233</v>
      </c>
      <c r="O244" s="116">
        <v>0</v>
      </c>
      <c r="P244" s="117">
        <v>-124725.128</v>
      </c>
      <c r="Q244" s="117">
        <v>54004.000961878512</v>
      </c>
      <c r="R244" s="117">
        <v>-249822.7575788908</v>
      </c>
      <c r="S244" s="118">
        <v>4210.8</v>
      </c>
      <c r="T244" s="22">
        <f t="shared" si="16"/>
        <v>1106248.5173572625</v>
      </c>
      <c r="U244" s="36">
        <v>1306769.7286656615</v>
      </c>
      <c r="V244" s="22">
        <f t="shared" si="18"/>
        <v>2413018.2460229238</v>
      </c>
      <c r="W244" s="22">
        <v>521520.34733155294</v>
      </c>
      <c r="X244" s="21">
        <f t="shared" si="17"/>
        <v>2934538.5933544766</v>
      </c>
      <c r="Y244" s="20">
        <f t="shared" si="19"/>
        <v>1010.5160445435525</v>
      </c>
      <c r="Z244" s="248">
        <v>19</v>
      </c>
    </row>
    <row r="245" spans="1:26" s="120" customFormat="1" ht="16.5">
      <c r="A245" s="20">
        <v>753</v>
      </c>
      <c r="B245" s="18" t="s">
        <v>268</v>
      </c>
      <c r="C245" s="21">
        <v>22190</v>
      </c>
      <c r="D245" s="21">
        <v>37510877.359999999</v>
      </c>
      <c r="E245" s="21">
        <v>6520866.0946666021</v>
      </c>
      <c r="F245" s="21">
        <v>44031743.4546666</v>
      </c>
      <c r="G245" s="114">
        <v>1359.93</v>
      </c>
      <c r="H245" s="32">
        <v>30176846.700000003</v>
      </c>
      <c r="I245" s="32">
        <v>13854896.754666597</v>
      </c>
      <c r="J245" s="288">
        <f t="shared" si="15"/>
        <v>0.31465701032099874</v>
      </c>
      <c r="K245" s="116">
        <v>0</v>
      </c>
      <c r="L245" s="116">
        <v>0</v>
      </c>
      <c r="M245" s="116">
        <v>190410.65290461233</v>
      </c>
      <c r="N245" s="116">
        <v>361095.83234605752</v>
      </c>
      <c r="O245" s="116">
        <v>533646.26300648996</v>
      </c>
      <c r="P245" s="117">
        <v>-1404586.0699999998</v>
      </c>
      <c r="Q245" s="117">
        <v>5432032.9815578219</v>
      </c>
      <c r="R245" s="117">
        <v>3242585.9676854638</v>
      </c>
      <c r="S245" s="118">
        <v>32175.5</v>
      </c>
      <c r="T245" s="22">
        <f t="shared" si="16"/>
        <v>22242257.882167041</v>
      </c>
      <c r="U245" s="36">
        <v>-640178.84215566353</v>
      </c>
      <c r="V245" s="22">
        <f t="shared" si="18"/>
        <v>21602079.040011376</v>
      </c>
      <c r="W245" s="22">
        <v>2530377.8872347632</v>
      </c>
      <c r="X245" s="21">
        <f t="shared" si="17"/>
        <v>24132456.927246138</v>
      </c>
      <c r="Y245" s="20">
        <f t="shared" si="19"/>
        <v>1087.537491088154</v>
      </c>
      <c r="Z245" s="248">
        <v>1</v>
      </c>
    </row>
    <row r="246" spans="1:26" s="120" customFormat="1" ht="16.5">
      <c r="A246" s="20">
        <v>755</v>
      </c>
      <c r="B246" s="18" t="s">
        <v>269</v>
      </c>
      <c r="C246" s="21">
        <v>6198</v>
      </c>
      <c r="D246" s="21">
        <v>10162407.43</v>
      </c>
      <c r="E246" s="21">
        <v>1983020.4448833554</v>
      </c>
      <c r="F246" s="21">
        <v>12145427.874883356</v>
      </c>
      <c r="G246" s="114">
        <v>1359.93</v>
      </c>
      <c r="H246" s="32">
        <v>8428846.1400000006</v>
      </c>
      <c r="I246" s="32">
        <v>3716581.734883355</v>
      </c>
      <c r="J246" s="288">
        <f t="shared" si="15"/>
        <v>0.3060066531348159</v>
      </c>
      <c r="K246" s="116">
        <v>0</v>
      </c>
      <c r="L246" s="116">
        <v>0</v>
      </c>
      <c r="M246" s="116">
        <v>37422.848490767821</v>
      </c>
      <c r="N246" s="116">
        <v>111781.69925500749</v>
      </c>
      <c r="O246" s="116">
        <v>21556.273067137165</v>
      </c>
      <c r="P246" s="117">
        <v>-386910.94500000001</v>
      </c>
      <c r="Q246" s="117">
        <v>464360.05994844204</v>
      </c>
      <c r="R246" s="117">
        <v>836917.47642097028</v>
      </c>
      <c r="S246" s="118">
        <v>8987.1</v>
      </c>
      <c r="T246" s="22">
        <f t="shared" si="16"/>
        <v>4810696.2470656801</v>
      </c>
      <c r="U246" s="36">
        <v>126925.31855473503</v>
      </c>
      <c r="V246" s="22">
        <f t="shared" si="18"/>
        <v>4937621.5656204149</v>
      </c>
      <c r="W246" s="22">
        <v>912800.49977479712</v>
      </c>
      <c r="X246" s="21">
        <f t="shared" si="17"/>
        <v>5850422.0653952118</v>
      </c>
      <c r="Y246" s="20">
        <f t="shared" si="19"/>
        <v>943.92095279045043</v>
      </c>
      <c r="Z246" s="248">
        <v>1</v>
      </c>
    </row>
    <row r="247" spans="1:26" s="120" customFormat="1" ht="16.5">
      <c r="A247" s="20">
        <v>758</v>
      </c>
      <c r="B247" s="18" t="s">
        <v>270</v>
      </c>
      <c r="C247" s="21">
        <v>8187</v>
      </c>
      <c r="D247" s="21">
        <v>10181098.449999999</v>
      </c>
      <c r="E247" s="21">
        <v>7511307.7638158929</v>
      </c>
      <c r="F247" s="21">
        <v>17692406.21381589</v>
      </c>
      <c r="G247" s="114">
        <v>1359.93</v>
      </c>
      <c r="H247" s="32">
        <v>11133746.91</v>
      </c>
      <c r="I247" s="32">
        <v>6558659.3038158901</v>
      </c>
      <c r="J247" s="288">
        <f t="shared" si="15"/>
        <v>0.3707047659065319</v>
      </c>
      <c r="K247" s="116">
        <v>1094005.976457</v>
      </c>
      <c r="L247" s="116">
        <v>115510.46999999999</v>
      </c>
      <c r="M247" s="116">
        <v>110286.11104006166</v>
      </c>
      <c r="N247" s="116">
        <v>140877.21998370753</v>
      </c>
      <c r="O247" s="116">
        <v>0</v>
      </c>
      <c r="P247" s="117">
        <v>-443192.3</v>
      </c>
      <c r="Q247" s="117">
        <v>-3690454.1879474381</v>
      </c>
      <c r="R247" s="117">
        <v>-1876872.494345821</v>
      </c>
      <c r="S247" s="118">
        <v>11871.15</v>
      </c>
      <c r="T247" s="22">
        <f t="shared" si="16"/>
        <v>2020691.249003401</v>
      </c>
      <c r="U247" s="36">
        <v>-104263.75490286446</v>
      </c>
      <c r="V247" s="22">
        <f t="shared" si="18"/>
        <v>1916427.4941005367</v>
      </c>
      <c r="W247" s="22">
        <v>1522016.359015387</v>
      </c>
      <c r="X247" s="21">
        <f t="shared" si="17"/>
        <v>3438443.8531159237</v>
      </c>
      <c r="Y247" s="20">
        <f t="shared" si="19"/>
        <v>419.98825615193891</v>
      </c>
      <c r="Z247" s="248">
        <v>19</v>
      </c>
    </row>
    <row r="248" spans="1:26" s="120" customFormat="1" ht="16.5">
      <c r="A248" s="20">
        <v>759</v>
      </c>
      <c r="B248" s="18" t="s">
        <v>271</v>
      </c>
      <c r="C248" s="21">
        <v>1997</v>
      </c>
      <c r="D248" s="21">
        <v>2866897.64</v>
      </c>
      <c r="E248" s="21">
        <v>600534.62721410999</v>
      </c>
      <c r="F248" s="21">
        <v>3467432.2672141101</v>
      </c>
      <c r="G248" s="114">
        <v>1359.93</v>
      </c>
      <c r="H248" s="32">
        <v>2715780.21</v>
      </c>
      <c r="I248" s="32">
        <v>751652.05721411016</v>
      </c>
      <c r="J248" s="288">
        <f t="shared" si="15"/>
        <v>0.21677483488899438</v>
      </c>
      <c r="K248" s="116">
        <v>218115.41538000002</v>
      </c>
      <c r="L248" s="116">
        <v>0</v>
      </c>
      <c r="M248" s="116">
        <v>25353.869766367199</v>
      </c>
      <c r="N248" s="116">
        <v>31090.236351151485</v>
      </c>
      <c r="O248" s="116">
        <v>0</v>
      </c>
      <c r="P248" s="117">
        <v>-99264.865000000005</v>
      </c>
      <c r="Q248" s="117">
        <v>296684.54337241122</v>
      </c>
      <c r="R248" s="117">
        <v>-9412.404535199852</v>
      </c>
      <c r="S248" s="118">
        <v>2895.65</v>
      </c>
      <c r="T248" s="22">
        <f t="shared" si="16"/>
        <v>1217114.5025488404</v>
      </c>
      <c r="U248" s="36">
        <v>935856.98483530083</v>
      </c>
      <c r="V248" s="22">
        <f t="shared" si="18"/>
        <v>2152971.4873841414</v>
      </c>
      <c r="W248" s="22">
        <v>487637.29880807875</v>
      </c>
      <c r="X248" s="21">
        <f t="shared" si="17"/>
        <v>2640608.7861922202</v>
      </c>
      <c r="Y248" s="20">
        <f t="shared" si="19"/>
        <v>1322.2878248333602</v>
      </c>
      <c r="Z248" s="248">
        <v>14</v>
      </c>
    </row>
    <row r="249" spans="1:26" s="120" customFormat="1" ht="16.5">
      <c r="A249" s="20">
        <v>761</v>
      </c>
      <c r="B249" s="18" t="s">
        <v>272</v>
      </c>
      <c r="C249" s="21">
        <v>8563</v>
      </c>
      <c r="D249" s="21">
        <v>10837290.469999999</v>
      </c>
      <c r="E249" s="21">
        <v>1724795.4216063726</v>
      </c>
      <c r="F249" s="21">
        <v>12562085.891606372</v>
      </c>
      <c r="G249" s="114">
        <v>1359.93</v>
      </c>
      <c r="H249" s="32">
        <v>11645080.59</v>
      </c>
      <c r="I249" s="32">
        <v>917005.301606372</v>
      </c>
      <c r="J249" s="288">
        <f t="shared" si="15"/>
        <v>7.2997853184484984E-2</v>
      </c>
      <c r="K249" s="116">
        <v>0</v>
      </c>
      <c r="L249" s="116">
        <v>0</v>
      </c>
      <c r="M249" s="116">
        <v>92057.393007227249</v>
      </c>
      <c r="N249" s="116">
        <v>156848.7493888</v>
      </c>
      <c r="O249" s="116">
        <v>0</v>
      </c>
      <c r="P249" s="117">
        <v>-501744.02500000002</v>
      </c>
      <c r="Q249" s="117">
        <v>2210648.4588482603</v>
      </c>
      <c r="R249" s="117">
        <v>1533230.7110828501</v>
      </c>
      <c r="S249" s="118">
        <v>12416.35</v>
      </c>
      <c r="T249" s="22">
        <f t="shared" si="16"/>
        <v>4420462.9389335103</v>
      </c>
      <c r="U249" s="36">
        <v>4177982.0988805676</v>
      </c>
      <c r="V249" s="22">
        <f t="shared" si="18"/>
        <v>8598445.037814077</v>
      </c>
      <c r="W249" s="22">
        <v>1840449.4381827025</v>
      </c>
      <c r="X249" s="21">
        <f t="shared" si="17"/>
        <v>10438894.475996779</v>
      </c>
      <c r="Y249" s="20">
        <f t="shared" si="19"/>
        <v>1219.0697741441993</v>
      </c>
      <c r="Z249" s="248">
        <v>2</v>
      </c>
    </row>
    <row r="250" spans="1:26" s="120" customFormat="1" ht="16.5">
      <c r="A250" s="20">
        <v>762</v>
      </c>
      <c r="B250" s="18" t="s">
        <v>273</v>
      </c>
      <c r="C250" s="21">
        <v>3777</v>
      </c>
      <c r="D250" s="21">
        <v>4388920.21</v>
      </c>
      <c r="E250" s="21">
        <v>1515627.7100029751</v>
      </c>
      <c r="F250" s="21">
        <v>5904547.9200029746</v>
      </c>
      <c r="G250" s="114">
        <v>1359.93</v>
      </c>
      <c r="H250" s="32">
        <v>5136455.6100000003</v>
      </c>
      <c r="I250" s="32">
        <v>768092.31000297423</v>
      </c>
      <c r="J250" s="288">
        <f t="shared" si="15"/>
        <v>0.13008486346615802</v>
      </c>
      <c r="K250" s="116">
        <v>371421.34559700009</v>
      </c>
      <c r="L250" s="116">
        <v>0</v>
      </c>
      <c r="M250" s="116">
        <v>42981.983531964077</v>
      </c>
      <c r="N250" s="116">
        <v>72311.292493412009</v>
      </c>
      <c r="O250" s="116">
        <v>0</v>
      </c>
      <c r="P250" s="117">
        <v>-204646.11</v>
      </c>
      <c r="Q250" s="117">
        <v>1321670.5136391146</v>
      </c>
      <c r="R250" s="117">
        <v>791032.61263520934</v>
      </c>
      <c r="S250" s="118">
        <v>5476.65</v>
      </c>
      <c r="T250" s="22">
        <f t="shared" si="16"/>
        <v>3168340.597899674</v>
      </c>
      <c r="U250" s="36">
        <v>404542.22533563012</v>
      </c>
      <c r="V250" s="22">
        <f t="shared" si="18"/>
        <v>3572882.8232353041</v>
      </c>
      <c r="W250" s="22">
        <v>890771.17347844259</v>
      </c>
      <c r="X250" s="21">
        <f t="shared" si="17"/>
        <v>4463653.9967137463</v>
      </c>
      <c r="Y250" s="20">
        <f t="shared" si="19"/>
        <v>1181.7987812321278</v>
      </c>
      <c r="Z250" s="248">
        <v>11</v>
      </c>
    </row>
    <row r="251" spans="1:26" s="120" customFormat="1" ht="16.5">
      <c r="A251" s="20">
        <v>765</v>
      </c>
      <c r="B251" s="18" t="s">
        <v>274</v>
      </c>
      <c r="C251" s="21">
        <v>10348</v>
      </c>
      <c r="D251" s="21">
        <v>14564648.970000001</v>
      </c>
      <c r="E251" s="21">
        <v>3306483.1403814042</v>
      </c>
      <c r="F251" s="21">
        <v>17871132.110381406</v>
      </c>
      <c r="G251" s="114">
        <v>1359.93</v>
      </c>
      <c r="H251" s="32">
        <v>14072555.640000001</v>
      </c>
      <c r="I251" s="32">
        <v>3798576.4703814052</v>
      </c>
      <c r="J251" s="288">
        <f t="shared" si="15"/>
        <v>0.21255376810598353</v>
      </c>
      <c r="K251" s="116">
        <v>377459.70502933336</v>
      </c>
      <c r="L251" s="116">
        <v>0</v>
      </c>
      <c r="M251" s="116">
        <v>140179.33524400744</v>
      </c>
      <c r="N251" s="116">
        <v>184237.42938994773</v>
      </c>
      <c r="O251" s="116">
        <v>0</v>
      </c>
      <c r="P251" s="117">
        <v>-541419.72000000009</v>
      </c>
      <c r="Q251" s="117">
        <v>-2184411.0825233534</v>
      </c>
      <c r="R251" s="117">
        <v>-765267.9430192773</v>
      </c>
      <c r="S251" s="118">
        <v>15004.6</v>
      </c>
      <c r="T251" s="22">
        <f t="shared" si="16"/>
        <v>1024358.7945020627</v>
      </c>
      <c r="U251" s="36">
        <v>1431520.260589347</v>
      </c>
      <c r="V251" s="22">
        <f t="shared" si="18"/>
        <v>2455879.0550914099</v>
      </c>
      <c r="W251" s="22">
        <v>1887722.8527956752</v>
      </c>
      <c r="X251" s="21">
        <f t="shared" si="17"/>
        <v>4343601.9078870853</v>
      </c>
      <c r="Y251" s="20">
        <f t="shared" si="19"/>
        <v>419.75279357238941</v>
      </c>
      <c r="Z251" s="248">
        <v>18</v>
      </c>
    </row>
    <row r="252" spans="1:26" s="120" customFormat="1" ht="16.5">
      <c r="A252" s="20">
        <v>768</v>
      </c>
      <c r="B252" s="18" t="s">
        <v>275</v>
      </c>
      <c r="C252" s="21">
        <v>2430</v>
      </c>
      <c r="D252" s="21">
        <v>2031992.66</v>
      </c>
      <c r="E252" s="21">
        <v>1759154.7939086098</v>
      </c>
      <c r="F252" s="21">
        <v>3791147.4539086097</v>
      </c>
      <c r="G252" s="114">
        <v>1359.93</v>
      </c>
      <c r="H252" s="32">
        <v>3304629.9000000004</v>
      </c>
      <c r="I252" s="32">
        <v>486517.55390860932</v>
      </c>
      <c r="J252" s="288">
        <f t="shared" si="15"/>
        <v>0.12832989479399379</v>
      </c>
      <c r="K252" s="116">
        <v>274675.68423000001</v>
      </c>
      <c r="L252" s="116">
        <v>0</v>
      </c>
      <c r="M252" s="116">
        <v>28476.915523511452</v>
      </c>
      <c r="N252" s="116">
        <v>35768.085140417061</v>
      </c>
      <c r="O252" s="116">
        <v>0</v>
      </c>
      <c r="P252" s="117">
        <v>-195832.375</v>
      </c>
      <c r="Q252" s="117">
        <v>145425.74719057904</v>
      </c>
      <c r="R252" s="117">
        <v>486244.53408457228</v>
      </c>
      <c r="S252" s="118">
        <v>3523.5</v>
      </c>
      <c r="T252" s="22">
        <f t="shared" si="16"/>
        <v>1264799.6450776891</v>
      </c>
      <c r="U252" s="36">
        <v>358340.90066781611</v>
      </c>
      <c r="V252" s="22">
        <f t="shared" si="18"/>
        <v>1623140.5457455053</v>
      </c>
      <c r="W252" s="22">
        <v>569415.54148617212</v>
      </c>
      <c r="X252" s="21">
        <f t="shared" si="17"/>
        <v>2192556.0872316775</v>
      </c>
      <c r="Y252" s="20">
        <f t="shared" si="19"/>
        <v>902.28645565089607</v>
      </c>
      <c r="Z252" s="248">
        <v>10</v>
      </c>
    </row>
    <row r="253" spans="1:26" s="120" customFormat="1" ht="16.5">
      <c r="A253" s="20">
        <v>777</v>
      </c>
      <c r="B253" s="18" t="s">
        <v>276</v>
      </c>
      <c r="C253" s="21">
        <v>7508</v>
      </c>
      <c r="D253" s="21">
        <v>7340814.5199999996</v>
      </c>
      <c r="E253" s="21">
        <v>5071254.2539985254</v>
      </c>
      <c r="F253" s="21">
        <v>12412068.773998525</v>
      </c>
      <c r="G253" s="114">
        <v>1359.93</v>
      </c>
      <c r="H253" s="32">
        <v>10210354.440000001</v>
      </c>
      <c r="I253" s="32">
        <v>2201714.3339985237</v>
      </c>
      <c r="J253" s="288">
        <f t="shared" si="15"/>
        <v>0.17738496088668107</v>
      </c>
      <c r="K253" s="116">
        <v>1021733.6654759999</v>
      </c>
      <c r="L253" s="116">
        <v>0</v>
      </c>
      <c r="M253" s="116">
        <v>86633.179351154438</v>
      </c>
      <c r="N253" s="116">
        <v>148468.83454798907</v>
      </c>
      <c r="O253" s="116">
        <v>0</v>
      </c>
      <c r="P253" s="117">
        <v>-395439.88999999996</v>
      </c>
      <c r="Q253" s="117">
        <v>-72003.561203717982</v>
      </c>
      <c r="R253" s="117">
        <v>455852.61629320763</v>
      </c>
      <c r="S253" s="118">
        <v>10886.6</v>
      </c>
      <c r="T253" s="22">
        <f t="shared" si="16"/>
        <v>3457845.7784631569</v>
      </c>
      <c r="U253" s="36">
        <v>2542503.6868557106</v>
      </c>
      <c r="V253" s="22">
        <f t="shared" si="18"/>
        <v>6000349.4653188679</v>
      </c>
      <c r="W253" s="22">
        <v>1559568.3935236621</v>
      </c>
      <c r="X253" s="21">
        <f t="shared" si="17"/>
        <v>7559917.8588425303</v>
      </c>
      <c r="Y253" s="20">
        <f t="shared" si="19"/>
        <v>1006.9150051734856</v>
      </c>
      <c r="Z253" s="248">
        <v>18</v>
      </c>
    </row>
    <row r="254" spans="1:26" s="120" customFormat="1" ht="16.5">
      <c r="A254" s="20">
        <v>778</v>
      </c>
      <c r="B254" s="18" t="s">
        <v>277</v>
      </c>
      <c r="C254" s="21">
        <v>6891</v>
      </c>
      <c r="D254" s="21">
        <v>8552019.5600000005</v>
      </c>
      <c r="E254" s="21">
        <v>1320175.8678627552</v>
      </c>
      <c r="F254" s="21">
        <v>9872195.427862756</v>
      </c>
      <c r="G254" s="114">
        <v>1359.93</v>
      </c>
      <c r="H254" s="32">
        <v>9371277.6300000008</v>
      </c>
      <c r="I254" s="32">
        <v>500917.79786275513</v>
      </c>
      <c r="J254" s="288">
        <f t="shared" si="15"/>
        <v>5.0740263553635853E-2</v>
      </c>
      <c r="K254" s="116">
        <v>165538.431904</v>
      </c>
      <c r="L254" s="116">
        <v>0</v>
      </c>
      <c r="M254" s="116">
        <v>83150.993880441543</v>
      </c>
      <c r="N254" s="116">
        <v>106044.8317228176</v>
      </c>
      <c r="O254" s="116">
        <v>0</v>
      </c>
      <c r="P254" s="117">
        <v>-547185.18499999994</v>
      </c>
      <c r="Q254" s="117">
        <v>204565.76965551908</v>
      </c>
      <c r="R254" s="117">
        <v>147.64595564326964</v>
      </c>
      <c r="S254" s="118">
        <v>9991.9499999999989</v>
      </c>
      <c r="T254" s="22">
        <f t="shared" si="16"/>
        <v>523172.23598117667</v>
      </c>
      <c r="U254" s="36">
        <v>3044070.8684155564</v>
      </c>
      <c r="V254" s="22">
        <f t="shared" si="18"/>
        <v>3567243.104396733</v>
      </c>
      <c r="W254" s="22">
        <v>1365028.5224604667</v>
      </c>
      <c r="X254" s="21">
        <f t="shared" si="17"/>
        <v>4932271.6268571997</v>
      </c>
      <c r="Y254" s="20">
        <f t="shared" si="19"/>
        <v>715.7555691274415</v>
      </c>
      <c r="Z254" s="248">
        <v>11</v>
      </c>
    </row>
    <row r="255" spans="1:26" s="120" customFormat="1" ht="16.5">
      <c r="A255" s="20">
        <v>781</v>
      </c>
      <c r="B255" s="18" t="s">
        <v>278</v>
      </c>
      <c r="C255" s="21">
        <v>3584</v>
      </c>
      <c r="D255" s="21">
        <v>3025194.66</v>
      </c>
      <c r="E255" s="21">
        <v>985012.78985936835</v>
      </c>
      <c r="F255" s="21">
        <v>4010207.4498593686</v>
      </c>
      <c r="G255" s="114">
        <v>1359.93</v>
      </c>
      <c r="H255" s="32">
        <v>4873989.12</v>
      </c>
      <c r="I255" s="32">
        <v>-863781.6701406315</v>
      </c>
      <c r="J255" s="288">
        <f t="shared" si="15"/>
        <v>-0.21539575718730533</v>
      </c>
      <c r="K255" s="116">
        <v>356974.52492799994</v>
      </c>
      <c r="L255" s="116">
        <v>0</v>
      </c>
      <c r="M255" s="116">
        <v>37340.244877742312</v>
      </c>
      <c r="N255" s="116">
        <v>53365.166467433221</v>
      </c>
      <c r="O255" s="116">
        <v>0</v>
      </c>
      <c r="P255" s="117">
        <v>-216634.69</v>
      </c>
      <c r="Q255" s="117">
        <v>1672898.4574167642</v>
      </c>
      <c r="R255" s="117">
        <v>1588792.5748640695</v>
      </c>
      <c r="S255" s="118">
        <v>5196.8</v>
      </c>
      <c r="T255" s="22">
        <f t="shared" si="16"/>
        <v>2634151.4084133776</v>
      </c>
      <c r="U255" s="36">
        <v>542258.54160126904</v>
      </c>
      <c r="V255" s="22">
        <f t="shared" si="18"/>
        <v>3176409.9500146466</v>
      </c>
      <c r="W255" s="22">
        <v>805419.18893994577</v>
      </c>
      <c r="X255" s="21">
        <f t="shared" si="17"/>
        <v>3981829.1389545924</v>
      </c>
      <c r="Y255" s="20">
        <f t="shared" si="19"/>
        <v>1111.0014338600984</v>
      </c>
      <c r="Z255" s="248">
        <v>7</v>
      </c>
    </row>
    <row r="256" spans="1:26" s="120" customFormat="1" ht="16.5">
      <c r="A256" s="20">
        <v>783</v>
      </c>
      <c r="B256" s="18" t="s">
        <v>279</v>
      </c>
      <c r="C256" s="21">
        <v>6588</v>
      </c>
      <c r="D256" s="21">
        <v>8225687.3799999999</v>
      </c>
      <c r="E256" s="21">
        <v>1105391.6404214993</v>
      </c>
      <c r="F256" s="21">
        <v>9331079.0204214994</v>
      </c>
      <c r="G256" s="114">
        <v>1359.93</v>
      </c>
      <c r="H256" s="32">
        <v>8959218.8399999999</v>
      </c>
      <c r="I256" s="32">
        <v>371860.18042149954</v>
      </c>
      <c r="J256" s="288">
        <f t="shared" si="15"/>
        <v>3.9851787730836516E-2</v>
      </c>
      <c r="K256" s="116">
        <v>0</v>
      </c>
      <c r="L256" s="116">
        <v>0</v>
      </c>
      <c r="M256" s="116">
        <v>101708.10079928668</v>
      </c>
      <c r="N256" s="116">
        <v>105117.96313972598</v>
      </c>
      <c r="O256" s="116">
        <v>0</v>
      </c>
      <c r="P256" s="117">
        <v>-365769.93</v>
      </c>
      <c r="Q256" s="117">
        <v>482606.31541533151</v>
      </c>
      <c r="R256" s="117">
        <v>304892.71807438449</v>
      </c>
      <c r="S256" s="118">
        <v>9552.6</v>
      </c>
      <c r="T256" s="22">
        <f t="shared" si="16"/>
        <v>1009967.9478502282</v>
      </c>
      <c r="U256" s="36">
        <v>1733538.4354262466</v>
      </c>
      <c r="V256" s="22">
        <f t="shared" si="18"/>
        <v>2743506.3832764747</v>
      </c>
      <c r="W256" s="22">
        <v>1263911.4918444799</v>
      </c>
      <c r="X256" s="21">
        <f t="shared" si="17"/>
        <v>4007417.8751209546</v>
      </c>
      <c r="Y256" s="20">
        <f t="shared" si="19"/>
        <v>608.29050927761909</v>
      </c>
      <c r="Z256" s="248">
        <v>4</v>
      </c>
    </row>
    <row r="257" spans="1:26" s="120" customFormat="1" ht="16.5">
      <c r="A257" s="20">
        <v>785</v>
      </c>
      <c r="B257" s="18" t="s">
        <v>280</v>
      </c>
      <c r="C257" s="21">
        <v>2673</v>
      </c>
      <c r="D257" s="21">
        <v>2872609.21</v>
      </c>
      <c r="E257" s="21">
        <v>1333462.936200012</v>
      </c>
      <c r="F257" s="21">
        <v>4206072.1462000124</v>
      </c>
      <c r="G257" s="114">
        <v>1359.93</v>
      </c>
      <c r="H257" s="32">
        <v>3635092.89</v>
      </c>
      <c r="I257" s="32">
        <v>570979.25620001229</v>
      </c>
      <c r="J257" s="288">
        <f t="shared" si="15"/>
        <v>0.13575117980699999</v>
      </c>
      <c r="K257" s="116">
        <v>838844.38301400025</v>
      </c>
      <c r="L257" s="116">
        <v>0</v>
      </c>
      <c r="M257" s="116">
        <v>33548.373313705612</v>
      </c>
      <c r="N257" s="116">
        <v>51471.126630566054</v>
      </c>
      <c r="O257" s="116">
        <v>0</v>
      </c>
      <c r="P257" s="117">
        <v>-172082.88</v>
      </c>
      <c r="Q257" s="117">
        <v>1122290.4797577236</v>
      </c>
      <c r="R257" s="117">
        <v>870430.07666236942</v>
      </c>
      <c r="S257" s="117">
        <v>3875.85</v>
      </c>
      <c r="T257" s="22">
        <f t="shared" si="16"/>
        <v>3319356.6655783774</v>
      </c>
      <c r="U257" s="36">
        <v>1147280.1357045618</v>
      </c>
      <c r="V257" s="22">
        <f t="shared" si="18"/>
        <v>4466636.8012829395</v>
      </c>
      <c r="W257" s="22">
        <v>638365.88914082851</v>
      </c>
      <c r="X257" s="21">
        <f t="shared" si="17"/>
        <v>5105002.690423768</v>
      </c>
      <c r="Y257" s="20">
        <f t="shared" si="19"/>
        <v>1909.8401385797861</v>
      </c>
      <c r="Z257" s="248">
        <v>17</v>
      </c>
    </row>
    <row r="258" spans="1:26" s="120" customFormat="1" ht="16.5">
      <c r="A258" s="20">
        <v>790</v>
      </c>
      <c r="B258" s="18" t="s">
        <v>281</v>
      </c>
      <c r="C258" s="21">
        <v>23998</v>
      </c>
      <c r="D258" s="21">
        <v>32565073.309999999</v>
      </c>
      <c r="E258" s="21">
        <v>3953907.7568836552</v>
      </c>
      <c r="F258" s="21">
        <v>36518981.066883653</v>
      </c>
      <c r="G258" s="114">
        <v>1359.93</v>
      </c>
      <c r="H258" s="32">
        <v>32635600.140000001</v>
      </c>
      <c r="I258" s="32">
        <v>3883380.9268836528</v>
      </c>
      <c r="J258" s="288">
        <f t="shared" si="15"/>
        <v>0.10633869876520739</v>
      </c>
      <c r="K258" s="116">
        <v>0</v>
      </c>
      <c r="L258" s="116">
        <v>0</v>
      </c>
      <c r="M258" s="116">
        <v>271329.94985490304</v>
      </c>
      <c r="N258" s="116">
        <v>449122.65552261082</v>
      </c>
      <c r="O258" s="116">
        <v>0</v>
      </c>
      <c r="P258" s="117">
        <v>-1782051.8674999999</v>
      </c>
      <c r="Q258" s="117">
        <v>2153689.1027409001</v>
      </c>
      <c r="R258" s="117">
        <v>1172559.5668414736</v>
      </c>
      <c r="S258" s="118">
        <v>34797.1</v>
      </c>
      <c r="T258" s="22">
        <f t="shared" si="16"/>
        <v>6182827.434343541</v>
      </c>
      <c r="U258" s="36">
        <v>10005395.409226576</v>
      </c>
      <c r="V258" s="22">
        <f t="shared" si="18"/>
        <v>16188222.843570117</v>
      </c>
      <c r="W258" s="22">
        <v>4475838.6949382462</v>
      </c>
      <c r="X258" s="21">
        <f t="shared" si="17"/>
        <v>20664061.538508363</v>
      </c>
      <c r="Y258" s="20">
        <f t="shared" si="19"/>
        <v>861.07432029787333</v>
      </c>
      <c r="Z258" s="248">
        <v>6</v>
      </c>
    </row>
    <row r="259" spans="1:26" s="120" customFormat="1" ht="16.5">
      <c r="A259" s="20">
        <v>791</v>
      </c>
      <c r="B259" s="18" t="s">
        <v>282</v>
      </c>
      <c r="C259" s="21">
        <v>5131</v>
      </c>
      <c r="D259" s="21">
        <v>7306728.3099999996</v>
      </c>
      <c r="E259" s="21">
        <v>2158258.4561387403</v>
      </c>
      <c r="F259" s="21">
        <v>9464986.7661387399</v>
      </c>
      <c r="G259" s="114">
        <v>1359.93</v>
      </c>
      <c r="H259" s="32">
        <v>6977800.8300000001</v>
      </c>
      <c r="I259" s="32">
        <v>2487185.9361387398</v>
      </c>
      <c r="J259" s="288">
        <f t="shared" si="15"/>
        <v>0.2627775397464599</v>
      </c>
      <c r="K259" s="116">
        <v>685633.36408000009</v>
      </c>
      <c r="L259" s="116">
        <v>0</v>
      </c>
      <c r="M259" s="116">
        <v>59758.26764144854</v>
      </c>
      <c r="N259" s="116">
        <v>78238.391915976768</v>
      </c>
      <c r="O259" s="116">
        <v>0</v>
      </c>
      <c r="P259" s="117">
        <v>-241647.89499999999</v>
      </c>
      <c r="Q259" s="117">
        <v>1140500.0559376774</v>
      </c>
      <c r="R259" s="117">
        <v>312043.85841197806</v>
      </c>
      <c r="S259" s="118">
        <v>7439.95</v>
      </c>
      <c r="T259" s="22">
        <f t="shared" si="16"/>
        <v>4529151.9291258203</v>
      </c>
      <c r="U259" s="36">
        <v>2780391.9140561894</v>
      </c>
      <c r="V259" s="22">
        <f t="shared" si="18"/>
        <v>7309543.8431820096</v>
      </c>
      <c r="W259" s="22">
        <v>1262903.4928640013</v>
      </c>
      <c r="X259" s="21">
        <f t="shared" si="17"/>
        <v>8572447.3360460103</v>
      </c>
      <c r="Y259" s="20">
        <f t="shared" si="19"/>
        <v>1670.7166899329586</v>
      </c>
      <c r="Z259" s="248">
        <v>17</v>
      </c>
    </row>
    <row r="260" spans="1:26" s="120" customFormat="1" ht="16.5">
      <c r="A260" s="20">
        <v>831</v>
      </c>
      <c r="B260" s="18" t="s">
        <v>283</v>
      </c>
      <c r="C260" s="21">
        <v>4595</v>
      </c>
      <c r="D260" s="21">
        <v>6561690.7800000003</v>
      </c>
      <c r="E260" s="21">
        <v>1569591.7256130995</v>
      </c>
      <c r="F260" s="21">
        <v>8131282.5056130998</v>
      </c>
      <c r="G260" s="114">
        <v>1359.93</v>
      </c>
      <c r="H260" s="32">
        <v>6248878.3500000006</v>
      </c>
      <c r="I260" s="32">
        <v>1882404.1556130992</v>
      </c>
      <c r="J260" s="288">
        <f t="shared" si="15"/>
        <v>0.2315015072116432</v>
      </c>
      <c r="K260" s="116">
        <v>0</v>
      </c>
      <c r="L260" s="116">
        <v>0</v>
      </c>
      <c r="M260" s="116">
        <v>24546.244912609051</v>
      </c>
      <c r="N260" s="116">
        <v>79548.600216393461</v>
      </c>
      <c r="O260" s="116">
        <v>0</v>
      </c>
      <c r="P260" s="117">
        <v>-242582.74500000002</v>
      </c>
      <c r="Q260" s="117">
        <v>277484.27787702432</v>
      </c>
      <c r="R260" s="117">
        <v>395482.0588390918</v>
      </c>
      <c r="S260" s="118">
        <v>6662.75</v>
      </c>
      <c r="T260" s="22">
        <f t="shared" si="16"/>
        <v>2423545.3424582179</v>
      </c>
      <c r="U260" s="36">
        <v>833672.46234809537</v>
      </c>
      <c r="V260" s="22">
        <f t="shared" si="18"/>
        <v>3257217.8048063135</v>
      </c>
      <c r="W260" s="22">
        <v>695604.28385445778</v>
      </c>
      <c r="X260" s="21">
        <f t="shared" si="17"/>
        <v>3952822.088660771</v>
      </c>
      <c r="Y260" s="20">
        <f t="shared" si="19"/>
        <v>860.24419774989576</v>
      </c>
      <c r="Z260" s="248">
        <v>9</v>
      </c>
    </row>
    <row r="261" spans="1:26" s="120" customFormat="1" ht="16.5">
      <c r="A261" s="20">
        <v>832</v>
      </c>
      <c r="B261" s="18" t="s">
        <v>284</v>
      </c>
      <c r="C261" s="21">
        <v>3913</v>
      </c>
      <c r="D261" s="21">
        <v>5490946.7700000005</v>
      </c>
      <c r="E261" s="21">
        <v>2367778.7691758843</v>
      </c>
      <c r="F261" s="21">
        <v>7858725.5391758848</v>
      </c>
      <c r="G261" s="114">
        <v>1359.93</v>
      </c>
      <c r="H261" s="32">
        <v>5321406.09</v>
      </c>
      <c r="I261" s="32">
        <v>2537319.4491758849</v>
      </c>
      <c r="J261" s="288">
        <f t="shared" si="15"/>
        <v>0.32286653052423103</v>
      </c>
      <c r="K261" s="116">
        <v>1239628.9383659998</v>
      </c>
      <c r="L261" s="116">
        <v>0</v>
      </c>
      <c r="M261" s="116">
        <v>46564.715680003144</v>
      </c>
      <c r="N261" s="116">
        <v>52583.233658609272</v>
      </c>
      <c r="O261" s="116">
        <v>0</v>
      </c>
      <c r="P261" s="117">
        <v>-228152.35</v>
      </c>
      <c r="Q261" s="117">
        <v>1776586.5202539766</v>
      </c>
      <c r="R261" s="117">
        <v>1174352.1721804312</v>
      </c>
      <c r="S261" s="118">
        <v>5673.8499999999995</v>
      </c>
      <c r="T261" s="22">
        <f t="shared" si="16"/>
        <v>6604556.5293149054</v>
      </c>
      <c r="U261" s="36">
        <v>1421923.1314445157</v>
      </c>
      <c r="V261" s="22">
        <f t="shared" si="18"/>
        <v>8026479.6607594211</v>
      </c>
      <c r="W261" s="22">
        <v>765347.09521522524</v>
      </c>
      <c r="X261" s="21">
        <f t="shared" si="17"/>
        <v>8791826.7559746467</v>
      </c>
      <c r="Y261" s="20">
        <f t="shared" si="19"/>
        <v>2246.8251356950286</v>
      </c>
      <c r="Z261" s="248">
        <v>17</v>
      </c>
    </row>
    <row r="262" spans="1:26" s="120" customFormat="1" ht="16.5">
      <c r="A262" s="20">
        <v>833</v>
      </c>
      <c r="B262" s="18" t="s">
        <v>285</v>
      </c>
      <c r="C262" s="21">
        <v>1677</v>
      </c>
      <c r="D262" s="21">
        <v>2089598.1400000001</v>
      </c>
      <c r="E262" s="21">
        <v>452942.07071272033</v>
      </c>
      <c r="F262" s="21">
        <v>2542540.2107127206</v>
      </c>
      <c r="G262" s="114">
        <v>1359.93</v>
      </c>
      <c r="H262" s="32">
        <v>2280602.6100000003</v>
      </c>
      <c r="I262" s="32">
        <v>261937.6007127203</v>
      </c>
      <c r="J262" s="288">
        <f t="shared" si="15"/>
        <v>0.10302200909510666</v>
      </c>
      <c r="K262" s="116">
        <v>50315.898568000004</v>
      </c>
      <c r="L262" s="116">
        <v>0</v>
      </c>
      <c r="M262" s="116">
        <v>15501.046660028618</v>
      </c>
      <c r="N262" s="116">
        <v>23754.487580920795</v>
      </c>
      <c r="O262" s="116">
        <v>5160.7724501896037</v>
      </c>
      <c r="P262" s="117">
        <v>-78341.17</v>
      </c>
      <c r="Q262" s="117">
        <v>460471.57373023202</v>
      </c>
      <c r="R262" s="117">
        <v>609663.98082167027</v>
      </c>
      <c r="S262" s="118">
        <v>2431.65</v>
      </c>
      <c r="T262" s="22">
        <f t="shared" si="16"/>
        <v>1350895.8405237615</v>
      </c>
      <c r="U262" s="36">
        <v>392070.24528105819</v>
      </c>
      <c r="V262" s="22">
        <f t="shared" si="18"/>
        <v>1742966.0858048196</v>
      </c>
      <c r="W262" s="22">
        <v>342281.76810028043</v>
      </c>
      <c r="X262" s="21">
        <f t="shared" si="17"/>
        <v>2085247.8539050999</v>
      </c>
      <c r="Y262" s="20">
        <f t="shared" si="19"/>
        <v>1243.4393881366129</v>
      </c>
      <c r="Z262" s="248">
        <v>2</v>
      </c>
    </row>
    <row r="263" spans="1:26" s="120" customFormat="1" ht="16.5">
      <c r="A263" s="20">
        <v>834</v>
      </c>
      <c r="B263" s="18" t="s">
        <v>286</v>
      </c>
      <c r="C263" s="21">
        <v>5967</v>
      </c>
      <c r="D263" s="21">
        <v>8277729.4900000002</v>
      </c>
      <c r="E263" s="21">
        <v>1111553.068206368</v>
      </c>
      <c r="F263" s="21">
        <v>9389282.5582063682</v>
      </c>
      <c r="G263" s="114">
        <v>1359.93</v>
      </c>
      <c r="H263" s="32">
        <v>8114702.3100000005</v>
      </c>
      <c r="I263" s="32">
        <v>1274580.2482063677</v>
      </c>
      <c r="J263" s="288">
        <f t="shared" si="15"/>
        <v>0.13574841744349958</v>
      </c>
      <c r="K263" s="116">
        <v>0</v>
      </c>
      <c r="L263" s="116">
        <v>0</v>
      </c>
      <c r="M263" s="116">
        <v>48337.867384348814</v>
      </c>
      <c r="N263" s="116">
        <v>93338.318579631799</v>
      </c>
      <c r="O263" s="116">
        <v>0</v>
      </c>
      <c r="P263" s="117">
        <v>-325912.14499999996</v>
      </c>
      <c r="Q263" s="117">
        <v>1173682.0982292539</v>
      </c>
      <c r="R263" s="117">
        <v>749534.85643869278</v>
      </c>
      <c r="S263" s="118">
        <v>8652.15</v>
      </c>
      <c r="T263" s="22">
        <f t="shared" si="16"/>
        <v>3022213.3938382948</v>
      </c>
      <c r="U263" s="36">
        <v>1533891.1333413455</v>
      </c>
      <c r="V263" s="22">
        <f t="shared" si="18"/>
        <v>4556104.5271796398</v>
      </c>
      <c r="W263" s="22">
        <v>1113721.6941235561</v>
      </c>
      <c r="X263" s="21">
        <f t="shared" si="17"/>
        <v>5669826.2213031957</v>
      </c>
      <c r="Y263" s="20">
        <f t="shared" si="19"/>
        <v>950.19712104963901</v>
      </c>
      <c r="Z263" s="248">
        <v>5</v>
      </c>
    </row>
    <row r="264" spans="1:26" s="120" customFormat="1" ht="16.5">
      <c r="A264" s="20">
        <v>837</v>
      </c>
      <c r="B264" s="18" t="s">
        <v>287</v>
      </c>
      <c r="C264" s="21">
        <v>244223</v>
      </c>
      <c r="D264" s="21">
        <v>300387947.37</v>
      </c>
      <c r="E264" s="21">
        <v>59493247.249871701</v>
      </c>
      <c r="F264" s="21">
        <v>359881194.61987174</v>
      </c>
      <c r="G264" s="114">
        <v>1359.93</v>
      </c>
      <c r="H264" s="32">
        <v>332126184.39000005</v>
      </c>
      <c r="I264" s="32">
        <v>27755010.22987169</v>
      </c>
      <c r="J264" s="288">
        <f t="shared" si="15"/>
        <v>7.7122702282869243E-2</v>
      </c>
      <c r="K264" s="116">
        <v>0</v>
      </c>
      <c r="L264" s="116">
        <v>0</v>
      </c>
      <c r="M264" s="116">
        <v>3751649.9620899661</v>
      </c>
      <c r="N264" s="116">
        <v>5134590.1740293484</v>
      </c>
      <c r="O264" s="116">
        <v>3076453.1965640802</v>
      </c>
      <c r="P264" s="117">
        <v>-31546335.569349997</v>
      </c>
      <c r="Q264" s="117">
        <v>-53845192.491937794</v>
      </c>
      <c r="R264" s="117">
        <v>-17879235.785679471</v>
      </c>
      <c r="S264" s="118">
        <v>354123.35</v>
      </c>
      <c r="T264" s="22">
        <f t="shared" si="16"/>
        <v>-63198936.934412196</v>
      </c>
      <c r="U264" s="36">
        <v>4430428.264369769</v>
      </c>
      <c r="V264" s="22">
        <f t="shared" si="18"/>
        <v>-58768508.670042425</v>
      </c>
      <c r="W264" s="22">
        <v>36300023.396053225</v>
      </c>
      <c r="X264" s="21">
        <f t="shared" si="17"/>
        <v>-22468485.273989201</v>
      </c>
      <c r="Y264" s="20">
        <f t="shared" si="19"/>
        <v>-91.999874188709498</v>
      </c>
      <c r="Z264" s="248">
        <v>6</v>
      </c>
    </row>
    <row r="265" spans="1:26" s="120" customFormat="1" ht="16.5">
      <c r="A265" s="20">
        <v>844</v>
      </c>
      <c r="B265" s="18" t="s">
        <v>288</v>
      </c>
      <c r="C265" s="21">
        <v>1479</v>
      </c>
      <c r="D265" s="21">
        <v>1289108.24</v>
      </c>
      <c r="E265" s="21">
        <v>477522.00706652272</v>
      </c>
      <c r="F265" s="21">
        <v>1766630.2470665227</v>
      </c>
      <c r="G265" s="114">
        <v>1359.93</v>
      </c>
      <c r="H265" s="32">
        <v>2011336.4700000002</v>
      </c>
      <c r="I265" s="32">
        <v>-244706.22293347749</v>
      </c>
      <c r="J265" s="288">
        <f t="shared" si="15"/>
        <v>-0.13851581186261838</v>
      </c>
      <c r="K265" s="116">
        <v>200933.80156199995</v>
      </c>
      <c r="L265" s="116">
        <v>0</v>
      </c>
      <c r="M265" s="116">
        <v>14089.423321700904</v>
      </c>
      <c r="N265" s="116">
        <v>21774.029936917665</v>
      </c>
      <c r="O265" s="116">
        <v>0</v>
      </c>
      <c r="P265" s="117">
        <v>-73775.724999999991</v>
      </c>
      <c r="Q265" s="117">
        <v>31234.193027492045</v>
      </c>
      <c r="R265" s="117">
        <v>-120860.69158236854</v>
      </c>
      <c r="S265" s="118">
        <v>2144.5499999999997</v>
      </c>
      <c r="T265" s="22">
        <f t="shared" si="16"/>
        <v>-169166.64166773541</v>
      </c>
      <c r="U265" s="36">
        <v>658008.18657270377</v>
      </c>
      <c r="V265" s="22">
        <f t="shared" si="18"/>
        <v>488841.54490496835</v>
      </c>
      <c r="W265" s="22">
        <v>367381.62735902186</v>
      </c>
      <c r="X265" s="21">
        <f t="shared" si="17"/>
        <v>856223.17226399016</v>
      </c>
      <c r="Y265" s="20">
        <f t="shared" si="19"/>
        <v>578.9203328356931</v>
      </c>
      <c r="Z265" s="248">
        <v>11</v>
      </c>
    </row>
    <row r="266" spans="1:26" s="120" customFormat="1" ht="16.5">
      <c r="A266" s="20">
        <v>845</v>
      </c>
      <c r="B266" s="18" t="s">
        <v>289</v>
      </c>
      <c r="C266" s="21">
        <v>2882</v>
      </c>
      <c r="D266" s="21">
        <v>4190720.0300000003</v>
      </c>
      <c r="E266" s="21">
        <v>1538716.7821458494</v>
      </c>
      <c r="F266" s="21">
        <v>5729436.8121458497</v>
      </c>
      <c r="G266" s="114">
        <v>1359.93</v>
      </c>
      <c r="H266" s="32">
        <v>3919318.2600000002</v>
      </c>
      <c r="I266" s="32">
        <v>1810118.5521458494</v>
      </c>
      <c r="J266" s="288">
        <f t="shared" si="15"/>
        <v>0.31593306837917712</v>
      </c>
      <c r="K266" s="116">
        <v>364803.61187600001</v>
      </c>
      <c r="L266" s="116">
        <v>0</v>
      </c>
      <c r="M266" s="116">
        <v>32904.879724316226</v>
      </c>
      <c r="N266" s="116">
        <v>41887.100703555981</v>
      </c>
      <c r="O266" s="116">
        <v>0</v>
      </c>
      <c r="P266" s="117">
        <v>-146311.9835</v>
      </c>
      <c r="Q266" s="117">
        <v>132327.87187121573</v>
      </c>
      <c r="R266" s="117">
        <v>9805.6424723850105</v>
      </c>
      <c r="S266" s="118">
        <v>4178.8999999999996</v>
      </c>
      <c r="T266" s="22">
        <f t="shared" si="16"/>
        <v>2249714.5752933226</v>
      </c>
      <c r="U266" s="36">
        <v>1323281.919332657</v>
      </c>
      <c r="V266" s="22">
        <f t="shared" si="18"/>
        <v>3572996.4946259796</v>
      </c>
      <c r="W266" s="22">
        <v>595425.26634182327</v>
      </c>
      <c r="X266" s="21">
        <f t="shared" si="17"/>
        <v>4168421.7609678027</v>
      </c>
      <c r="Y266" s="20">
        <f t="shared" si="19"/>
        <v>1446.3642473864686</v>
      </c>
      <c r="Z266" s="248">
        <v>19</v>
      </c>
    </row>
    <row r="267" spans="1:26" s="120" customFormat="1" ht="16.5">
      <c r="A267" s="20">
        <v>846</v>
      </c>
      <c r="B267" s="18" t="s">
        <v>290</v>
      </c>
      <c r="C267" s="21">
        <v>4952</v>
      </c>
      <c r="D267" s="21">
        <v>6664587.2400000012</v>
      </c>
      <c r="E267" s="21">
        <v>896093.52346987883</v>
      </c>
      <c r="F267" s="21">
        <v>7560680.7634698804</v>
      </c>
      <c r="G267" s="114">
        <v>1359.93</v>
      </c>
      <c r="H267" s="32">
        <v>6734373.3600000003</v>
      </c>
      <c r="I267" s="32">
        <v>826307.40346988011</v>
      </c>
      <c r="J267" s="288">
        <f t="shared" ref="J267:J303" si="20">I267/F267</f>
        <v>0.10929007973227223</v>
      </c>
      <c r="K267" s="116">
        <v>53712.485349333336</v>
      </c>
      <c r="L267" s="116">
        <v>0</v>
      </c>
      <c r="M267" s="116">
        <v>55798.401942884746</v>
      </c>
      <c r="N267" s="116">
        <v>87551.116736673415</v>
      </c>
      <c r="O267" s="116">
        <v>0</v>
      </c>
      <c r="P267" s="117">
        <v>-257447.4325</v>
      </c>
      <c r="Q267" s="117">
        <v>1754702.8488937281</v>
      </c>
      <c r="R267" s="117">
        <v>726647.81290576479</v>
      </c>
      <c r="S267" s="118">
        <v>7180.4</v>
      </c>
      <c r="T267" s="22">
        <f t="shared" ref="T267:T303" si="21">SUM(K267:S267)+I267</f>
        <v>3254453.0367982644</v>
      </c>
      <c r="U267" s="36">
        <v>2947395.389431234</v>
      </c>
      <c r="V267" s="22">
        <f t="shared" si="18"/>
        <v>6201848.4262294983</v>
      </c>
      <c r="W267" s="22">
        <v>1137822.7546027547</v>
      </c>
      <c r="X267" s="21">
        <f t="shared" ref="X267:X303" si="22">SUM(V267:W267)</f>
        <v>7339671.1808322528</v>
      </c>
      <c r="Y267" s="20">
        <f t="shared" si="19"/>
        <v>1482.1630009758185</v>
      </c>
      <c r="Z267" s="248">
        <v>14</v>
      </c>
    </row>
    <row r="268" spans="1:26" s="120" customFormat="1" ht="16.5">
      <c r="A268" s="20">
        <v>848</v>
      </c>
      <c r="B268" s="18" t="s">
        <v>291</v>
      </c>
      <c r="C268" s="21">
        <v>4241</v>
      </c>
      <c r="D268" s="21">
        <v>5281402.41</v>
      </c>
      <c r="E268" s="21">
        <v>1516869.8232826579</v>
      </c>
      <c r="F268" s="21">
        <v>6798272.2332826583</v>
      </c>
      <c r="G268" s="114">
        <v>1359.93</v>
      </c>
      <c r="H268" s="32">
        <v>5767463.1299999999</v>
      </c>
      <c r="I268" s="32">
        <v>1030809.1032826584</v>
      </c>
      <c r="J268" s="288">
        <f t="shared" si="20"/>
        <v>0.15162810018640796</v>
      </c>
      <c r="K268" s="116">
        <v>240815.63709533331</v>
      </c>
      <c r="L268" s="116">
        <v>0</v>
      </c>
      <c r="M268" s="116">
        <v>47691.466936823672</v>
      </c>
      <c r="N268" s="116">
        <v>60219.408226375221</v>
      </c>
      <c r="O268" s="116">
        <v>0</v>
      </c>
      <c r="P268" s="117">
        <v>-234387.91499999998</v>
      </c>
      <c r="Q268" s="117">
        <v>589498.60468085529</v>
      </c>
      <c r="R268" s="117">
        <v>590624.29512437142</v>
      </c>
      <c r="S268" s="118">
        <v>6149.45</v>
      </c>
      <c r="T268" s="22">
        <f t="shared" si="21"/>
        <v>2331420.0503464174</v>
      </c>
      <c r="U268" s="36">
        <v>2436794.2552927681</v>
      </c>
      <c r="V268" s="22">
        <f t="shared" ref="V268:V303" si="23">SUM(T268:U268)</f>
        <v>4768214.305639185</v>
      </c>
      <c r="W268" s="22">
        <v>989321.16184801632</v>
      </c>
      <c r="X268" s="21">
        <f t="shared" si="22"/>
        <v>5757535.4674872011</v>
      </c>
      <c r="Y268" s="20">
        <f t="shared" ref="Y268:Y303" si="24">X268/C268</f>
        <v>1357.5891222558832</v>
      </c>
      <c r="Z268" s="248">
        <v>12</v>
      </c>
    </row>
    <row r="269" spans="1:26" s="120" customFormat="1" ht="16.5">
      <c r="A269" s="20">
        <v>849</v>
      </c>
      <c r="B269" s="18" t="s">
        <v>292</v>
      </c>
      <c r="C269" s="21">
        <v>2938</v>
      </c>
      <c r="D269" s="21">
        <v>4987301.75</v>
      </c>
      <c r="E269" s="21">
        <v>758758.9566397419</v>
      </c>
      <c r="F269" s="21">
        <v>5746060.7066397415</v>
      </c>
      <c r="G269" s="114">
        <v>1359.93</v>
      </c>
      <c r="H269" s="32">
        <v>3995474.3400000003</v>
      </c>
      <c r="I269" s="32">
        <v>1750586.3666397412</v>
      </c>
      <c r="J269" s="288">
        <f t="shared" si="20"/>
        <v>0.30465852277141581</v>
      </c>
      <c r="K269" s="116">
        <v>155699.4706106667</v>
      </c>
      <c r="L269" s="116">
        <v>0</v>
      </c>
      <c r="M269" s="116">
        <v>37283.512515052629</v>
      </c>
      <c r="N269" s="116">
        <v>49456.938230206491</v>
      </c>
      <c r="O269" s="116">
        <v>0</v>
      </c>
      <c r="P269" s="117">
        <v>-162945.80499999999</v>
      </c>
      <c r="Q269" s="117">
        <v>704344.65399877948</v>
      </c>
      <c r="R269" s="117">
        <v>190287.47309936062</v>
      </c>
      <c r="S269" s="118">
        <v>4260.0999999999995</v>
      </c>
      <c r="T269" s="22">
        <f t="shared" si="21"/>
        <v>2728972.710093807</v>
      </c>
      <c r="U269" s="36">
        <v>1535334.4102808973</v>
      </c>
      <c r="V269" s="22">
        <f t="shared" si="23"/>
        <v>4264307.1203747038</v>
      </c>
      <c r="W269" s="22">
        <v>698965.11716177571</v>
      </c>
      <c r="X269" s="21">
        <f t="shared" si="22"/>
        <v>4963272.2375364797</v>
      </c>
      <c r="Y269" s="20">
        <f t="shared" si="24"/>
        <v>1689.3370447707555</v>
      </c>
      <c r="Z269" s="248">
        <v>16</v>
      </c>
    </row>
    <row r="270" spans="1:26" s="120" customFormat="1" ht="16.5">
      <c r="A270" s="20">
        <v>850</v>
      </c>
      <c r="B270" s="18" t="s">
        <v>293</v>
      </c>
      <c r="C270" s="21">
        <v>2387</v>
      </c>
      <c r="D270" s="21">
        <v>4054207.26</v>
      </c>
      <c r="E270" s="21">
        <v>502671.04989457689</v>
      </c>
      <c r="F270" s="21">
        <v>4556878.3098945767</v>
      </c>
      <c r="G270" s="114">
        <v>1359.93</v>
      </c>
      <c r="H270" s="32">
        <v>3246152.91</v>
      </c>
      <c r="I270" s="32">
        <v>1310725.3998945765</v>
      </c>
      <c r="J270" s="288">
        <f t="shared" si="20"/>
        <v>0.28763669133944902</v>
      </c>
      <c r="K270" s="116">
        <v>30980.389234666665</v>
      </c>
      <c r="L270" s="116">
        <v>0</v>
      </c>
      <c r="M270" s="116">
        <v>18363.723132874104</v>
      </c>
      <c r="N270" s="116">
        <v>32849.404972353448</v>
      </c>
      <c r="O270" s="116">
        <v>0</v>
      </c>
      <c r="P270" s="117">
        <v>-128314.17000000001</v>
      </c>
      <c r="Q270" s="117">
        <v>284626.20327458519</v>
      </c>
      <c r="R270" s="117">
        <v>293810.16443008865</v>
      </c>
      <c r="S270" s="118">
        <v>3461.15</v>
      </c>
      <c r="T270" s="22">
        <f t="shared" si="21"/>
        <v>1846502.2649391447</v>
      </c>
      <c r="U270" s="36">
        <v>832594.64175759593</v>
      </c>
      <c r="V270" s="22">
        <f t="shared" si="23"/>
        <v>2679096.9066967405</v>
      </c>
      <c r="W270" s="22">
        <v>420099.42962818942</v>
      </c>
      <c r="X270" s="21">
        <f t="shared" si="22"/>
        <v>3099196.3363249302</v>
      </c>
      <c r="Y270" s="20">
        <f t="shared" si="24"/>
        <v>1298.3646151340301</v>
      </c>
      <c r="Z270" s="248">
        <v>13</v>
      </c>
    </row>
    <row r="271" spans="1:26" s="120" customFormat="1" ht="16.5">
      <c r="A271" s="20">
        <v>851</v>
      </c>
      <c r="B271" s="18" t="s">
        <v>294</v>
      </c>
      <c r="C271" s="21">
        <v>21333</v>
      </c>
      <c r="D271" s="21">
        <v>33507764.920000002</v>
      </c>
      <c r="E271" s="21">
        <v>3697156.7772946861</v>
      </c>
      <c r="F271" s="21">
        <v>37204921.69729469</v>
      </c>
      <c r="G271" s="114">
        <v>1359.93</v>
      </c>
      <c r="H271" s="32">
        <v>29011386.690000001</v>
      </c>
      <c r="I271" s="32">
        <v>8193535.0072946884</v>
      </c>
      <c r="J271" s="288">
        <f t="shared" si="20"/>
        <v>0.22022718053161422</v>
      </c>
      <c r="K271" s="116">
        <v>188191.66212600004</v>
      </c>
      <c r="L271" s="116">
        <v>0</v>
      </c>
      <c r="M271" s="116">
        <v>276595.43511029205</v>
      </c>
      <c r="N271" s="116">
        <v>354478.26123975654</v>
      </c>
      <c r="O271" s="116">
        <v>0</v>
      </c>
      <c r="P271" s="117">
        <v>-1535780.9245500001</v>
      </c>
      <c r="Q271" s="117">
        <v>-989765.16527233063</v>
      </c>
      <c r="R271" s="117">
        <v>-951868.8144810478</v>
      </c>
      <c r="S271" s="118">
        <v>30932.85</v>
      </c>
      <c r="T271" s="22">
        <f t="shared" si="21"/>
        <v>5566318.3114673588</v>
      </c>
      <c r="U271" s="36">
        <v>6501141.1516927658</v>
      </c>
      <c r="V271" s="22">
        <f t="shared" si="23"/>
        <v>12067459.463160124</v>
      </c>
      <c r="W271" s="22">
        <v>3292338.6038466329</v>
      </c>
      <c r="X271" s="21">
        <f t="shared" si="22"/>
        <v>15359798.067006756</v>
      </c>
      <c r="Y271" s="20">
        <f t="shared" si="24"/>
        <v>720.00178441882326</v>
      </c>
      <c r="Z271" s="248">
        <v>19</v>
      </c>
    </row>
    <row r="272" spans="1:26" s="120" customFormat="1" ht="16.5">
      <c r="A272" s="20">
        <v>853</v>
      </c>
      <c r="B272" s="18" t="s">
        <v>295</v>
      </c>
      <c r="C272" s="21">
        <v>195137</v>
      </c>
      <c r="D272" s="21">
        <v>229905975.91999999</v>
      </c>
      <c r="E272" s="21">
        <v>71426355.633541182</v>
      </c>
      <c r="F272" s="21">
        <v>301332331.55354118</v>
      </c>
      <c r="G272" s="114">
        <v>1359.93</v>
      </c>
      <c r="H272" s="32">
        <v>265372660.41000003</v>
      </c>
      <c r="I272" s="32">
        <v>35959671.143541157</v>
      </c>
      <c r="J272" s="288">
        <f t="shared" si="20"/>
        <v>0.11933558857806066</v>
      </c>
      <c r="K272" s="116">
        <v>0</v>
      </c>
      <c r="L272" s="116">
        <v>0</v>
      </c>
      <c r="M272" s="116">
        <v>3064927.9252317157</v>
      </c>
      <c r="N272" s="116">
        <v>3691476.41390714</v>
      </c>
      <c r="O272" s="116">
        <v>1288376.3698548684</v>
      </c>
      <c r="P272" s="117">
        <v>-20486723.517249998</v>
      </c>
      <c r="Q272" s="117">
        <v>-17025421.368802838</v>
      </c>
      <c r="R272" s="117">
        <v>1862510.4308394468</v>
      </c>
      <c r="S272" s="118">
        <v>282948.64999999997</v>
      </c>
      <c r="T272" s="22">
        <f t="shared" si="21"/>
        <v>8637766.0473214909</v>
      </c>
      <c r="U272" s="36">
        <v>-2685618.2239423799</v>
      </c>
      <c r="V272" s="22">
        <f t="shared" si="23"/>
        <v>5952147.8233791105</v>
      </c>
      <c r="W272" s="22">
        <v>31340782.047305323</v>
      </c>
      <c r="X272" s="21">
        <f t="shared" si="22"/>
        <v>37292929.87068443</v>
      </c>
      <c r="Y272" s="20">
        <f t="shared" si="24"/>
        <v>191.11152611080641</v>
      </c>
      <c r="Z272" s="248">
        <v>2</v>
      </c>
    </row>
    <row r="273" spans="1:26" s="120" customFormat="1" ht="16.5">
      <c r="A273" s="20">
        <v>854</v>
      </c>
      <c r="B273" s="18" t="s">
        <v>296</v>
      </c>
      <c r="C273" s="21">
        <v>3296</v>
      </c>
      <c r="D273" s="21">
        <v>2937855.23</v>
      </c>
      <c r="E273" s="21">
        <v>1704330.3469317912</v>
      </c>
      <c r="F273" s="21">
        <v>4642185.5769317914</v>
      </c>
      <c r="G273" s="114">
        <v>1359.93</v>
      </c>
      <c r="H273" s="32">
        <v>4482329.28</v>
      </c>
      <c r="I273" s="32">
        <v>159856.29693179112</v>
      </c>
      <c r="J273" s="288">
        <f t="shared" si="20"/>
        <v>3.4435567963107289E-2</v>
      </c>
      <c r="K273" s="116">
        <v>1066297.3582079997</v>
      </c>
      <c r="L273" s="116">
        <v>0</v>
      </c>
      <c r="M273" s="116">
        <v>41494.515971941124</v>
      </c>
      <c r="N273" s="116">
        <v>54349.905767920005</v>
      </c>
      <c r="O273" s="116">
        <v>0</v>
      </c>
      <c r="P273" s="117">
        <v>-149256.20499999999</v>
      </c>
      <c r="Q273" s="117">
        <v>515586.66422165488</v>
      </c>
      <c r="R273" s="117">
        <v>194282.35786278188</v>
      </c>
      <c r="S273" s="118">
        <v>4779.2</v>
      </c>
      <c r="T273" s="22">
        <f t="shared" si="21"/>
        <v>1887390.0939640887</v>
      </c>
      <c r="U273" s="36">
        <v>1301769.9332316127</v>
      </c>
      <c r="V273" s="22">
        <f t="shared" si="23"/>
        <v>3189160.0271957014</v>
      </c>
      <c r="W273" s="22">
        <v>677713.52548992482</v>
      </c>
      <c r="X273" s="21">
        <f t="shared" si="22"/>
        <v>3866873.5526856263</v>
      </c>
      <c r="Y273" s="20">
        <f t="shared" si="24"/>
        <v>1173.2019273924836</v>
      </c>
      <c r="Z273" s="248">
        <v>19</v>
      </c>
    </row>
    <row r="274" spans="1:26" s="120" customFormat="1" ht="16.5">
      <c r="A274" s="20">
        <v>857</v>
      </c>
      <c r="B274" s="18" t="s">
        <v>297</v>
      </c>
      <c r="C274" s="21">
        <v>2420</v>
      </c>
      <c r="D274" s="21">
        <v>2354390.5</v>
      </c>
      <c r="E274" s="21">
        <v>766955.43057904835</v>
      </c>
      <c r="F274" s="21">
        <v>3121345.9305790486</v>
      </c>
      <c r="G274" s="114">
        <v>1359.93</v>
      </c>
      <c r="H274" s="32">
        <v>3291030.6</v>
      </c>
      <c r="I274" s="32">
        <v>-169684.66942095151</v>
      </c>
      <c r="J274" s="288">
        <f t="shared" si="20"/>
        <v>-5.4362660594134429E-2</v>
      </c>
      <c r="K274" s="116">
        <v>263389.87179999996</v>
      </c>
      <c r="L274" s="116">
        <v>0</v>
      </c>
      <c r="M274" s="116">
        <v>25391.376845827181</v>
      </c>
      <c r="N274" s="116">
        <v>30319.226640640914</v>
      </c>
      <c r="O274" s="116">
        <v>0</v>
      </c>
      <c r="P274" s="117">
        <v>-163568.5</v>
      </c>
      <c r="Q274" s="117">
        <v>-1109813.7035469699</v>
      </c>
      <c r="R274" s="117">
        <v>-750493.89775389875</v>
      </c>
      <c r="S274" s="118">
        <v>3509</v>
      </c>
      <c r="T274" s="22">
        <f t="shared" si="21"/>
        <v>-1870951.295435352</v>
      </c>
      <c r="U274" s="36">
        <v>971581.07771805557</v>
      </c>
      <c r="V274" s="22">
        <f t="shared" si="23"/>
        <v>-899370.21771729644</v>
      </c>
      <c r="W274" s="22">
        <v>527451.85057411972</v>
      </c>
      <c r="X274" s="21">
        <f t="shared" si="22"/>
        <v>-371918.36714317673</v>
      </c>
      <c r="Y274" s="20">
        <f t="shared" si="24"/>
        <v>-153.68527567899864</v>
      </c>
      <c r="Z274" s="248">
        <v>11</v>
      </c>
    </row>
    <row r="275" spans="1:26" s="120" customFormat="1" ht="16.5">
      <c r="A275" s="20">
        <v>858</v>
      </c>
      <c r="B275" s="18" t="s">
        <v>298</v>
      </c>
      <c r="C275" s="21">
        <v>39718</v>
      </c>
      <c r="D275" s="21">
        <v>67498797.189999998</v>
      </c>
      <c r="E275" s="21">
        <v>8072599.6857604105</v>
      </c>
      <c r="F275" s="21">
        <v>75571396.875760406</v>
      </c>
      <c r="G275" s="114">
        <v>1359.93</v>
      </c>
      <c r="H275" s="32">
        <v>54013699.740000002</v>
      </c>
      <c r="I275" s="32">
        <v>21557697.135760404</v>
      </c>
      <c r="J275" s="288">
        <f t="shared" si="20"/>
        <v>0.28526265263035061</v>
      </c>
      <c r="K275" s="116">
        <v>0</v>
      </c>
      <c r="L275" s="116">
        <v>0</v>
      </c>
      <c r="M275" s="116">
        <v>405191.24145931046</v>
      </c>
      <c r="N275" s="116">
        <v>807074.99668735999</v>
      </c>
      <c r="O275" s="116">
        <v>360754.65165916545</v>
      </c>
      <c r="P275" s="117">
        <v>-2569882.76315</v>
      </c>
      <c r="Q275" s="117">
        <v>4186990.4005118897</v>
      </c>
      <c r="R275" s="117">
        <v>1964928.3638382002</v>
      </c>
      <c r="S275" s="118">
        <v>57591.1</v>
      </c>
      <c r="T275" s="22">
        <f t="shared" si="21"/>
        <v>26770345.126766331</v>
      </c>
      <c r="U275" s="36">
        <v>-703436.03947544389</v>
      </c>
      <c r="V275" s="22">
        <f t="shared" si="23"/>
        <v>26066909.087290887</v>
      </c>
      <c r="W275" s="22">
        <v>4629137.4877160424</v>
      </c>
      <c r="X275" s="21">
        <f t="shared" si="22"/>
        <v>30696046.575006928</v>
      </c>
      <c r="Y275" s="20">
        <f t="shared" si="24"/>
        <v>772.84975514897349</v>
      </c>
      <c r="Z275" s="248">
        <v>1</v>
      </c>
    </row>
    <row r="276" spans="1:26" s="120" customFormat="1" ht="16.5">
      <c r="A276" s="20">
        <v>859</v>
      </c>
      <c r="B276" s="18" t="s">
        <v>299</v>
      </c>
      <c r="C276" s="21">
        <v>6593</v>
      </c>
      <c r="D276" s="21">
        <v>18421228.290000003</v>
      </c>
      <c r="E276" s="21">
        <v>873314.28055696678</v>
      </c>
      <c r="F276" s="21">
        <v>19294542.570556968</v>
      </c>
      <c r="G276" s="114">
        <v>1359.93</v>
      </c>
      <c r="H276" s="32">
        <v>8966018.4900000002</v>
      </c>
      <c r="I276" s="32">
        <v>10328524.080556968</v>
      </c>
      <c r="J276" s="288">
        <f t="shared" si="20"/>
        <v>0.53530805629556932</v>
      </c>
      <c r="K276" s="116">
        <v>0</v>
      </c>
      <c r="L276" s="116">
        <v>0</v>
      </c>
      <c r="M276" s="116">
        <v>46034.621009307557</v>
      </c>
      <c r="N276" s="116">
        <v>123094.16522161594</v>
      </c>
      <c r="O276" s="116">
        <v>0</v>
      </c>
      <c r="P276" s="117">
        <v>-289692.59999999998</v>
      </c>
      <c r="Q276" s="117">
        <v>-1269966.4205834512</v>
      </c>
      <c r="R276" s="117">
        <v>-1602539.1589233917</v>
      </c>
      <c r="S276" s="118">
        <v>9559.85</v>
      </c>
      <c r="T276" s="22">
        <f t="shared" si="21"/>
        <v>7345014.5372810494</v>
      </c>
      <c r="U276" s="36">
        <v>4826238.4439452421</v>
      </c>
      <c r="V276" s="22">
        <f t="shared" si="23"/>
        <v>12171252.981226292</v>
      </c>
      <c r="W276" s="22">
        <v>968220.28774869477</v>
      </c>
      <c r="X276" s="21">
        <f t="shared" si="22"/>
        <v>13139473.268974986</v>
      </c>
      <c r="Y276" s="20">
        <f t="shared" si="24"/>
        <v>1992.9430106135273</v>
      </c>
      <c r="Z276" s="248">
        <v>17</v>
      </c>
    </row>
    <row r="277" spans="1:26" s="120" customFormat="1" ht="16.5">
      <c r="A277" s="20">
        <v>886</v>
      </c>
      <c r="B277" s="18" t="s">
        <v>300</v>
      </c>
      <c r="C277" s="21">
        <v>12669</v>
      </c>
      <c r="D277" s="21">
        <v>19583107.739999998</v>
      </c>
      <c r="E277" s="21">
        <v>1610888.9615419006</v>
      </c>
      <c r="F277" s="21">
        <v>21193996.701541901</v>
      </c>
      <c r="G277" s="114">
        <v>1359.93</v>
      </c>
      <c r="H277" s="32">
        <v>17228953.170000002</v>
      </c>
      <c r="I277" s="32">
        <v>3965043.5315418988</v>
      </c>
      <c r="J277" s="288">
        <f t="shared" si="20"/>
        <v>0.18708333248223233</v>
      </c>
      <c r="K277" s="116">
        <v>0</v>
      </c>
      <c r="L277" s="116">
        <v>0</v>
      </c>
      <c r="M277" s="116">
        <v>119611.92956312909</v>
      </c>
      <c r="N277" s="116">
        <v>217748.15651806525</v>
      </c>
      <c r="O277" s="116">
        <v>0</v>
      </c>
      <c r="P277" s="117">
        <v>-770281.96000000008</v>
      </c>
      <c r="Q277" s="117">
        <v>-141052.78831426238</v>
      </c>
      <c r="R277" s="117">
        <v>-565052.86245624186</v>
      </c>
      <c r="S277" s="118">
        <v>18370.05</v>
      </c>
      <c r="T277" s="22">
        <f t="shared" si="21"/>
        <v>2844386.0568525889</v>
      </c>
      <c r="U277" s="36">
        <v>4289664.6657589925</v>
      </c>
      <c r="V277" s="22">
        <f t="shared" si="23"/>
        <v>7134050.7226115819</v>
      </c>
      <c r="W277" s="22">
        <v>1935332.8315087492</v>
      </c>
      <c r="X277" s="21">
        <f t="shared" si="22"/>
        <v>9069383.554120332</v>
      </c>
      <c r="Y277" s="20">
        <f t="shared" si="24"/>
        <v>715.87209362383237</v>
      </c>
      <c r="Z277" s="248">
        <v>4</v>
      </c>
    </row>
    <row r="278" spans="1:26" s="120" customFormat="1" ht="16.5">
      <c r="A278" s="20">
        <v>887</v>
      </c>
      <c r="B278" s="18" t="s">
        <v>301</v>
      </c>
      <c r="C278" s="21">
        <v>4669</v>
      </c>
      <c r="D278" s="21">
        <v>5837359.5900000008</v>
      </c>
      <c r="E278" s="21">
        <v>1034336.0085475891</v>
      </c>
      <c r="F278" s="21">
        <v>6871695.59854759</v>
      </c>
      <c r="G278" s="114">
        <v>1359.93</v>
      </c>
      <c r="H278" s="32">
        <v>6349513.1699999999</v>
      </c>
      <c r="I278" s="32">
        <v>522182.42854759004</v>
      </c>
      <c r="J278" s="288">
        <f t="shared" si="20"/>
        <v>7.599033179786939E-2</v>
      </c>
      <c r="K278" s="116">
        <v>0</v>
      </c>
      <c r="L278" s="116">
        <v>0</v>
      </c>
      <c r="M278" s="116">
        <v>47828.001181774831</v>
      </c>
      <c r="N278" s="116">
        <v>70319.085168961348</v>
      </c>
      <c r="O278" s="116">
        <v>0</v>
      </c>
      <c r="P278" s="117">
        <v>-377067.72499999998</v>
      </c>
      <c r="Q278" s="117">
        <v>-413029.62838200323</v>
      </c>
      <c r="R278" s="117">
        <v>-194736.86893043312</v>
      </c>
      <c r="S278" s="118">
        <v>6770.05</v>
      </c>
      <c r="T278" s="22">
        <f t="shared" si="21"/>
        <v>-337734.65741411014</v>
      </c>
      <c r="U278" s="36">
        <v>2399838.7507077456</v>
      </c>
      <c r="V278" s="22">
        <f t="shared" si="23"/>
        <v>2062104.0932936354</v>
      </c>
      <c r="W278" s="22">
        <v>1059397.7324163243</v>
      </c>
      <c r="X278" s="21">
        <f t="shared" si="22"/>
        <v>3121501.8257099595</v>
      </c>
      <c r="Y278" s="20">
        <f t="shared" si="24"/>
        <v>668.5589688819789</v>
      </c>
      <c r="Z278" s="248">
        <v>6</v>
      </c>
    </row>
    <row r="279" spans="1:26" s="120" customFormat="1" ht="16.5">
      <c r="A279" s="20">
        <v>889</v>
      </c>
      <c r="B279" s="18" t="s">
        <v>302</v>
      </c>
      <c r="C279" s="21">
        <v>2568</v>
      </c>
      <c r="D279" s="21">
        <v>3639908.96</v>
      </c>
      <c r="E279" s="21">
        <v>1592201.7756455862</v>
      </c>
      <c r="F279" s="21">
        <v>5232110.7356455866</v>
      </c>
      <c r="G279" s="114">
        <v>1359.93</v>
      </c>
      <c r="H279" s="32">
        <v>3492300.24</v>
      </c>
      <c r="I279" s="32">
        <v>1739810.4956455864</v>
      </c>
      <c r="J279" s="288">
        <f t="shared" si="20"/>
        <v>0.33252554916174043</v>
      </c>
      <c r="K279" s="116">
        <v>321204.51038400002</v>
      </c>
      <c r="L279" s="116">
        <v>0</v>
      </c>
      <c r="M279" s="116">
        <v>29185.290259162757</v>
      </c>
      <c r="N279" s="116">
        <v>45060.495363053175</v>
      </c>
      <c r="O279" s="116">
        <v>0</v>
      </c>
      <c r="P279" s="117">
        <v>-108366.575</v>
      </c>
      <c r="Q279" s="117">
        <v>1089285.4322706249</v>
      </c>
      <c r="R279" s="117">
        <v>428441.06138360279</v>
      </c>
      <c r="S279" s="118">
        <v>3723.6</v>
      </c>
      <c r="T279" s="22">
        <f t="shared" si="21"/>
        <v>3548344.3103060303</v>
      </c>
      <c r="U279" s="36">
        <v>1009703.136165547</v>
      </c>
      <c r="V279" s="22">
        <f t="shared" si="23"/>
        <v>4558047.4464715775</v>
      </c>
      <c r="W279" s="22">
        <v>555205.31133360858</v>
      </c>
      <c r="X279" s="21">
        <f t="shared" si="22"/>
        <v>5113252.7578051863</v>
      </c>
      <c r="Y279" s="20">
        <f t="shared" si="24"/>
        <v>1991.1420396437641</v>
      </c>
      <c r="Z279" s="248">
        <v>17</v>
      </c>
    </row>
    <row r="280" spans="1:26" s="120" customFormat="1" ht="16.5">
      <c r="A280" s="20">
        <v>890</v>
      </c>
      <c r="B280" s="18" t="s">
        <v>303</v>
      </c>
      <c r="C280" s="21">
        <v>1176</v>
      </c>
      <c r="D280" s="21">
        <v>1447263.9</v>
      </c>
      <c r="E280" s="21">
        <v>1167726.1580214628</v>
      </c>
      <c r="F280" s="21">
        <v>2614990.0580214625</v>
      </c>
      <c r="G280" s="114">
        <v>1359.93</v>
      </c>
      <c r="H280" s="32">
        <v>1599277.6800000002</v>
      </c>
      <c r="I280" s="32">
        <v>1015712.3780214624</v>
      </c>
      <c r="J280" s="288">
        <f t="shared" si="20"/>
        <v>0.38841921211354979</v>
      </c>
      <c r="K280" s="116">
        <v>422098.90464000008</v>
      </c>
      <c r="L280" s="116">
        <v>451296.72</v>
      </c>
      <c r="M280" s="116">
        <v>14085.879612438341</v>
      </c>
      <c r="N280" s="116">
        <v>18075.198471188418</v>
      </c>
      <c r="O280" s="116">
        <v>0</v>
      </c>
      <c r="P280" s="117">
        <v>-57765.855000000003</v>
      </c>
      <c r="Q280" s="117">
        <v>119373.96570226965</v>
      </c>
      <c r="R280" s="117">
        <v>577144.85916695406</v>
      </c>
      <c r="S280" s="118">
        <v>1705.2</v>
      </c>
      <c r="T280" s="22">
        <f t="shared" si="21"/>
        <v>2561727.2506143129</v>
      </c>
      <c r="U280" s="36">
        <v>493191.7065052056</v>
      </c>
      <c r="V280" s="22">
        <f t="shared" si="23"/>
        <v>3054918.9571195184</v>
      </c>
      <c r="W280" s="22">
        <v>234551.63909570267</v>
      </c>
      <c r="X280" s="21">
        <f t="shared" si="22"/>
        <v>3289470.5962152211</v>
      </c>
      <c r="Y280" s="20">
        <f t="shared" si="24"/>
        <v>2797.1688743326708</v>
      </c>
      <c r="Z280" s="248">
        <v>19</v>
      </c>
    </row>
    <row r="281" spans="1:26" s="120" customFormat="1" ht="16.5">
      <c r="A281" s="20">
        <v>892</v>
      </c>
      <c r="B281" s="18" t="s">
        <v>304</v>
      </c>
      <c r="C281" s="21">
        <v>3634</v>
      </c>
      <c r="D281" s="21">
        <v>8295453.29</v>
      </c>
      <c r="E281" s="21">
        <v>619032.03276397893</v>
      </c>
      <c r="F281" s="21">
        <v>8914485.3227639794</v>
      </c>
      <c r="G281" s="114">
        <v>1359.93</v>
      </c>
      <c r="H281" s="32">
        <v>4941985.62</v>
      </c>
      <c r="I281" s="32">
        <v>3972499.7027639793</v>
      </c>
      <c r="J281" s="288">
        <f t="shared" si="20"/>
        <v>0.44562300109685821</v>
      </c>
      <c r="K281" s="116">
        <v>0</v>
      </c>
      <c r="L281" s="116">
        <v>0</v>
      </c>
      <c r="M281" s="116">
        <v>27742.702357196784</v>
      </c>
      <c r="N281" s="116">
        <v>71540.806751265583</v>
      </c>
      <c r="O281" s="116">
        <v>0</v>
      </c>
      <c r="P281" s="117">
        <v>-193779.77499999997</v>
      </c>
      <c r="Q281" s="117">
        <v>377503.70580947527</v>
      </c>
      <c r="R281" s="117">
        <v>130506.25360763166</v>
      </c>
      <c r="S281" s="118">
        <v>5269.3</v>
      </c>
      <c r="T281" s="22">
        <f t="shared" si="21"/>
        <v>4391282.6962895487</v>
      </c>
      <c r="U281" s="36">
        <v>2042123.3990140557</v>
      </c>
      <c r="V281" s="22">
        <f t="shared" si="23"/>
        <v>6433406.0953036044</v>
      </c>
      <c r="W281" s="22">
        <v>596788.2530678059</v>
      </c>
      <c r="X281" s="21">
        <f t="shared" si="22"/>
        <v>7030194.3483714107</v>
      </c>
      <c r="Y281" s="20">
        <f t="shared" si="24"/>
        <v>1934.5609103938939</v>
      </c>
      <c r="Z281" s="248">
        <v>13</v>
      </c>
    </row>
    <row r="282" spans="1:26" s="120" customFormat="1" ht="16.5">
      <c r="A282" s="20">
        <v>893</v>
      </c>
      <c r="B282" s="18" t="s">
        <v>305</v>
      </c>
      <c r="C282" s="21">
        <v>7497</v>
      </c>
      <c r="D282" s="21">
        <v>12930559.609999999</v>
      </c>
      <c r="E282" s="21">
        <v>3848114.7642773185</v>
      </c>
      <c r="F282" s="21">
        <v>16778674.374277316</v>
      </c>
      <c r="G282" s="114">
        <v>1359.93</v>
      </c>
      <c r="H282" s="32">
        <v>10195395.210000001</v>
      </c>
      <c r="I282" s="32">
        <v>6583279.1642773151</v>
      </c>
      <c r="J282" s="288">
        <f t="shared" si="20"/>
        <v>0.3923599098132487</v>
      </c>
      <c r="K282" s="116">
        <v>5409.9201659999999</v>
      </c>
      <c r="L282" s="116">
        <v>0</v>
      </c>
      <c r="M282" s="116">
        <v>96156.963753753138</v>
      </c>
      <c r="N282" s="116">
        <v>113907.03805154322</v>
      </c>
      <c r="O282" s="116">
        <v>14081.554846890293</v>
      </c>
      <c r="P282" s="117">
        <v>-324378.03499999997</v>
      </c>
      <c r="Q282" s="117">
        <v>-632871.37483209744</v>
      </c>
      <c r="R282" s="117">
        <v>-195057.98474964002</v>
      </c>
      <c r="S282" s="118">
        <v>10870.65</v>
      </c>
      <c r="T282" s="22">
        <f t="shared" si="21"/>
        <v>5671397.8965137647</v>
      </c>
      <c r="U282" s="36">
        <v>2204497.2578866798</v>
      </c>
      <c r="V282" s="22">
        <f t="shared" si="23"/>
        <v>7875895.1544004446</v>
      </c>
      <c r="W282" s="22">
        <v>1521040.3856361366</v>
      </c>
      <c r="X282" s="21">
        <f t="shared" si="22"/>
        <v>9396935.5400365815</v>
      </c>
      <c r="Y282" s="20">
        <f t="shared" si="24"/>
        <v>1253.4261091151902</v>
      </c>
      <c r="Z282" s="248">
        <v>15</v>
      </c>
    </row>
    <row r="283" spans="1:26" s="120" customFormat="1" ht="16.5">
      <c r="A283" s="20">
        <v>895</v>
      </c>
      <c r="B283" s="18" t="s">
        <v>306</v>
      </c>
      <c r="C283" s="21">
        <v>15463</v>
      </c>
      <c r="D283" s="21">
        <v>19493956.469999999</v>
      </c>
      <c r="E283" s="21">
        <v>3870684.8216181258</v>
      </c>
      <c r="F283" s="21">
        <v>23364641.291618124</v>
      </c>
      <c r="G283" s="114">
        <v>1359.93</v>
      </c>
      <c r="H283" s="32">
        <v>21028597.59</v>
      </c>
      <c r="I283" s="32">
        <v>2336043.7016181238</v>
      </c>
      <c r="J283" s="288">
        <f t="shared" si="20"/>
        <v>9.9982005820742501E-2</v>
      </c>
      <c r="K283" s="116">
        <v>0</v>
      </c>
      <c r="L283" s="116">
        <v>0</v>
      </c>
      <c r="M283" s="116">
        <v>251296.41410416435</v>
      </c>
      <c r="N283" s="116">
        <v>246017.10897606853</v>
      </c>
      <c r="O283" s="116">
        <v>0</v>
      </c>
      <c r="P283" s="117">
        <v>-939002.47389999998</v>
      </c>
      <c r="Q283" s="117">
        <v>1087190.5307428802</v>
      </c>
      <c r="R283" s="117">
        <v>1706487.9592344095</v>
      </c>
      <c r="S283" s="118">
        <v>22421.35</v>
      </c>
      <c r="T283" s="22">
        <f t="shared" si="21"/>
        <v>4710454.5907756463</v>
      </c>
      <c r="U283" s="36">
        <v>1470319.0186654124</v>
      </c>
      <c r="V283" s="22">
        <f t="shared" si="23"/>
        <v>6180773.6094410587</v>
      </c>
      <c r="W283" s="22">
        <v>2613083.7152337567</v>
      </c>
      <c r="X283" s="21">
        <f t="shared" si="22"/>
        <v>8793857.3246748149</v>
      </c>
      <c r="Y283" s="20">
        <f t="shared" si="24"/>
        <v>568.70318338451887</v>
      </c>
      <c r="Z283" s="248">
        <v>2</v>
      </c>
    </row>
    <row r="284" spans="1:26" s="120" customFormat="1" ht="16.5">
      <c r="A284" s="20">
        <v>905</v>
      </c>
      <c r="B284" s="18" t="s">
        <v>307</v>
      </c>
      <c r="C284" s="21">
        <v>67615</v>
      </c>
      <c r="D284" s="21">
        <v>94401027.469999999</v>
      </c>
      <c r="E284" s="21">
        <v>22244930.773682512</v>
      </c>
      <c r="F284" s="21">
        <v>116645958.2436825</v>
      </c>
      <c r="G284" s="114">
        <v>1359.93</v>
      </c>
      <c r="H284" s="32">
        <v>91951666.950000003</v>
      </c>
      <c r="I284" s="32">
        <v>24694291.293682501</v>
      </c>
      <c r="J284" s="288">
        <f t="shared" si="20"/>
        <v>0.21170293137884985</v>
      </c>
      <c r="K284" s="116">
        <v>0</v>
      </c>
      <c r="L284" s="116">
        <v>0</v>
      </c>
      <c r="M284" s="116">
        <v>1078593.335769383</v>
      </c>
      <c r="N284" s="116">
        <v>1466594.5377167361</v>
      </c>
      <c r="O284" s="116">
        <v>21097.232440473865</v>
      </c>
      <c r="P284" s="117">
        <v>-5818115.7030000007</v>
      </c>
      <c r="Q284" s="117">
        <v>-9982524.3593746722</v>
      </c>
      <c r="R284" s="117">
        <v>-4173467.9497271087</v>
      </c>
      <c r="S284" s="118">
        <v>98041.75</v>
      </c>
      <c r="T284" s="22">
        <f t="shared" si="21"/>
        <v>7384510.137507312</v>
      </c>
      <c r="U284" s="36">
        <v>2607193.6995339738</v>
      </c>
      <c r="V284" s="22">
        <f t="shared" si="23"/>
        <v>9991703.8370412849</v>
      </c>
      <c r="W284" s="22">
        <v>10466596.893593699</v>
      </c>
      <c r="X284" s="21">
        <f t="shared" si="22"/>
        <v>20458300.730634984</v>
      </c>
      <c r="Y284" s="20">
        <f t="shared" si="24"/>
        <v>302.57044636005298</v>
      </c>
      <c r="Z284" s="248">
        <v>15</v>
      </c>
    </row>
    <row r="285" spans="1:26" s="120" customFormat="1" ht="16.5">
      <c r="A285" s="20">
        <v>908</v>
      </c>
      <c r="B285" s="18" t="s">
        <v>308</v>
      </c>
      <c r="C285" s="21">
        <v>20695</v>
      </c>
      <c r="D285" s="21">
        <v>30105378.25</v>
      </c>
      <c r="E285" s="21">
        <v>3160496.1882013893</v>
      </c>
      <c r="F285" s="21">
        <v>33265874.43820139</v>
      </c>
      <c r="G285" s="114">
        <v>1359.93</v>
      </c>
      <c r="H285" s="32">
        <v>28143751.350000001</v>
      </c>
      <c r="I285" s="32">
        <v>5122123.0882013887</v>
      </c>
      <c r="J285" s="288">
        <f t="shared" si="20"/>
        <v>0.15397530276009574</v>
      </c>
      <c r="K285" s="116">
        <v>0</v>
      </c>
      <c r="L285" s="116">
        <v>0</v>
      </c>
      <c r="M285" s="116">
        <v>220312.49691134869</v>
      </c>
      <c r="N285" s="116">
        <v>376408.42529680417</v>
      </c>
      <c r="O285" s="116">
        <v>0</v>
      </c>
      <c r="P285" s="117">
        <v>-1434750.0212000001</v>
      </c>
      <c r="Q285" s="117">
        <v>-196172.36368123142</v>
      </c>
      <c r="R285" s="117">
        <v>261349.39126429276</v>
      </c>
      <c r="S285" s="118">
        <v>30007.75</v>
      </c>
      <c r="T285" s="22">
        <f t="shared" si="21"/>
        <v>4379278.7667926028</v>
      </c>
      <c r="U285" s="36">
        <v>4395558.9322686261</v>
      </c>
      <c r="V285" s="22">
        <f t="shared" si="23"/>
        <v>8774837.6990612298</v>
      </c>
      <c r="W285" s="22">
        <v>2924192.5603013136</v>
      </c>
      <c r="X285" s="21">
        <f t="shared" si="22"/>
        <v>11699030.259362543</v>
      </c>
      <c r="Y285" s="20">
        <f t="shared" si="24"/>
        <v>565.30709153720909</v>
      </c>
      <c r="Z285" s="248">
        <v>6</v>
      </c>
    </row>
    <row r="286" spans="1:26" s="120" customFormat="1" ht="16.5">
      <c r="A286" s="20">
        <v>915</v>
      </c>
      <c r="B286" s="18" t="s">
        <v>309</v>
      </c>
      <c r="C286" s="21">
        <v>19973</v>
      </c>
      <c r="D286" s="21">
        <v>22912986.099999998</v>
      </c>
      <c r="E286" s="21">
        <v>3547430.6945938477</v>
      </c>
      <c r="F286" s="21">
        <v>26460416.794593845</v>
      </c>
      <c r="G286" s="114">
        <v>1359.93</v>
      </c>
      <c r="H286" s="32">
        <v>27161881.890000001</v>
      </c>
      <c r="I286" s="32">
        <v>-701465.09540615603</v>
      </c>
      <c r="J286" s="288">
        <f t="shared" si="20"/>
        <v>-2.6509979069924292E-2</v>
      </c>
      <c r="K286" s="116">
        <v>86741.474043333335</v>
      </c>
      <c r="L286" s="116">
        <v>0</v>
      </c>
      <c r="M286" s="116">
        <v>287071.36620714923</v>
      </c>
      <c r="N286" s="116">
        <v>387162.08317892905</v>
      </c>
      <c r="O286" s="116">
        <v>0</v>
      </c>
      <c r="P286" s="117">
        <v>-1896798.8049999999</v>
      </c>
      <c r="Q286" s="117">
        <v>773633.93252304895</v>
      </c>
      <c r="R286" s="117">
        <v>1033412.9961954993</v>
      </c>
      <c r="S286" s="118">
        <v>28960.85</v>
      </c>
      <c r="T286" s="22">
        <f t="shared" si="21"/>
        <v>-1281.1982581961202</v>
      </c>
      <c r="U286" s="36">
        <v>6452901.9726271033</v>
      </c>
      <c r="V286" s="22">
        <f t="shared" si="23"/>
        <v>6451620.7743689073</v>
      </c>
      <c r="W286" s="22">
        <v>3323029.3194958591</v>
      </c>
      <c r="X286" s="21">
        <f t="shared" si="22"/>
        <v>9774650.0938647669</v>
      </c>
      <c r="Y286" s="20">
        <f t="shared" si="24"/>
        <v>489.39318549365476</v>
      </c>
      <c r="Z286" s="248">
        <v>11</v>
      </c>
    </row>
    <row r="287" spans="1:26" s="120" customFormat="1" ht="16.5">
      <c r="A287" s="20">
        <v>918</v>
      </c>
      <c r="B287" s="18" t="s">
        <v>310</v>
      </c>
      <c r="C287" s="21">
        <v>2271</v>
      </c>
      <c r="D287" s="21">
        <v>3127511.54</v>
      </c>
      <c r="E287" s="21">
        <v>429680.90242340963</v>
      </c>
      <c r="F287" s="21">
        <v>3557192.4424234098</v>
      </c>
      <c r="G287" s="114">
        <v>1359.93</v>
      </c>
      <c r="H287" s="32">
        <v>3088401.0300000003</v>
      </c>
      <c r="I287" s="32">
        <v>468791.41242340952</v>
      </c>
      <c r="J287" s="288">
        <f t="shared" si="20"/>
        <v>0.13178691341872856</v>
      </c>
      <c r="K287" s="116">
        <v>0</v>
      </c>
      <c r="L287" s="116">
        <v>0</v>
      </c>
      <c r="M287" s="116">
        <v>20847.142266752897</v>
      </c>
      <c r="N287" s="116">
        <v>24089.354495569092</v>
      </c>
      <c r="O287" s="116">
        <v>0</v>
      </c>
      <c r="P287" s="117">
        <v>-118824.77499999999</v>
      </c>
      <c r="Q287" s="117">
        <v>-60287.279328028912</v>
      </c>
      <c r="R287" s="117">
        <v>-20092.982377388667</v>
      </c>
      <c r="S287" s="118">
        <v>3292.95</v>
      </c>
      <c r="T287" s="22">
        <f t="shared" si="21"/>
        <v>317815.82248031395</v>
      </c>
      <c r="U287" s="36">
        <v>738026.39485276723</v>
      </c>
      <c r="V287" s="22">
        <f t="shared" si="23"/>
        <v>1055842.2173330812</v>
      </c>
      <c r="W287" s="22">
        <v>520627.6267714923</v>
      </c>
      <c r="X287" s="21">
        <f t="shared" si="22"/>
        <v>1576469.8441045736</v>
      </c>
      <c r="Y287" s="20">
        <f t="shared" si="24"/>
        <v>694.1743038769589</v>
      </c>
      <c r="Z287" s="248">
        <v>2</v>
      </c>
    </row>
    <row r="288" spans="1:26" s="120" customFormat="1" ht="16.5">
      <c r="A288" s="20">
        <v>921</v>
      </c>
      <c r="B288" s="18" t="s">
        <v>311</v>
      </c>
      <c r="C288" s="21">
        <v>1941</v>
      </c>
      <c r="D288" s="21">
        <v>1776660.84</v>
      </c>
      <c r="E288" s="21">
        <v>533593.02081533417</v>
      </c>
      <c r="F288" s="21">
        <v>2310253.8608153341</v>
      </c>
      <c r="G288" s="114">
        <v>1359.93</v>
      </c>
      <c r="H288" s="32">
        <v>2639624.1300000004</v>
      </c>
      <c r="I288" s="32">
        <v>-329370.26918466622</v>
      </c>
      <c r="J288" s="288">
        <f t="shared" si="20"/>
        <v>-0.1425688643015296</v>
      </c>
      <c r="K288" s="116">
        <v>576432.85389599996</v>
      </c>
      <c r="L288" s="116">
        <v>0</v>
      </c>
      <c r="M288" s="116">
        <v>20771.701909828273</v>
      </c>
      <c r="N288" s="116">
        <v>33229.292506447622</v>
      </c>
      <c r="O288" s="116">
        <v>0</v>
      </c>
      <c r="P288" s="117">
        <v>-103469.265</v>
      </c>
      <c r="Q288" s="117">
        <v>750034.47577336105</v>
      </c>
      <c r="R288" s="117">
        <v>114841.058094263</v>
      </c>
      <c r="S288" s="118">
        <v>2814.45</v>
      </c>
      <c r="T288" s="22">
        <f t="shared" si="21"/>
        <v>1065284.2979952337</v>
      </c>
      <c r="U288" s="36">
        <v>964812.90063515084</v>
      </c>
      <c r="V288" s="22">
        <f t="shared" si="23"/>
        <v>2030097.1986303846</v>
      </c>
      <c r="W288" s="22">
        <v>489090.13610551949</v>
      </c>
      <c r="X288" s="21">
        <f t="shared" si="22"/>
        <v>2519187.3347359039</v>
      </c>
      <c r="Y288" s="20">
        <f t="shared" si="24"/>
        <v>1297.8811616362204</v>
      </c>
      <c r="Z288" s="248">
        <v>11</v>
      </c>
    </row>
    <row r="289" spans="1:26" s="120" customFormat="1" ht="16.5">
      <c r="A289" s="20">
        <v>922</v>
      </c>
      <c r="B289" s="18" t="s">
        <v>312</v>
      </c>
      <c r="C289" s="21">
        <v>4444</v>
      </c>
      <c r="D289" s="21">
        <v>8100476.8499999987</v>
      </c>
      <c r="E289" s="21">
        <v>606928.10783042118</v>
      </c>
      <c r="F289" s="21">
        <v>8707404.9578304198</v>
      </c>
      <c r="G289" s="114">
        <v>1359.93</v>
      </c>
      <c r="H289" s="32">
        <v>6043528.9199999999</v>
      </c>
      <c r="I289" s="32">
        <v>2663876.0378304198</v>
      </c>
      <c r="J289" s="288">
        <f t="shared" si="20"/>
        <v>0.30593225544596292</v>
      </c>
      <c r="K289" s="116">
        <v>0</v>
      </c>
      <c r="L289" s="116">
        <v>0</v>
      </c>
      <c r="M289" s="116">
        <v>24797.347019330198</v>
      </c>
      <c r="N289" s="116">
        <v>84262.170805164584</v>
      </c>
      <c r="O289" s="116">
        <v>17422.028373111847</v>
      </c>
      <c r="P289" s="117">
        <v>-222637.16</v>
      </c>
      <c r="Q289" s="117">
        <v>-317848.16307317681</v>
      </c>
      <c r="R289" s="117">
        <v>-336222.06590034679</v>
      </c>
      <c r="S289" s="118">
        <v>6443.8</v>
      </c>
      <c r="T289" s="22">
        <f t="shared" si="21"/>
        <v>1920093.995054503</v>
      </c>
      <c r="U289" s="36">
        <v>1367818.0314632012</v>
      </c>
      <c r="V289" s="22">
        <f t="shared" si="23"/>
        <v>3287912.0265177041</v>
      </c>
      <c r="W289" s="22">
        <v>723605.03246662067</v>
      </c>
      <c r="X289" s="21">
        <f t="shared" si="22"/>
        <v>4011517.0589843248</v>
      </c>
      <c r="Y289" s="20">
        <f t="shared" si="24"/>
        <v>902.68160643211627</v>
      </c>
      <c r="Z289" s="248">
        <v>6</v>
      </c>
    </row>
    <row r="290" spans="1:26" s="120" customFormat="1" ht="16.5">
      <c r="A290" s="20">
        <v>924</v>
      </c>
      <c r="B290" s="18" t="s">
        <v>313</v>
      </c>
      <c r="C290" s="21">
        <v>3004</v>
      </c>
      <c r="D290" s="21">
        <v>4444335.1199999992</v>
      </c>
      <c r="E290" s="21">
        <v>670383.53613596258</v>
      </c>
      <c r="F290" s="21">
        <v>5114718.6561359614</v>
      </c>
      <c r="G290" s="114">
        <v>1359.93</v>
      </c>
      <c r="H290" s="32">
        <v>4085229.72</v>
      </c>
      <c r="I290" s="32">
        <v>1029488.9361359612</v>
      </c>
      <c r="J290" s="288">
        <f t="shared" si="20"/>
        <v>0.20127968033997665</v>
      </c>
      <c r="K290" s="116">
        <v>182171.30164000002</v>
      </c>
      <c r="L290" s="116">
        <v>0</v>
      </c>
      <c r="M290" s="116">
        <v>34219.602995375571</v>
      </c>
      <c r="N290" s="116">
        <v>51199.567899050249</v>
      </c>
      <c r="O290" s="116">
        <v>0</v>
      </c>
      <c r="P290" s="117">
        <v>-124622.59499999999</v>
      </c>
      <c r="Q290" s="117">
        <v>-112246.7554178655</v>
      </c>
      <c r="R290" s="117">
        <v>-306884.62210322125</v>
      </c>
      <c r="S290" s="118">
        <v>4355.8</v>
      </c>
      <c r="T290" s="22">
        <f t="shared" si="21"/>
        <v>757681.23614930036</v>
      </c>
      <c r="U290" s="36">
        <v>1620248.7144630528</v>
      </c>
      <c r="V290" s="22">
        <f t="shared" si="23"/>
        <v>2377929.9506123532</v>
      </c>
      <c r="W290" s="22">
        <v>723912.00203211652</v>
      </c>
      <c r="X290" s="21">
        <f t="shared" si="22"/>
        <v>3101841.9526444697</v>
      </c>
      <c r="Y290" s="20">
        <f t="shared" si="24"/>
        <v>1032.570556805749</v>
      </c>
      <c r="Z290" s="248">
        <v>16</v>
      </c>
    </row>
    <row r="291" spans="1:26" s="120" customFormat="1" ht="16.5">
      <c r="A291" s="20">
        <v>925</v>
      </c>
      <c r="B291" s="18" t="s">
        <v>314</v>
      </c>
      <c r="C291" s="21">
        <v>3490</v>
      </c>
      <c r="D291" s="21">
        <v>4749871.6000000006</v>
      </c>
      <c r="E291" s="21">
        <v>1180696.5529437864</v>
      </c>
      <c r="F291" s="21">
        <v>5930568.1529437872</v>
      </c>
      <c r="G291" s="114">
        <v>1359.93</v>
      </c>
      <c r="H291" s="32">
        <v>4746155.7</v>
      </c>
      <c r="I291" s="32">
        <v>1184412.452943787</v>
      </c>
      <c r="J291" s="288">
        <f t="shared" si="20"/>
        <v>0.19971315098299208</v>
      </c>
      <c r="K291" s="116">
        <v>178252.38052666667</v>
      </c>
      <c r="L291" s="116">
        <v>0</v>
      </c>
      <c r="M291" s="116">
        <v>57043.629171422181</v>
      </c>
      <c r="N291" s="116">
        <v>56000.222502250377</v>
      </c>
      <c r="O291" s="116">
        <v>0</v>
      </c>
      <c r="P291" s="117">
        <v>-170468.94750000001</v>
      </c>
      <c r="Q291" s="117">
        <v>1179051.7818548291</v>
      </c>
      <c r="R291" s="117">
        <v>899243.5286729018</v>
      </c>
      <c r="S291" s="118">
        <v>5060.5</v>
      </c>
      <c r="T291" s="22">
        <f t="shared" si="21"/>
        <v>3388595.5481718569</v>
      </c>
      <c r="U291" s="36">
        <v>-135602.49577350073</v>
      </c>
      <c r="V291" s="22">
        <f t="shared" si="23"/>
        <v>3252993.0523983561</v>
      </c>
      <c r="W291" s="22">
        <v>817536.66303129576</v>
      </c>
      <c r="X291" s="21">
        <f t="shared" si="22"/>
        <v>4070529.715429652</v>
      </c>
      <c r="Y291" s="20">
        <f t="shared" si="24"/>
        <v>1166.3408926732527</v>
      </c>
      <c r="Z291" s="248">
        <v>11</v>
      </c>
    </row>
    <row r="292" spans="1:26" s="120" customFormat="1" ht="16.5">
      <c r="A292" s="20">
        <v>927</v>
      </c>
      <c r="B292" s="18" t="s">
        <v>315</v>
      </c>
      <c r="C292" s="21">
        <v>29239</v>
      </c>
      <c r="D292" s="21">
        <v>50072463.649999999</v>
      </c>
      <c r="E292" s="21">
        <v>5948716.7045627944</v>
      </c>
      <c r="F292" s="21">
        <v>56021180.354562789</v>
      </c>
      <c r="G292" s="114">
        <v>1359.93</v>
      </c>
      <c r="H292" s="32">
        <v>39762993.270000003</v>
      </c>
      <c r="I292" s="32">
        <v>16258187.084562786</v>
      </c>
      <c r="J292" s="288">
        <f t="shared" si="20"/>
        <v>0.29021500406923495</v>
      </c>
      <c r="K292" s="116">
        <v>0</v>
      </c>
      <c r="L292" s="116">
        <v>0</v>
      </c>
      <c r="M292" s="116">
        <v>226154.19847298361</v>
      </c>
      <c r="N292" s="116">
        <v>531724.39329565899</v>
      </c>
      <c r="O292" s="116">
        <v>9408.3722594637384</v>
      </c>
      <c r="P292" s="117">
        <v>-2475595.3199999998</v>
      </c>
      <c r="Q292" s="117">
        <v>-5557.1046756499763</v>
      </c>
      <c r="R292" s="117">
        <v>888842.21028579981</v>
      </c>
      <c r="S292" s="118">
        <v>42396.549999999996</v>
      </c>
      <c r="T292" s="22">
        <f t="shared" si="21"/>
        <v>15475560.384201042</v>
      </c>
      <c r="U292" s="36">
        <v>3695454.4981210013</v>
      </c>
      <c r="V292" s="22">
        <f t="shared" si="23"/>
        <v>19171014.882322043</v>
      </c>
      <c r="W292" s="22">
        <v>4188001.3455443038</v>
      </c>
      <c r="X292" s="21">
        <f t="shared" si="22"/>
        <v>23359016.227866348</v>
      </c>
      <c r="Y292" s="20">
        <f t="shared" si="24"/>
        <v>798.89928615432632</v>
      </c>
      <c r="Z292" s="248">
        <v>1</v>
      </c>
    </row>
    <row r="293" spans="1:26" s="120" customFormat="1" ht="16.5">
      <c r="A293" s="20">
        <v>931</v>
      </c>
      <c r="B293" s="18" t="s">
        <v>316</v>
      </c>
      <c r="C293" s="21">
        <v>6070</v>
      </c>
      <c r="D293" s="21">
        <v>6786592.3599999985</v>
      </c>
      <c r="E293" s="21">
        <v>1697392.6922346754</v>
      </c>
      <c r="F293" s="21">
        <v>8483985.0522346739</v>
      </c>
      <c r="G293" s="114">
        <v>1359.93</v>
      </c>
      <c r="H293" s="32">
        <v>8254775.1000000006</v>
      </c>
      <c r="I293" s="32">
        <v>229209.95223467331</v>
      </c>
      <c r="J293" s="288">
        <f t="shared" si="20"/>
        <v>2.7016779358221478E-2</v>
      </c>
      <c r="K293" s="116">
        <v>803152.92408000003</v>
      </c>
      <c r="L293" s="116">
        <v>0</v>
      </c>
      <c r="M293" s="116">
        <v>82694.132718949826</v>
      </c>
      <c r="N293" s="116">
        <v>105025.3918329406</v>
      </c>
      <c r="O293" s="116">
        <v>0</v>
      </c>
      <c r="P293" s="117">
        <v>-438762.57499999995</v>
      </c>
      <c r="Q293" s="117">
        <v>3485528.4450906515</v>
      </c>
      <c r="R293" s="117">
        <v>2415658.0169623923</v>
      </c>
      <c r="S293" s="118">
        <v>8801.5</v>
      </c>
      <c r="T293" s="22">
        <f t="shared" si="21"/>
        <v>6691307.7879196079</v>
      </c>
      <c r="U293" s="36">
        <v>1848308.3774716349</v>
      </c>
      <c r="V293" s="22">
        <f t="shared" si="23"/>
        <v>8539616.1653912421</v>
      </c>
      <c r="W293" s="22">
        <v>1313012.9657017426</v>
      </c>
      <c r="X293" s="21">
        <f t="shared" si="22"/>
        <v>9852629.1310929842</v>
      </c>
      <c r="Y293" s="20">
        <f t="shared" si="24"/>
        <v>1623.1678963909364</v>
      </c>
      <c r="Z293" s="248">
        <v>13</v>
      </c>
    </row>
    <row r="294" spans="1:26" s="120" customFormat="1" ht="16.5">
      <c r="A294" s="20">
        <v>934</v>
      </c>
      <c r="B294" s="18" t="s">
        <v>317</v>
      </c>
      <c r="C294" s="21">
        <v>2756</v>
      </c>
      <c r="D294" s="21">
        <v>3607241.86</v>
      </c>
      <c r="E294" s="21">
        <v>457631.11398479174</v>
      </c>
      <c r="F294" s="21">
        <v>4064872.9739847914</v>
      </c>
      <c r="G294" s="114">
        <v>1359.93</v>
      </c>
      <c r="H294" s="32">
        <v>3747967.08</v>
      </c>
      <c r="I294" s="32">
        <v>316905.89398479136</v>
      </c>
      <c r="J294" s="288">
        <f t="shared" si="20"/>
        <v>7.7962065730710586E-2</v>
      </c>
      <c r="K294" s="116">
        <v>104414.16325600001</v>
      </c>
      <c r="L294" s="116">
        <v>0</v>
      </c>
      <c r="M294" s="116">
        <v>31609.113684003805</v>
      </c>
      <c r="N294" s="116">
        <v>33637.561421957173</v>
      </c>
      <c r="O294" s="116">
        <v>0</v>
      </c>
      <c r="P294" s="117">
        <v>-132246.39499999999</v>
      </c>
      <c r="Q294" s="117">
        <v>336309.764575137</v>
      </c>
      <c r="R294" s="117">
        <v>41941.985497061847</v>
      </c>
      <c r="S294" s="118">
        <v>3996.2</v>
      </c>
      <c r="T294" s="22">
        <f t="shared" si="21"/>
        <v>736568.28741895128</v>
      </c>
      <c r="U294" s="36">
        <v>1250088.6551732402</v>
      </c>
      <c r="V294" s="22">
        <f t="shared" si="23"/>
        <v>1986656.9425921915</v>
      </c>
      <c r="W294" s="22">
        <v>565563.69020306994</v>
      </c>
      <c r="X294" s="21">
        <f t="shared" si="22"/>
        <v>2552220.6327952612</v>
      </c>
      <c r="Y294" s="20">
        <f t="shared" si="24"/>
        <v>926.05973613761296</v>
      </c>
      <c r="Z294" s="248">
        <v>14</v>
      </c>
    </row>
    <row r="295" spans="1:26" s="120" customFormat="1" ht="16.5">
      <c r="A295" s="20">
        <v>935</v>
      </c>
      <c r="B295" s="18" t="s">
        <v>318</v>
      </c>
      <c r="C295" s="21">
        <v>3040</v>
      </c>
      <c r="D295" s="21">
        <v>3444619.04</v>
      </c>
      <c r="E295" s="21">
        <v>928414.71923277085</v>
      </c>
      <c r="F295" s="21">
        <v>4373033.7592327707</v>
      </c>
      <c r="G295" s="114">
        <v>1359.93</v>
      </c>
      <c r="H295" s="32">
        <v>4134187.2</v>
      </c>
      <c r="I295" s="32">
        <v>238846.55923277047</v>
      </c>
      <c r="J295" s="288">
        <f t="shared" si="20"/>
        <v>5.4618046048351347E-2</v>
      </c>
      <c r="K295" s="116">
        <v>120476.55381333333</v>
      </c>
      <c r="L295" s="116">
        <v>0</v>
      </c>
      <c r="M295" s="116">
        <v>41705.047680180884</v>
      </c>
      <c r="N295" s="116">
        <v>54796.25188448625</v>
      </c>
      <c r="O295" s="116">
        <v>0</v>
      </c>
      <c r="P295" s="117">
        <v>-183616.03500000003</v>
      </c>
      <c r="Q295" s="117">
        <v>168608.49134791258</v>
      </c>
      <c r="R295" s="117">
        <v>254581.80028331411</v>
      </c>
      <c r="S295" s="118">
        <v>4408</v>
      </c>
      <c r="T295" s="22">
        <f t="shared" si="21"/>
        <v>699806.66924199753</v>
      </c>
      <c r="U295" s="36">
        <v>896706.20118661271</v>
      </c>
      <c r="V295" s="22">
        <f t="shared" si="23"/>
        <v>1596512.8704286101</v>
      </c>
      <c r="W295" s="22">
        <v>632603.8478659899</v>
      </c>
      <c r="X295" s="21">
        <f t="shared" si="22"/>
        <v>2229116.7182946</v>
      </c>
      <c r="Y295" s="20">
        <f t="shared" si="24"/>
        <v>733.26207838638163</v>
      </c>
      <c r="Z295" s="248">
        <v>8</v>
      </c>
    </row>
    <row r="296" spans="1:26" s="120" customFormat="1" ht="16.5">
      <c r="A296" s="20">
        <v>936</v>
      </c>
      <c r="B296" s="18" t="s">
        <v>319</v>
      </c>
      <c r="C296" s="21">
        <v>6465</v>
      </c>
      <c r="D296" s="21">
        <v>7443300.6699999999</v>
      </c>
      <c r="E296" s="21">
        <v>1619011.3055299004</v>
      </c>
      <c r="F296" s="21">
        <v>9062311.9755298998</v>
      </c>
      <c r="G296" s="114">
        <v>1359.93</v>
      </c>
      <c r="H296" s="32">
        <v>8791947.4500000011</v>
      </c>
      <c r="I296" s="32">
        <v>270364.5255298987</v>
      </c>
      <c r="J296" s="288">
        <f t="shared" si="20"/>
        <v>2.9833945935644056E-2</v>
      </c>
      <c r="K296" s="116">
        <v>639444.90066000004</v>
      </c>
      <c r="L296" s="116">
        <v>0</v>
      </c>
      <c r="M296" s="116">
        <v>83121.171169262845</v>
      </c>
      <c r="N296" s="116">
        <v>110627.66960665314</v>
      </c>
      <c r="O296" s="116">
        <v>0</v>
      </c>
      <c r="P296" s="117">
        <v>-421879.37</v>
      </c>
      <c r="Q296" s="117">
        <v>2153809.1112912162</v>
      </c>
      <c r="R296" s="117">
        <v>1117123.4764624948</v>
      </c>
      <c r="S296" s="118">
        <v>9374.25</v>
      </c>
      <c r="T296" s="22">
        <f t="shared" si="21"/>
        <v>3961985.734719526</v>
      </c>
      <c r="U296" s="36">
        <v>1661339.4839744729</v>
      </c>
      <c r="V296" s="22">
        <f t="shared" si="23"/>
        <v>5623325.2186939986</v>
      </c>
      <c r="W296" s="22">
        <v>1423625.6235486304</v>
      </c>
      <c r="X296" s="21">
        <f t="shared" si="22"/>
        <v>7046950.8422426293</v>
      </c>
      <c r="Y296" s="20">
        <f t="shared" si="24"/>
        <v>1090.0155981813812</v>
      </c>
      <c r="Z296" s="248">
        <v>6</v>
      </c>
    </row>
    <row r="297" spans="1:26" s="120" customFormat="1" ht="16.5">
      <c r="A297" s="20">
        <v>946</v>
      </c>
      <c r="B297" s="18" t="s">
        <v>320</v>
      </c>
      <c r="C297" s="21">
        <v>6376</v>
      </c>
      <c r="D297" s="21">
        <v>10231909.66</v>
      </c>
      <c r="E297" s="21">
        <v>3267108.7850150135</v>
      </c>
      <c r="F297" s="21">
        <v>13499018.445015013</v>
      </c>
      <c r="G297" s="114">
        <v>1359.93</v>
      </c>
      <c r="H297" s="32">
        <v>8670913.6799999997</v>
      </c>
      <c r="I297" s="32">
        <v>4828104.7650150135</v>
      </c>
      <c r="J297" s="288">
        <f t="shared" si="20"/>
        <v>0.3576633949113508</v>
      </c>
      <c r="K297" s="116">
        <v>159570.53674666668</v>
      </c>
      <c r="L297" s="116">
        <v>0</v>
      </c>
      <c r="M297" s="116">
        <v>72156.580935647202</v>
      </c>
      <c r="N297" s="116">
        <v>104426.53122348538</v>
      </c>
      <c r="O297" s="116">
        <v>0</v>
      </c>
      <c r="P297" s="117">
        <v>-272070.67</v>
      </c>
      <c r="Q297" s="117">
        <v>-129119.71376491245</v>
      </c>
      <c r="R297" s="117">
        <v>208628.18064327849</v>
      </c>
      <c r="S297" s="118">
        <v>9245.1999999999989</v>
      </c>
      <c r="T297" s="22">
        <f t="shared" si="21"/>
        <v>4980941.4107991792</v>
      </c>
      <c r="U297" s="36">
        <v>2025058.1306839082</v>
      </c>
      <c r="V297" s="22">
        <f t="shared" si="23"/>
        <v>7005999.5414830875</v>
      </c>
      <c r="W297" s="22">
        <v>1380218.5947131673</v>
      </c>
      <c r="X297" s="21">
        <f t="shared" si="22"/>
        <v>8386218.1361962548</v>
      </c>
      <c r="Y297" s="20">
        <f t="shared" si="24"/>
        <v>1315.2788795790864</v>
      </c>
      <c r="Z297" s="248">
        <v>15</v>
      </c>
    </row>
    <row r="298" spans="1:26" s="120" customFormat="1" ht="16.5">
      <c r="A298" s="20">
        <v>976</v>
      </c>
      <c r="B298" s="18" t="s">
        <v>321</v>
      </c>
      <c r="C298" s="21">
        <v>3830</v>
      </c>
      <c r="D298" s="21">
        <v>3711961.0399999996</v>
      </c>
      <c r="E298" s="21">
        <v>2104455.2629526407</v>
      </c>
      <c r="F298" s="21">
        <v>5816416.3029526398</v>
      </c>
      <c r="G298" s="114">
        <v>1359.93</v>
      </c>
      <c r="H298" s="32">
        <v>5208531.9000000004</v>
      </c>
      <c r="I298" s="32">
        <v>607884.40295263939</v>
      </c>
      <c r="J298" s="288">
        <f t="shared" si="20"/>
        <v>0.10451184566071269</v>
      </c>
      <c r="K298" s="116">
        <v>1215480.86424</v>
      </c>
      <c r="L298" s="116">
        <v>0</v>
      </c>
      <c r="M298" s="116">
        <v>44508.087269445983</v>
      </c>
      <c r="N298" s="116">
        <v>71371.242803649846</v>
      </c>
      <c r="O298" s="116">
        <v>0</v>
      </c>
      <c r="P298" s="117">
        <v>-205312.81689999998</v>
      </c>
      <c r="Q298" s="117">
        <v>714989.39707910444</v>
      </c>
      <c r="R298" s="117">
        <v>385554.64346689451</v>
      </c>
      <c r="S298" s="118">
        <v>5553.5</v>
      </c>
      <c r="T298" s="22">
        <f t="shared" si="21"/>
        <v>2840029.3209117339</v>
      </c>
      <c r="U298" s="36">
        <v>1988420.3885351236</v>
      </c>
      <c r="V298" s="22">
        <f t="shared" si="23"/>
        <v>4828449.7094468577</v>
      </c>
      <c r="W298" s="22">
        <v>829621.10435336339</v>
      </c>
      <c r="X298" s="21">
        <f t="shared" si="22"/>
        <v>5658070.8138002213</v>
      </c>
      <c r="Y298" s="20">
        <f t="shared" si="24"/>
        <v>1477.3030845431388</v>
      </c>
      <c r="Z298" s="248">
        <v>19</v>
      </c>
    </row>
    <row r="299" spans="1:26" s="120" customFormat="1" ht="16.5">
      <c r="A299" s="20">
        <v>977</v>
      </c>
      <c r="B299" s="18" t="s">
        <v>322</v>
      </c>
      <c r="C299" s="21">
        <v>15357</v>
      </c>
      <c r="D299" s="21">
        <v>29334482.359999999</v>
      </c>
      <c r="E299" s="21">
        <v>2007300.88774144</v>
      </c>
      <c r="F299" s="21">
        <v>31341783.247741438</v>
      </c>
      <c r="G299" s="114">
        <v>1359.93</v>
      </c>
      <c r="H299" s="32">
        <v>20884445.010000002</v>
      </c>
      <c r="I299" s="32">
        <v>10457338.237741437</v>
      </c>
      <c r="J299" s="288">
        <f t="shared" si="20"/>
        <v>0.3336548579601008</v>
      </c>
      <c r="K299" s="116">
        <v>0</v>
      </c>
      <c r="L299" s="116">
        <v>0</v>
      </c>
      <c r="M299" s="116">
        <v>209638.47830795718</v>
      </c>
      <c r="N299" s="116">
        <v>275243.74746669043</v>
      </c>
      <c r="O299" s="116">
        <v>48737.630985289936</v>
      </c>
      <c r="P299" s="117">
        <v>-1024937.0049999999</v>
      </c>
      <c r="Q299" s="117">
        <v>20025.058790852534</v>
      </c>
      <c r="R299" s="117">
        <v>-354600.10826635326</v>
      </c>
      <c r="S299" s="118">
        <v>22267.649999999998</v>
      </c>
      <c r="T299" s="22">
        <f t="shared" si="21"/>
        <v>9653713.6900258735</v>
      </c>
      <c r="U299" s="36">
        <v>6534373.957358012</v>
      </c>
      <c r="V299" s="22">
        <f t="shared" si="23"/>
        <v>16188087.647383885</v>
      </c>
      <c r="W299" s="22">
        <v>2434887.9310677741</v>
      </c>
      <c r="X299" s="21">
        <f t="shared" si="22"/>
        <v>18622975.57845166</v>
      </c>
      <c r="Y299" s="20">
        <f t="shared" si="24"/>
        <v>1212.6701555285315</v>
      </c>
      <c r="Z299" s="248">
        <v>17</v>
      </c>
    </row>
    <row r="300" spans="1:26" s="120" customFormat="1" ht="16.5">
      <c r="A300" s="20">
        <v>980</v>
      </c>
      <c r="B300" s="18" t="s">
        <v>323</v>
      </c>
      <c r="C300" s="21">
        <v>33533</v>
      </c>
      <c r="D300" s="21">
        <v>64018656.590000004</v>
      </c>
      <c r="E300" s="21">
        <v>4468591.1666531395</v>
      </c>
      <c r="F300" s="21">
        <v>68487247.756653145</v>
      </c>
      <c r="G300" s="114">
        <v>1359.93</v>
      </c>
      <c r="H300" s="32">
        <v>45602532.690000005</v>
      </c>
      <c r="I300" s="32">
        <v>22884715.06665314</v>
      </c>
      <c r="J300" s="288">
        <f t="shared" si="20"/>
        <v>0.33414563756403864</v>
      </c>
      <c r="K300" s="116">
        <v>0</v>
      </c>
      <c r="L300" s="116">
        <v>0</v>
      </c>
      <c r="M300" s="116">
        <v>287252.07100472198</v>
      </c>
      <c r="N300" s="116">
        <v>629478.8894281676</v>
      </c>
      <c r="O300" s="116">
        <v>185812.04613862353</v>
      </c>
      <c r="P300" s="117">
        <v>-2198283.0822999999</v>
      </c>
      <c r="Q300" s="117">
        <v>-434704.46374581836</v>
      </c>
      <c r="R300" s="117">
        <v>-1195571.6348365312</v>
      </c>
      <c r="S300" s="118">
        <v>48622.85</v>
      </c>
      <c r="T300" s="22">
        <f t="shared" si="21"/>
        <v>20207321.742342304</v>
      </c>
      <c r="U300" s="36">
        <v>6639436.9547233703</v>
      </c>
      <c r="V300" s="22">
        <f t="shared" si="23"/>
        <v>26846758.697065674</v>
      </c>
      <c r="W300" s="22">
        <v>4320934.4172466155</v>
      </c>
      <c r="X300" s="21">
        <f t="shared" si="22"/>
        <v>31167693.114312291</v>
      </c>
      <c r="Y300" s="20">
        <f t="shared" si="24"/>
        <v>929.46330821317179</v>
      </c>
      <c r="Z300" s="248">
        <v>6</v>
      </c>
    </row>
    <row r="301" spans="1:26" s="120" customFormat="1" ht="16.5">
      <c r="A301" s="20">
        <v>981</v>
      </c>
      <c r="B301" s="18" t="s">
        <v>324</v>
      </c>
      <c r="C301" s="21">
        <v>2282</v>
      </c>
      <c r="D301" s="21">
        <v>2779332.62</v>
      </c>
      <c r="E301" s="21">
        <v>381217.68181623367</v>
      </c>
      <c r="F301" s="21">
        <v>3160550.3018162339</v>
      </c>
      <c r="G301" s="114">
        <v>1359.93</v>
      </c>
      <c r="H301" s="32">
        <v>3103360.2600000002</v>
      </c>
      <c r="I301" s="32">
        <v>57190.041816233657</v>
      </c>
      <c r="J301" s="288">
        <f t="shared" si="20"/>
        <v>1.8094963330711419E-2</v>
      </c>
      <c r="K301" s="116">
        <v>0</v>
      </c>
      <c r="L301" s="116">
        <v>0</v>
      </c>
      <c r="M301" s="116">
        <v>18078.541297223011</v>
      </c>
      <c r="N301" s="116">
        <v>30595.815774457165</v>
      </c>
      <c r="O301" s="116">
        <v>0</v>
      </c>
      <c r="P301" s="117">
        <v>-116980.34999999999</v>
      </c>
      <c r="Q301" s="117">
        <v>455638.53422491642</v>
      </c>
      <c r="R301" s="117">
        <v>231866.46627345079</v>
      </c>
      <c r="S301" s="118">
        <v>3308.9</v>
      </c>
      <c r="T301" s="22">
        <f t="shared" si="21"/>
        <v>679697.94938628108</v>
      </c>
      <c r="U301" s="36">
        <v>1170099.2440827701</v>
      </c>
      <c r="V301" s="22">
        <f t="shared" si="23"/>
        <v>1849797.1934690513</v>
      </c>
      <c r="W301" s="22">
        <v>512319.97658165707</v>
      </c>
      <c r="X301" s="21">
        <f t="shared" si="22"/>
        <v>2362117.1700507086</v>
      </c>
      <c r="Y301" s="20">
        <f t="shared" si="24"/>
        <v>1035.1083129056567</v>
      </c>
      <c r="Z301" s="248">
        <v>5</v>
      </c>
    </row>
    <row r="302" spans="1:26" s="120" customFormat="1" ht="16.5">
      <c r="A302" s="20">
        <v>989</v>
      </c>
      <c r="B302" s="18" t="s">
        <v>325</v>
      </c>
      <c r="C302" s="21">
        <v>5484</v>
      </c>
      <c r="D302" s="21">
        <v>7277527.8799999999</v>
      </c>
      <c r="E302" s="21">
        <v>1095684.1741075832</v>
      </c>
      <c r="F302" s="21">
        <v>8373212.0541075831</v>
      </c>
      <c r="G302" s="114">
        <v>1359.93</v>
      </c>
      <c r="H302" s="32">
        <v>7457856.1200000001</v>
      </c>
      <c r="I302" s="32">
        <v>915355.93410758302</v>
      </c>
      <c r="J302" s="288">
        <f t="shared" si="20"/>
        <v>0.10931956914414269</v>
      </c>
      <c r="K302" s="116">
        <v>307601.59988000005</v>
      </c>
      <c r="L302" s="116">
        <v>0</v>
      </c>
      <c r="M302" s="116">
        <v>71086.836483396983</v>
      </c>
      <c r="N302" s="116">
        <v>84677.939810997821</v>
      </c>
      <c r="O302" s="116">
        <v>0</v>
      </c>
      <c r="P302" s="117">
        <v>-320197.06499999994</v>
      </c>
      <c r="Q302" s="117">
        <v>-856359.96821526811</v>
      </c>
      <c r="R302" s="117">
        <v>-513703.6001898286</v>
      </c>
      <c r="S302" s="118">
        <v>7951.8</v>
      </c>
      <c r="T302" s="22">
        <f t="shared" si="21"/>
        <v>-303586.52312311879</v>
      </c>
      <c r="U302" s="36">
        <v>1930641.9294164707</v>
      </c>
      <c r="V302" s="22">
        <f t="shared" si="23"/>
        <v>1627055.4062933519</v>
      </c>
      <c r="W302" s="22">
        <v>1159091.2377425532</v>
      </c>
      <c r="X302" s="21">
        <f t="shared" si="22"/>
        <v>2786146.6440359051</v>
      </c>
      <c r="Y302" s="20">
        <f t="shared" si="24"/>
        <v>508.05008096934813</v>
      </c>
      <c r="Z302" s="248">
        <v>14</v>
      </c>
    </row>
    <row r="303" spans="1:26" s="120" customFormat="1" ht="16.5">
      <c r="A303" s="20">
        <v>992</v>
      </c>
      <c r="B303" s="18" t="s">
        <v>326</v>
      </c>
      <c r="C303" s="21">
        <v>18318</v>
      </c>
      <c r="D303" s="21">
        <v>26529013.809999999</v>
      </c>
      <c r="E303" s="21">
        <v>3231650.8007742264</v>
      </c>
      <c r="F303" s="21">
        <v>29760664.610774226</v>
      </c>
      <c r="G303" s="114">
        <v>1359.93</v>
      </c>
      <c r="H303" s="32">
        <v>24911197.740000002</v>
      </c>
      <c r="I303" s="32">
        <v>4849466.8707742244</v>
      </c>
      <c r="J303" s="288">
        <f t="shared" si="20"/>
        <v>0.16294887678746853</v>
      </c>
      <c r="K303" s="116">
        <v>0</v>
      </c>
      <c r="L303" s="116">
        <v>0</v>
      </c>
      <c r="M303" s="116">
        <v>245605.31745157036</v>
      </c>
      <c r="N303" s="116">
        <v>295244.63326958386</v>
      </c>
      <c r="O303" s="116">
        <v>0</v>
      </c>
      <c r="P303" s="117">
        <v>-1458307.86</v>
      </c>
      <c r="Q303" s="117">
        <v>3464287.3897799039</v>
      </c>
      <c r="R303" s="117">
        <v>3425570.8857296463</v>
      </c>
      <c r="S303" s="118">
        <v>26561.1</v>
      </c>
      <c r="T303" s="22">
        <f t="shared" si="21"/>
        <v>10848428.337004928</v>
      </c>
      <c r="U303" s="36">
        <v>2638297.2242798284</v>
      </c>
      <c r="V303" s="22">
        <f t="shared" si="23"/>
        <v>13486725.561284756</v>
      </c>
      <c r="W303" s="22">
        <v>2981917.2262499053</v>
      </c>
      <c r="X303" s="21">
        <f t="shared" si="22"/>
        <v>16468642.787534662</v>
      </c>
      <c r="Y303" s="20">
        <f t="shared" si="24"/>
        <v>899.04153223794424</v>
      </c>
      <c r="Z303" s="248">
        <v>13</v>
      </c>
    </row>
    <row r="304" spans="1:26">
      <c r="A304" s="121"/>
      <c r="B304" s="122"/>
      <c r="C304" s="123"/>
      <c r="D304" s="123"/>
      <c r="E304" s="123"/>
      <c r="V304" s="124"/>
      <c r="W304" s="124"/>
      <c r="X304" s="73"/>
      <c r="Z304" s="245"/>
    </row>
    <row r="305" spans="1:26">
      <c r="A305" s="121"/>
      <c r="B305" s="122"/>
      <c r="C305" s="123"/>
      <c r="D305" s="123"/>
      <c r="E305" s="123"/>
      <c r="V305" s="124"/>
      <c r="W305" s="124"/>
      <c r="X305" s="73"/>
      <c r="Z305" s="245"/>
    </row>
    <row r="306" spans="1:26">
      <c r="A306" s="125"/>
      <c r="V306" s="124"/>
      <c r="W306" s="124"/>
      <c r="X306" s="73"/>
      <c r="Z306" s="245"/>
    </row>
    <row r="307" spans="1:26">
      <c r="A307" s="125"/>
      <c r="X307" s="73"/>
      <c r="Z307" s="245"/>
    </row>
    <row r="308" spans="1:26">
      <c r="A308" s="125"/>
      <c r="X308" s="73"/>
      <c r="Z308" s="245"/>
    </row>
    <row r="309" spans="1:26">
      <c r="A309" s="125"/>
      <c r="X309" s="73"/>
      <c r="Z309" s="245"/>
    </row>
    <row r="310" spans="1:26">
      <c r="A310" s="125"/>
      <c r="X310" s="73"/>
      <c r="Z310" s="245"/>
    </row>
    <row r="311" spans="1:26">
      <c r="A311" s="125"/>
      <c r="X311" s="73"/>
      <c r="Z311" s="245"/>
    </row>
    <row r="312" spans="1:26">
      <c r="A312" s="125"/>
      <c r="X312" s="73"/>
      <c r="Z312" s="245"/>
    </row>
    <row r="313" spans="1:26">
      <c r="A313" s="125"/>
      <c r="X313" s="73"/>
      <c r="Z313" s="245"/>
    </row>
    <row r="314" spans="1:26">
      <c r="A314" s="125"/>
      <c r="X314" s="73"/>
      <c r="Z314" s="245"/>
    </row>
    <row r="315" spans="1:26">
      <c r="A315" s="125"/>
      <c r="X315" s="73"/>
      <c r="Z315" s="245"/>
    </row>
    <row r="316" spans="1:26">
      <c r="A316" s="85"/>
      <c r="X316" s="73"/>
      <c r="Z316" s="245"/>
    </row>
    <row r="317" spans="1:26">
      <c r="A317" s="85"/>
      <c r="X317" s="73"/>
      <c r="Z317" s="245"/>
    </row>
    <row r="318" spans="1:26">
      <c r="A318" s="85"/>
      <c r="B318" s="126"/>
      <c r="Z318" s="245"/>
    </row>
    <row r="319" spans="1:26">
      <c r="A319" s="85"/>
      <c r="Z319" s="245"/>
    </row>
    <row r="320" spans="1:26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autoFilter ref="A10:Z10" xr:uid="{0F8E87DC-BC76-463D-BA77-56A1B7CCB328}"/>
  <hyperlinks>
    <hyperlink ref="D2" r:id="rId1" display="https://vm.fi/valtionosuuspaatoksia-ja-laskentatietoja" xr:uid="{7DEAD139-6EA7-4A69-80CB-6548615CFFCB}"/>
  </hyperlinks>
  <pageMargins left="0.7" right="0.7" top="0.75" bottom="0.75" header="0.3" footer="0.3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6A45C-C8BF-451D-AA12-9EB2CAFBC92B}">
  <sheetPr>
    <tabColor rgb="FFFFFF00"/>
  </sheetPr>
  <dimension ref="A1:L41"/>
  <sheetViews>
    <sheetView workbookViewId="0"/>
  </sheetViews>
  <sheetFormatPr defaultRowHeight="12"/>
  <cols>
    <col min="1" max="1" width="11.5703125" customWidth="1"/>
    <col min="3" max="3" width="57.28515625" bestFit="1" customWidth="1"/>
    <col min="4" max="12" width="11.42578125" bestFit="1" customWidth="1"/>
  </cols>
  <sheetData>
    <row r="1" spans="1:12" ht="14.25">
      <c r="A1" s="367">
        <v>44916</v>
      </c>
      <c r="B1" s="72"/>
      <c r="C1" s="72"/>
      <c r="D1" s="368"/>
      <c r="E1" s="72"/>
      <c r="F1" s="72"/>
      <c r="G1" s="72"/>
      <c r="H1" s="72"/>
      <c r="I1" s="72"/>
      <c r="J1" s="72"/>
      <c r="K1" s="369"/>
      <c r="L1" s="369"/>
    </row>
    <row r="2" spans="1:12" ht="18">
      <c r="A2" s="370" t="s">
        <v>451</v>
      </c>
      <c r="B2" s="72"/>
      <c r="C2" s="72"/>
      <c r="D2" s="368"/>
      <c r="E2" s="72"/>
      <c r="F2" s="72"/>
      <c r="G2" s="72"/>
      <c r="H2" s="72"/>
      <c r="I2" s="72"/>
      <c r="J2" s="72"/>
      <c r="K2" s="369"/>
      <c r="L2" s="369"/>
    </row>
    <row r="3" spans="1:12" ht="14.25">
      <c r="A3" s="131" t="s">
        <v>452</v>
      </c>
      <c r="B3" s="72"/>
      <c r="C3" s="72"/>
      <c r="D3" s="369"/>
      <c r="E3" s="72"/>
      <c r="F3" s="72"/>
      <c r="G3" s="72"/>
      <c r="H3" s="72"/>
      <c r="I3" s="72"/>
      <c r="J3" s="72"/>
      <c r="K3" s="369"/>
      <c r="L3" s="369"/>
    </row>
    <row r="4" spans="1:12" ht="14.25">
      <c r="A4" s="131"/>
      <c r="B4" s="72"/>
      <c r="C4" s="72"/>
      <c r="D4" s="369"/>
      <c r="E4" s="371"/>
      <c r="F4" s="371"/>
      <c r="G4" s="371"/>
      <c r="H4" s="371"/>
      <c r="I4" s="371"/>
      <c r="J4" s="371"/>
      <c r="K4" s="72"/>
      <c r="L4" s="72"/>
    </row>
    <row r="5" spans="1:12" ht="15.75">
      <c r="A5" s="131"/>
      <c r="B5" s="72"/>
      <c r="C5" s="72"/>
      <c r="D5" s="307">
        <v>2015</v>
      </c>
      <c r="E5" s="307">
        <v>2016</v>
      </c>
      <c r="F5" s="307">
        <v>2017</v>
      </c>
      <c r="G5" s="307">
        <v>2018</v>
      </c>
      <c r="H5" s="307">
        <v>2019</v>
      </c>
      <c r="I5" s="307">
        <v>2020</v>
      </c>
      <c r="J5" s="307">
        <v>2021</v>
      </c>
      <c r="K5" s="307">
        <v>2022</v>
      </c>
      <c r="L5" s="372">
        <v>2023</v>
      </c>
    </row>
    <row r="6" spans="1:12" ht="15.75">
      <c r="A6" s="131"/>
      <c r="B6" s="307" t="s">
        <v>453</v>
      </c>
      <c r="C6" s="72"/>
      <c r="D6" s="373">
        <v>25.44</v>
      </c>
      <c r="E6" s="373">
        <v>25.61</v>
      </c>
      <c r="F6" s="373">
        <v>25.23</v>
      </c>
      <c r="G6" s="373">
        <v>25.34</v>
      </c>
      <c r="H6" s="373">
        <v>25.37</v>
      </c>
      <c r="I6" s="373">
        <v>25.49</v>
      </c>
      <c r="J6" s="373">
        <v>25.67</v>
      </c>
      <c r="K6" s="374">
        <v>23.59</v>
      </c>
      <c r="L6" s="375">
        <v>22.09</v>
      </c>
    </row>
    <row r="7" spans="1:12" ht="15.75">
      <c r="A7" s="131"/>
      <c r="B7" s="307" t="s">
        <v>454</v>
      </c>
      <c r="C7" s="72"/>
      <c r="D7" s="373">
        <v>3520.93</v>
      </c>
      <c r="E7" s="373">
        <v>3636.07</v>
      </c>
      <c r="F7" s="373">
        <v>3627.38</v>
      </c>
      <c r="G7" s="373">
        <v>3599.08</v>
      </c>
      <c r="H7" s="373">
        <v>3524.51</v>
      </c>
      <c r="I7" s="373">
        <v>3654.97</v>
      </c>
      <c r="J7" s="373">
        <v>3747.29</v>
      </c>
      <c r="K7" s="374">
        <v>4291.07</v>
      </c>
      <c r="L7" s="375">
        <v>1359.93</v>
      </c>
    </row>
    <row r="8" spans="1:12" ht="15">
      <c r="A8" s="131"/>
      <c r="B8" s="72"/>
      <c r="C8" s="72"/>
      <c r="D8" s="376"/>
      <c r="E8" s="376"/>
      <c r="F8" s="376"/>
      <c r="G8" s="376"/>
      <c r="H8" s="376"/>
      <c r="I8" s="376"/>
      <c r="J8" s="376"/>
      <c r="K8" s="377"/>
      <c r="L8" s="378"/>
    </row>
    <row r="9" spans="1:12" ht="15">
      <c r="A9" s="379"/>
      <c r="B9" s="379"/>
      <c r="C9" s="379"/>
      <c r="D9" s="373" t="s">
        <v>455</v>
      </c>
      <c r="E9" s="373" t="s">
        <v>455</v>
      </c>
      <c r="F9" s="373" t="s">
        <v>455</v>
      </c>
      <c r="G9" s="373" t="s">
        <v>455</v>
      </c>
      <c r="H9" s="373" t="s">
        <v>455</v>
      </c>
      <c r="I9" s="373" t="s">
        <v>455</v>
      </c>
      <c r="J9" s="373" t="s">
        <v>455</v>
      </c>
      <c r="K9" s="373" t="s">
        <v>455</v>
      </c>
      <c r="L9" s="380" t="s">
        <v>455</v>
      </c>
    </row>
    <row r="10" spans="1:12" ht="15.75">
      <c r="A10" s="379"/>
      <c r="B10" s="307" t="s">
        <v>456</v>
      </c>
      <c r="C10" s="379"/>
      <c r="D10" s="376"/>
      <c r="E10" s="376"/>
      <c r="F10" s="376"/>
      <c r="G10" s="376"/>
      <c r="H10" s="376"/>
      <c r="I10" s="376"/>
      <c r="J10" s="376"/>
      <c r="K10" s="379"/>
      <c r="L10" s="381"/>
    </row>
    <row r="11" spans="1:12" ht="15">
      <c r="A11" s="379"/>
      <c r="B11" s="379"/>
      <c r="C11" s="379" t="s">
        <v>457</v>
      </c>
      <c r="D11" s="376">
        <v>8483.82</v>
      </c>
      <c r="E11" s="376">
        <v>8635.58</v>
      </c>
      <c r="F11" s="376">
        <v>8399.0300000000007</v>
      </c>
      <c r="G11" s="376">
        <v>8333.6</v>
      </c>
      <c r="H11" s="376">
        <v>8172.53</v>
      </c>
      <c r="I11" s="376">
        <v>8511.9500000000007</v>
      </c>
      <c r="J11" s="376">
        <v>8761.9500000000007</v>
      </c>
      <c r="K11" s="382">
        <v>9713.2999999999993</v>
      </c>
      <c r="L11" s="383">
        <v>8010.94</v>
      </c>
    </row>
    <row r="12" spans="1:12" ht="15">
      <c r="A12" s="379"/>
      <c r="B12" s="379"/>
      <c r="C12" s="379" t="s">
        <v>458</v>
      </c>
      <c r="D12" s="376">
        <v>8947.4699999999993</v>
      </c>
      <c r="E12" s="376">
        <v>9156.2800000000007</v>
      </c>
      <c r="F12" s="376">
        <v>8904.17</v>
      </c>
      <c r="G12" s="376">
        <v>8842.7000000000007</v>
      </c>
      <c r="H12" s="376">
        <v>8677.2800000000007</v>
      </c>
      <c r="I12" s="376">
        <v>9043.6200000000008</v>
      </c>
      <c r="J12" s="376">
        <v>9284.9</v>
      </c>
      <c r="K12" s="382">
        <v>10305.709999999999</v>
      </c>
      <c r="L12" s="383">
        <v>8499.51</v>
      </c>
    </row>
    <row r="13" spans="1:12" ht="15">
      <c r="A13" s="379"/>
      <c r="B13" s="379"/>
      <c r="C13" s="379" t="s">
        <v>459</v>
      </c>
      <c r="D13" s="376">
        <v>7269.02</v>
      </c>
      <c r="E13" s="376">
        <v>7513.12</v>
      </c>
      <c r="F13" s="376">
        <v>7459.07</v>
      </c>
      <c r="G13" s="376">
        <v>7410.99</v>
      </c>
      <c r="H13" s="376">
        <v>7277.45</v>
      </c>
      <c r="I13" s="376">
        <v>7573.36</v>
      </c>
      <c r="J13" s="376">
        <v>7759.16</v>
      </c>
      <c r="K13" s="382">
        <v>8596.2999999999993</v>
      </c>
      <c r="L13" s="383">
        <v>7071.51</v>
      </c>
    </row>
    <row r="14" spans="1:12" ht="15">
      <c r="A14" s="379"/>
      <c r="B14" s="379"/>
      <c r="C14" s="379" t="s">
        <v>460</v>
      </c>
      <c r="D14" s="376">
        <v>12478.59</v>
      </c>
      <c r="E14" s="376">
        <v>12895.47</v>
      </c>
      <c r="F14" s="376">
        <v>12805.09</v>
      </c>
      <c r="G14" s="376">
        <v>12728.2</v>
      </c>
      <c r="H14" s="376">
        <v>12502.93</v>
      </c>
      <c r="I14" s="376">
        <v>12981.41</v>
      </c>
      <c r="J14" s="376">
        <v>13287.99</v>
      </c>
      <c r="K14" s="382">
        <v>14733.47</v>
      </c>
      <c r="L14" s="383">
        <v>12129.17</v>
      </c>
    </row>
    <row r="15" spans="1:12" ht="15">
      <c r="A15" s="379"/>
      <c r="B15" s="379"/>
      <c r="C15" s="379" t="s">
        <v>461</v>
      </c>
      <c r="D15" s="376">
        <v>3981.85</v>
      </c>
      <c r="E15" s="376">
        <v>4114.9699999999993</v>
      </c>
      <c r="F15" s="376">
        <v>4081.91</v>
      </c>
      <c r="G15" s="376">
        <v>4077.09</v>
      </c>
      <c r="H15" s="376">
        <v>3996.54</v>
      </c>
      <c r="I15" s="376">
        <v>4139.3100000000004</v>
      </c>
      <c r="J15" s="376">
        <v>4264.3999999999996</v>
      </c>
      <c r="K15" s="382">
        <v>4728.28</v>
      </c>
      <c r="L15" s="383">
        <v>62.57</v>
      </c>
    </row>
    <row r="16" spans="1:12" ht="15">
      <c r="A16" s="379"/>
      <c r="B16" s="379"/>
      <c r="C16" s="379" t="s">
        <v>462</v>
      </c>
      <c r="D16" s="376">
        <v>1033.3800000000001</v>
      </c>
      <c r="E16" s="376">
        <v>1059.4199999999998</v>
      </c>
      <c r="F16" s="376">
        <v>1050.8699999999999</v>
      </c>
      <c r="G16" s="376">
        <v>1026.1300000000001</v>
      </c>
      <c r="H16" s="376">
        <v>993.6</v>
      </c>
      <c r="I16" s="376">
        <v>1022.15</v>
      </c>
      <c r="J16" s="376">
        <v>1039.29</v>
      </c>
      <c r="K16" s="382">
        <v>1157.2</v>
      </c>
      <c r="L16" s="383">
        <v>62.57</v>
      </c>
    </row>
    <row r="17" spans="1:12" ht="15">
      <c r="A17" s="379"/>
      <c r="B17" s="379"/>
      <c r="C17" s="379" t="s">
        <v>463</v>
      </c>
      <c r="D17" s="376">
        <v>2122.0300000000002</v>
      </c>
      <c r="E17" s="376">
        <v>2175.69</v>
      </c>
      <c r="F17" s="376">
        <v>2133.0100000000002</v>
      </c>
      <c r="G17" s="376">
        <v>2063.77</v>
      </c>
      <c r="H17" s="376">
        <v>1983.5</v>
      </c>
      <c r="I17" s="376">
        <v>2019.23</v>
      </c>
      <c r="J17" s="376">
        <v>2072.39</v>
      </c>
      <c r="K17" s="382">
        <v>2306.1799999999998</v>
      </c>
      <c r="L17" s="383">
        <v>62.57</v>
      </c>
    </row>
    <row r="18" spans="1:12" ht="15">
      <c r="A18" s="379"/>
      <c r="B18" s="379"/>
      <c r="C18" s="379" t="s">
        <v>464</v>
      </c>
      <c r="D18" s="376">
        <v>5715.25</v>
      </c>
      <c r="E18" s="376">
        <v>5880.4500000000007</v>
      </c>
      <c r="F18" s="376">
        <v>5776.4</v>
      </c>
      <c r="G18" s="376">
        <v>5656.61</v>
      </c>
      <c r="H18" s="376">
        <v>5481.33</v>
      </c>
      <c r="I18" s="376">
        <v>5637.84</v>
      </c>
      <c r="J18" s="376">
        <v>5802.73</v>
      </c>
      <c r="K18" s="382">
        <v>6457.36</v>
      </c>
      <c r="L18" s="383">
        <v>62.57</v>
      </c>
    </row>
    <row r="19" spans="1:12" ht="15">
      <c r="A19" s="379"/>
      <c r="B19" s="379"/>
      <c r="C19" s="379" t="s">
        <v>465</v>
      </c>
      <c r="D19" s="376">
        <v>19116.73</v>
      </c>
      <c r="E19" s="376">
        <v>19708.329999999998</v>
      </c>
      <c r="F19" s="376">
        <v>19435.73</v>
      </c>
      <c r="G19" s="376">
        <v>19223.189999999999</v>
      </c>
      <c r="H19" s="376">
        <v>18771.79</v>
      </c>
      <c r="I19" s="376">
        <v>19498.650000000001</v>
      </c>
      <c r="J19" s="376">
        <v>20092.53</v>
      </c>
      <c r="K19" s="382">
        <v>22359.22</v>
      </c>
      <c r="L19" s="383">
        <v>62.57</v>
      </c>
    </row>
    <row r="20" spans="1:12" ht="15">
      <c r="A20" s="379"/>
      <c r="B20" s="379"/>
      <c r="C20" s="379"/>
      <c r="D20" s="376"/>
      <c r="E20" s="376"/>
      <c r="F20" s="376"/>
      <c r="G20" s="376"/>
      <c r="H20" s="376"/>
      <c r="I20" s="376"/>
      <c r="J20" s="376"/>
      <c r="K20" s="379"/>
      <c r="L20" s="384"/>
    </row>
    <row r="21" spans="1:12" ht="15.75">
      <c r="A21" s="379"/>
      <c r="B21" s="307" t="s">
        <v>466</v>
      </c>
      <c r="C21" s="379"/>
      <c r="D21" s="376">
        <v>1125.29</v>
      </c>
      <c r="E21" s="376">
        <v>1162.55</v>
      </c>
      <c r="F21" s="376">
        <v>1159.26</v>
      </c>
      <c r="G21" s="376">
        <v>1154.53</v>
      </c>
      <c r="H21" s="376">
        <v>1133.3699999999999</v>
      </c>
      <c r="I21" s="376">
        <v>1178</v>
      </c>
      <c r="J21" s="376">
        <v>1203.96</v>
      </c>
      <c r="K21" s="382">
        <v>1329.61</v>
      </c>
      <c r="L21" s="384">
        <v>0</v>
      </c>
    </row>
    <row r="22" spans="1:12" ht="15">
      <c r="A22" s="379"/>
      <c r="B22" s="379"/>
      <c r="C22" s="379"/>
      <c r="D22" s="376"/>
      <c r="E22" s="376"/>
      <c r="F22" s="376"/>
      <c r="G22" s="376"/>
      <c r="H22" s="376"/>
      <c r="I22" s="376"/>
      <c r="J22" s="376"/>
      <c r="K22" s="379"/>
      <c r="L22" s="384"/>
    </row>
    <row r="23" spans="1:12" ht="15.75">
      <c r="A23" s="379"/>
      <c r="B23" s="307" t="s">
        <v>467</v>
      </c>
      <c r="C23" s="379"/>
      <c r="D23" s="376"/>
      <c r="E23" s="376"/>
      <c r="F23" s="376"/>
      <c r="G23" s="376"/>
      <c r="H23" s="376"/>
      <c r="I23" s="376"/>
      <c r="J23" s="376"/>
      <c r="K23" s="379"/>
      <c r="L23" s="384"/>
    </row>
    <row r="24" spans="1:12" ht="15">
      <c r="A24" s="379"/>
      <c r="B24" s="379"/>
      <c r="C24" s="379" t="s">
        <v>468</v>
      </c>
      <c r="D24" s="376">
        <v>87.44</v>
      </c>
      <c r="E24" s="376">
        <v>90.34</v>
      </c>
      <c r="F24" s="376">
        <v>90.09</v>
      </c>
      <c r="G24" s="376">
        <v>89.72</v>
      </c>
      <c r="H24" s="376">
        <v>88.08</v>
      </c>
      <c r="I24" s="376">
        <v>91.55</v>
      </c>
      <c r="J24" s="376">
        <v>93.57</v>
      </c>
      <c r="K24" s="382">
        <v>103.34</v>
      </c>
      <c r="L24" s="380">
        <v>67.78</v>
      </c>
    </row>
    <row r="25" spans="1:12" ht="15">
      <c r="A25" s="379"/>
      <c r="B25" s="379"/>
      <c r="C25" s="379" t="s">
        <v>469</v>
      </c>
      <c r="D25" s="376">
        <v>269.61</v>
      </c>
      <c r="E25" s="376">
        <v>278.54000000000002</v>
      </c>
      <c r="F25" s="376">
        <v>277.75</v>
      </c>
      <c r="G25" s="376">
        <v>276.62</v>
      </c>
      <c r="H25" s="376">
        <v>271.55</v>
      </c>
      <c r="I25" s="376">
        <v>282.24</v>
      </c>
      <c r="J25" s="376">
        <v>288.45999999999998</v>
      </c>
      <c r="K25" s="382">
        <v>318.56</v>
      </c>
      <c r="L25" s="380">
        <v>287.68</v>
      </c>
    </row>
    <row r="26" spans="1:12" ht="15">
      <c r="A26" s="379"/>
      <c r="B26" s="379"/>
      <c r="C26" s="379" t="s">
        <v>470</v>
      </c>
      <c r="D26" s="376">
        <v>1893.8</v>
      </c>
      <c r="E26" s="376">
        <v>1956.49</v>
      </c>
      <c r="F26" s="376">
        <v>1950.94</v>
      </c>
      <c r="G26" s="376">
        <v>1942.98</v>
      </c>
      <c r="H26" s="376">
        <v>1907.38</v>
      </c>
      <c r="I26" s="376">
        <v>1982.49</v>
      </c>
      <c r="J26" s="376">
        <v>2026.18</v>
      </c>
      <c r="K26" s="382">
        <v>2237.64</v>
      </c>
      <c r="L26" s="380">
        <v>1680.57</v>
      </c>
    </row>
    <row r="27" spans="1:12" ht="15">
      <c r="A27" s="379"/>
      <c r="B27" s="379"/>
      <c r="C27" s="379" t="s">
        <v>471</v>
      </c>
      <c r="D27" s="376">
        <v>38.1</v>
      </c>
      <c r="E27" s="376">
        <v>39.36</v>
      </c>
      <c r="F27" s="376">
        <v>39.24</v>
      </c>
      <c r="G27" s="376">
        <v>39.08</v>
      </c>
      <c r="H27" s="376">
        <v>38.36</v>
      </c>
      <c r="I27" s="376">
        <v>39.869999999999997</v>
      </c>
      <c r="J27" s="376">
        <v>40.75</v>
      </c>
      <c r="K27" s="382">
        <v>45</v>
      </c>
      <c r="L27" s="380">
        <v>40.64</v>
      </c>
    </row>
    <row r="28" spans="1:12" ht="15">
      <c r="A28" s="379"/>
      <c r="B28" s="379"/>
      <c r="C28" s="379" t="s">
        <v>472</v>
      </c>
      <c r="D28" s="376">
        <v>371.08</v>
      </c>
      <c r="E28" s="376">
        <v>383.37</v>
      </c>
      <c r="F28" s="376">
        <v>382.29</v>
      </c>
      <c r="G28" s="376">
        <v>380.73</v>
      </c>
      <c r="H28" s="376">
        <v>373.75</v>
      </c>
      <c r="I28" s="376">
        <v>388.47</v>
      </c>
      <c r="J28" s="376">
        <v>397.03</v>
      </c>
      <c r="K28" s="382">
        <v>438.47</v>
      </c>
      <c r="L28" s="380">
        <v>395.97</v>
      </c>
    </row>
    <row r="29" spans="1:12" ht="15">
      <c r="A29" s="379"/>
      <c r="B29" s="379"/>
      <c r="C29" s="379" t="s">
        <v>473</v>
      </c>
      <c r="D29" s="376"/>
      <c r="E29" s="376"/>
      <c r="F29" s="376"/>
      <c r="G29" s="376"/>
      <c r="H29" s="376"/>
      <c r="I29" s="376">
        <v>284.18</v>
      </c>
      <c r="J29" s="376">
        <v>290.44</v>
      </c>
      <c r="K29" s="382">
        <v>320.75</v>
      </c>
      <c r="L29" s="380">
        <v>289.64999999999998</v>
      </c>
    </row>
    <row r="30" spans="1:12" ht="15">
      <c r="A30" s="379"/>
      <c r="B30" s="379"/>
      <c r="C30" s="379" t="s">
        <v>474</v>
      </c>
      <c r="D30" s="376">
        <v>409.82</v>
      </c>
      <c r="E30" s="376">
        <v>423.39</v>
      </c>
      <c r="F30" s="376">
        <v>398.82</v>
      </c>
      <c r="G30" s="376">
        <v>397.19</v>
      </c>
      <c r="H30" s="376">
        <v>389.91</v>
      </c>
      <c r="I30" s="376">
        <v>405.26</v>
      </c>
      <c r="J30" s="376">
        <v>414.19</v>
      </c>
      <c r="K30" s="382">
        <v>457.42</v>
      </c>
      <c r="L30" s="380">
        <v>27.82</v>
      </c>
    </row>
    <row r="31" spans="1:12" ht="15">
      <c r="A31" s="379"/>
      <c r="B31" s="379"/>
      <c r="C31" s="379"/>
      <c r="D31" s="376"/>
      <c r="E31" s="376"/>
      <c r="F31" s="376"/>
      <c r="G31" s="376"/>
      <c r="H31" s="376"/>
      <c r="I31" s="376"/>
      <c r="J31" s="376"/>
      <c r="K31" s="379"/>
      <c r="L31" s="384"/>
    </row>
    <row r="32" spans="1:12" ht="15.75">
      <c r="A32" s="379"/>
      <c r="B32" s="307" t="s">
        <v>475</v>
      </c>
      <c r="C32" s="379"/>
      <c r="D32" s="376"/>
      <c r="E32" s="376"/>
      <c r="F32" s="376"/>
      <c r="G32" s="376"/>
      <c r="H32" s="376"/>
      <c r="I32" s="376"/>
      <c r="J32" s="376"/>
      <c r="K32" s="385"/>
      <c r="L32" s="386"/>
    </row>
    <row r="33" spans="1:12" ht="15">
      <c r="A33" s="379"/>
      <c r="B33" s="379"/>
      <c r="C33" s="379" t="s">
        <v>377</v>
      </c>
      <c r="D33" s="376">
        <v>207.12</v>
      </c>
      <c r="E33" s="376">
        <v>208.16</v>
      </c>
      <c r="F33" s="376">
        <v>206.7</v>
      </c>
      <c r="G33" s="376">
        <v>207.94</v>
      </c>
      <c r="H33" s="376">
        <v>210.64</v>
      </c>
      <c r="I33" s="376">
        <v>215.7</v>
      </c>
      <c r="J33" s="376">
        <v>220.88</v>
      </c>
      <c r="K33" s="382">
        <v>226.4</v>
      </c>
      <c r="L33" s="384">
        <v>61.24</v>
      </c>
    </row>
    <row r="34" spans="1:12" ht="15">
      <c r="A34" s="379"/>
      <c r="B34" s="379"/>
      <c r="C34" s="379" t="s">
        <v>476</v>
      </c>
      <c r="D34" s="376">
        <v>2630.69</v>
      </c>
      <c r="E34" s="376">
        <v>2643.84</v>
      </c>
      <c r="F34" s="376">
        <v>2625.33</v>
      </c>
      <c r="G34" s="376">
        <v>2641.08</v>
      </c>
      <c r="H34" s="376">
        <v>2675.41</v>
      </c>
      <c r="I34" s="376">
        <v>2739.62</v>
      </c>
      <c r="J34" s="376">
        <v>2805.37</v>
      </c>
      <c r="K34" s="382">
        <v>2875.5</v>
      </c>
      <c r="L34" s="384">
        <v>895.43</v>
      </c>
    </row>
    <row r="35" spans="1:12" ht="15">
      <c r="A35" s="379"/>
      <c r="B35" s="379"/>
      <c r="C35" s="379" t="s">
        <v>477</v>
      </c>
      <c r="D35" s="376">
        <v>62.86</v>
      </c>
      <c r="E35" s="376">
        <v>63.17</v>
      </c>
      <c r="F35" s="376">
        <v>62.73</v>
      </c>
      <c r="G35" s="376">
        <v>63.11</v>
      </c>
      <c r="H35" s="376">
        <v>63.93</v>
      </c>
      <c r="I35" s="376">
        <v>65.459999999999994</v>
      </c>
      <c r="J35" s="376">
        <v>67.03</v>
      </c>
      <c r="K35" s="382">
        <v>68.709999999999994</v>
      </c>
      <c r="L35" s="384">
        <v>12.82</v>
      </c>
    </row>
    <row r="36" spans="1:12" ht="15">
      <c r="A36" s="379"/>
      <c r="B36" s="379"/>
      <c r="C36" s="387" t="s">
        <v>478</v>
      </c>
      <c r="D36" s="376"/>
      <c r="E36" s="379"/>
      <c r="F36" s="379"/>
      <c r="G36" s="379"/>
      <c r="H36" s="379"/>
      <c r="I36" s="379"/>
      <c r="J36" s="379"/>
      <c r="K36" s="379"/>
      <c r="L36" s="384">
        <v>18.89</v>
      </c>
    </row>
    <row r="37" spans="1:12" ht="15">
      <c r="A37" s="379"/>
      <c r="B37" s="379"/>
      <c r="C37" s="387" t="s">
        <v>479</v>
      </c>
      <c r="D37" s="379"/>
      <c r="E37" s="379"/>
      <c r="F37" s="379"/>
      <c r="G37" s="379"/>
      <c r="H37" s="379"/>
      <c r="I37" s="379"/>
      <c r="J37" s="379"/>
      <c r="K37" s="379"/>
      <c r="L37" s="384">
        <v>10.02</v>
      </c>
    </row>
    <row r="38" spans="1:12" ht="15">
      <c r="A38" s="379"/>
      <c r="B38" s="379"/>
      <c r="C38" s="379"/>
      <c r="D38" s="379"/>
      <c r="E38" s="379"/>
      <c r="F38" s="379"/>
      <c r="G38" s="379"/>
      <c r="H38" s="379"/>
      <c r="I38" s="379"/>
      <c r="J38" s="379"/>
      <c r="K38" s="379"/>
      <c r="L38" s="381"/>
    </row>
    <row r="39" spans="1:12" ht="15.75">
      <c r="A39" s="379"/>
      <c r="B39" s="307" t="s">
        <v>480</v>
      </c>
      <c r="C39" s="379"/>
      <c r="D39" s="379"/>
      <c r="E39" s="379"/>
      <c r="F39" s="379"/>
      <c r="G39" s="379"/>
      <c r="H39" s="379"/>
      <c r="I39" s="379"/>
      <c r="J39" s="379"/>
      <c r="K39" s="379"/>
      <c r="L39" s="388"/>
    </row>
    <row r="40" spans="1:12" ht="15">
      <c r="A40" s="379"/>
      <c r="B40" s="379"/>
      <c r="C40" s="379" t="s">
        <v>481</v>
      </c>
      <c r="D40" s="376">
        <v>6226.21</v>
      </c>
      <c r="E40" s="389">
        <v>6693.89</v>
      </c>
      <c r="F40" s="376">
        <v>6574</v>
      </c>
      <c r="G40" s="376">
        <v>6511.92</v>
      </c>
      <c r="H40" s="376">
        <v>6600.17</v>
      </c>
      <c r="I40" s="376">
        <v>6817</v>
      </c>
      <c r="J40" s="376">
        <v>7112.84</v>
      </c>
      <c r="K40" s="376">
        <v>7452.22</v>
      </c>
      <c r="L40" s="384">
        <v>7436.67</v>
      </c>
    </row>
    <row r="41" spans="1:12" ht="15">
      <c r="A41" s="379"/>
      <c r="B41" s="379"/>
      <c r="C41" s="379" t="s">
        <v>482</v>
      </c>
      <c r="D41" s="376">
        <v>6065.43</v>
      </c>
      <c r="E41" s="390">
        <v>6499.81</v>
      </c>
      <c r="F41" s="376">
        <v>6379.92</v>
      </c>
      <c r="G41" s="376">
        <v>6275.85</v>
      </c>
      <c r="H41" s="376">
        <v>6279.4</v>
      </c>
      <c r="I41" s="376">
        <v>6496.23</v>
      </c>
      <c r="J41" s="376">
        <v>6792.07</v>
      </c>
      <c r="K41" s="376">
        <v>7131.4500000000007</v>
      </c>
      <c r="L41" s="384">
        <v>7115.9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7"/>
    <pageSetUpPr fitToPage="1"/>
  </sheetPr>
  <dimension ref="A1:AL304"/>
  <sheetViews>
    <sheetView tabSelected="1"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9.140625" style="7" customWidth="1"/>
    <col min="5" max="5" width="13.7109375" style="9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5.42578125" customWidth="1"/>
    <col min="12" max="12" width="14.28515625" bestFit="1" customWidth="1"/>
    <col min="13" max="13" width="11.85546875" bestFit="1" customWidth="1"/>
    <col min="14" max="14" width="14.85546875" customWidth="1"/>
    <col min="15" max="15" width="14.28515625" customWidth="1"/>
    <col min="16" max="16" width="14.7109375" bestFit="1" customWidth="1"/>
    <col min="17" max="17" width="9.140625" style="1"/>
    <col min="18" max="18" width="6.7109375" style="394" customWidth="1"/>
    <col min="19" max="19" width="16.28515625" style="175" bestFit="1" customWidth="1"/>
    <col min="20" max="20" width="9" style="1" bestFit="1" customWidth="1"/>
    <col min="21" max="21" width="8.85546875" style="175" bestFit="1" customWidth="1"/>
    <col min="22" max="22" width="5.28515625" style="1" customWidth="1"/>
    <col min="23" max="23" width="6.7109375" style="1" bestFit="1" customWidth="1"/>
    <col min="24" max="24" width="18" style="1" bestFit="1" customWidth="1"/>
    <col min="25" max="25" width="15.42578125" style="1" customWidth="1"/>
    <col min="26" max="26" width="15.28515625" style="1" bestFit="1" customWidth="1"/>
    <col min="27" max="27" width="16.28515625" style="1" bestFit="1" customWidth="1"/>
    <col min="28" max="28" width="15.28515625" style="1" bestFit="1" customWidth="1"/>
    <col min="29" max="30" width="15" style="1" bestFit="1" customWidth="1"/>
    <col min="31" max="31" width="15.42578125" style="1" customWidth="1"/>
    <col min="32" max="32" width="14.28515625" style="1" bestFit="1" customWidth="1"/>
    <col min="33" max="33" width="11.85546875" style="1" bestFit="1" customWidth="1"/>
    <col min="34" max="34" width="14.85546875" style="1" bestFit="1" customWidth="1"/>
    <col min="35" max="35" width="14.28515625" style="1" bestFit="1" customWidth="1"/>
    <col min="36" max="36" width="13.7109375" style="1" bestFit="1" customWidth="1"/>
    <col min="37" max="37" width="11" style="1" customWidth="1"/>
    <col min="38" max="38" width="7.28515625" style="1" customWidth="1"/>
    <col min="39" max="16384" width="9.140625" style="1"/>
  </cols>
  <sheetData>
    <row r="1" spans="1:38" ht="35.25">
      <c r="A1" s="536" t="s">
        <v>490</v>
      </c>
      <c r="B1" s="6"/>
      <c r="G1" s="38"/>
      <c r="H1" s="38"/>
      <c r="W1" s="432" t="s">
        <v>497</v>
      </c>
    </row>
    <row r="2" spans="1:38" ht="18.75">
      <c r="A2" s="615" t="s">
        <v>706</v>
      </c>
      <c r="B2" s="51"/>
      <c r="C2" s="52"/>
      <c r="D2" s="52"/>
      <c r="F2" s="44"/>
      <c r="G2" s="38"/>
      <c r="H2" s="38"/>
      <c r="W2" s="537" t="s">
        <v>564</v>
      </c>
    </row>
    <row r="3" spans="1:38" ht="18.75">
      <c r="A3" s="450" t="s">
        <v>707</v>
      </c>
      <c r="W3" s="537" t="s">
        <v>710</v>
      </c>
    </row>
    <row r="4" spans="1:38">
      <c r="A4" s="396" t="s">
        <v>8</v>
      </c>
    </row>
    <row r="5" spans="1:38">
      <c r="A5" s="149" t="s">
        <v>714</v>
      </c>
      <c r="B5" s="43"/>
      <c r="C5" s="43"/>
      <c r="D5" s="43"/>
    </row>
    <row r="6" spans="1:38">
      <c r="A6" s="149" t="s">
        <v>708</v>
      </c>
      <c r="B6" s="47"/>
      <c r="C6" s="47"/>
      <c r="D6" s="47"/>
      <c r="H6" s="1"/>
    </row>
    <row r="7" spans="1:38">
      <c r="A7" s="418" t="s">
        <v>9</v>
      </c>
      <c r="B7" s="51"/>
      <c r="C7" s="47"/>
      <c r="D7" s="47"/>
      <c r="F7" s="48"/>
      <c r="G7" s="15"/>
      <c r="H7" s="15"/>
    </row>
    <row r="8" spans="1:38">
      <c r="A8" s="418" t="s">
        <v>10</v>
      </c>
      <c r="B8" s="51"/>
      <c r="C8" s="47"/>
      <c r="D8" s="47"/>
      <c r="F8" s="48"/>
      <c r="G8" s="15"/>
      <c r="H8" s="15"/>
    </row>
    <row r="9" spans="1:38" s="175" customFormat="1" ht="99">
      <c r="A9" s="391" t="s">
        <v>11</v>
      </c>
      <c r="B9" s="391" t="s">
        <v>12</v>
      </c>
      <c r="C9" s="392" t="s">
        <v>491</v>
      </c>
      <c r="D9" s="457" t="s">
        <v>563</v>
      </c>
      <c r="E9" s="542" t="s">
        <v>509</v>
      </c>
      <c r="F9" s="392" t="s">
        <v>347</v>
      </c>
      <c r="G9" s="392" t="s">
        <v>506</v>
      </c>
      <c r="H9" s="392" t="s">
        <v>15</v>
      </c>
      <c r="I9" s="57" t="s">
        <v>505</v>
      </c>
      <c r="J9" s="57" t="s">
        <v>507</v>
      </c>
      <c r="K9" s="395" t="s">
        <v>504</v>
      </c>
      <c r="L9" s="58" t="s">
        <v>19</v>
      </c>
      <c r="M9" s="58" t="s">
        <v>20</v>
      </c>
      <c r="N9" s="58" t="s">
        <v>21</v>
      </c>
      <c r="O9" s="58" t="s">
        <v>22</v>
      </c>
      <c r="P9" s="58" t="s">
        <v>23</v>
      </c>
      <c r="Q9" s="58" t="s">
        <v>24</v>
      </c>
      <c r="R9" s="58" t="s">
        <v>25</v>
      </c>
      <c r="S9" s="133" t="s">
        <v>492</v>
      </c>
      <c r="T9" s="133" t="s">
        <v>26</v>
      </c>
      <c r="U9" s="133" t="s">
        <v>27</v>
      </c>
      <c r="W9" s="423" t="s">
        <v>11</v>
      </c>
      <c r="X9" s="423" t="s">
        <v>12</v>
      </c>
      <c r="Y9" s="424" t="s">
        <v>13</v>
      </c>
      <c r="Z9" s="424" t="s">
        <v>347</v>
      </c>
      <c r="AA9" s="424" t="s">
        <v>506</v>
      </c>
      <c r="AB9" s="424" t="s">
        <v>30</v>
      </c>
      <c r="AC9" s="425" t="s">
        <v>505</v>
      </c>
      <c r="AD9" s="425" t="s">
        <v>17</v>
      </c>
      <c r="AE9" s="395" t="s">
        <v>18</v>
      </c>
      <c r="AF9" s="426" t="s">
        <v>494</v>
      </c>
      <c r="AG9" s="426" t="s">
        <v>20</v>
      </c>
      <c r="AH9" s="426" t="s">
        <v>496</v>
      </c>
      <c r="AI9" s="426" t="s">
        <v>493</v>
      </c>
      <c r="AJ9" s="426" t="s">
        <v>495</v>
      </c>
      <c r="AK9" s="426" t="s">
        <v>24</v>
      </c>
      <c r="AL9" s="426" t="s">
        <v>25</v>
      </c>
    </row>
    <row r="10" spans="1:38" s="393" customFormat="1" ht="30.75" customHeight="1">
      <c r="A10" s="451"/>
      <c r="B10" s="452" t="s">
        <v>33</v>
      </c>
      <c r="C10" s="453">
        <v>5573310</v>
      </c>
      <c r="D10" s="449">
        <f t="shared" ref="D10" si="0">F10-E10</f>
        <v>1703408037.0975504</v>
      </c>
      <c r="E10" s="449">
        <f>SUM(E11:E302)</f>
        <v>822910434.20784485</v>
      </c>
      <c r="F10" s="453">
        <f>SUM(F11:F302)</f>
        <v>2526318471.3053951</v>
      </c>
      <c r="G10" s="453">
        <f t="shared" ref="G10:J10" si="1">SUM(G11:G302)</f>
        <v>793145114.7797991</v>
      </c>
      <c r="H10" s="453">
        <f t="shared" si="1"/>
        <v>3319463586.0851955</v>
      </c>
      <c r="I10" s="453">
        <f t="shared" si="1"/>
        <v>540500000.00000119</v>
      </c>
      <c r="J10" s="453">
        <f t="shared" si="1"/>
        <v>3859963586.0851898</v>
      </c>
      <c r="K10" s="456">
        <f>SUM(K11:K302)</f>
        <v>57645839</v>
      </c>
      <c r="L10" s="549">
        <f>SUM(L11:L302)</f>
        <v>3917609425.0851898</v>
      </c>
      <c r="M10" s="453">
        <f>SUM(M11:M302)</f>
        <v>-222713665.64654243</v>
      </c>
      <c r="N10" s="453">
        <f>SUM(N11:N302)</f>
        <v>3694895759.4386516</v>
      </c>
      <c r="O10" s="411">
        <f>L10/C10</f>
        <v>702.92329425156504</v>
      </c>
      <c r="P10" s="454">
        <f>N10/C10</f>
        <v>662.96254101039631</v>
      </c>
      <c r="Q10" s="453">
        <v>0</v>
      </c>
      <c r="R10" s="454">
        <v>0</v>
      </c>
      <c r="S10" s="459">
        <f t="shared" ref="S10" si="2">L10-AF10</f>
        <v>544226420.07612658</v>
      </c>
      <c r="T10" s="460">
        <f t="shared" ref="T10" si="3">S10/AF10</f>
        <v>0.16132956716388758</v>
      </c>
      <c r="U10" s="461">
        <v>70.894500421453245</v>
      </c>
      <c r="V10" s="512"/>
      <c r="W10" s="451"/>
      <c r="X10" s="452" t="s">
        <v>33</v>
      </c>
      <c r="Y10" s="453">
        <f>SUM(Y11:Y302)</f>
        <v>5532011</v>
      </c>
      <c r="Z10" s="453">
        <f>SUM(Z11:Z302)</f>
        <v>1660074053.7625482</v>
      </c>
      <c r="AA10" s="453">
        <f>SUM(AA11:AA302)</f>
        <v>808043250.7210021</v>
      </c>
      <c r="AB10" s="453">
        <f>SUM(AB11:AB302)</f>
        <v>2468117304.4835496</v>
      </c>
      <c r="AC10" s="453">
        <f>SUM(AC11:AC302)</f>
        <v>847619861.52551365</v>
      </c>
      <c r="AD10" s="454">
        <f t="shared" ref="AD10" si="4">AB10+AC10</f>
        <v>3315737166.0090632</v>
      </c>
      <c r="AE10" s="455">
        <v>57645839</v>
      </c>
      <c r="AF10" s="411">
        <f t="shared" ref="AF10" si="5">AD10+AE10</f>
        <v>3373383005.0090632</v>
      </c>
      <c r="AG10" s="454">
        <f>SUM(AG11:AG302)</f>
        <v>-215795638.78149021</v>
      </c>
      <c r="AH10" s="454">
        <f t="shared" ref="AH10" si="6">SUM(AF10:AG10)</f>
        <v>3157587366.2275729</v>
      </c>
      <c r="AI10" s="411">
        <f t="shared" ref="AI10" si="7">AF10/Y10</f>
        <v>609.79325692032489</v>
      </c>
      <c r="AJ10" s="454">
        <f t="shared" ref="AJ10" si="8">AH10/Y10</f>
        <v>570.78472299270061</v>
      </c>
      <c r="AK10" s="453">
        <v>0</v>
      </c>
      <c r="AL10" s="454">
        <v>0</v>
      </c>
    </row>
    <row r="11" spans="1:38">
      <c r="A11" s="402">
        <v>5</v>
      </c>
      <c r="B11" s="403" t="s">
        <v>34</v>
      </c>
      <c r="C11" s="427">
        <v>9113</v>
      </c>
      <c r="D11" s="448">
        <f>F11-E11</f>
        <v>4943278.6702860137</v>
      </c>
      <c r="E11" s="543">
        <v>1155697.5960662002</v>
      </c>
      <c r="F11" s="406">
        <v>6098976.2663522139</v>
      </c>
      <c r="G11" s="406">
        <v>5282039.8619306339</v>
      </c>
      <c r="H11" s="404">
        <f>SUM(F11:G11)</f>
        <v>11381016.128282849</v>
      </c>
      <c r="I11" s="427">
        <v>1394496.4080848047</v>
      </c>
      <c r="J11" s="405">
        <f>SUM(H11:I11)</f>
        <v>12775512.536367653</v>
      </c>
      <c r="K11" s="428">
        <v>1369837</v>
      </c>
      <c r="L11" s="414">
        <f>SUM(J11:K11)</f>
        <v>14145349.536367653</v>
      </c>
      <c r="M11" s="430">
        <v>2562278.4092999995</v>
      </c>
      <c r="N11" s="405">
        <f>SUM(L11:M11)</f>
        <v>16707627.945667652</v>
      </c>
      <c r="O11" s="411">
        <f>L11/C11</f>
        <v>1552.2165627529521</v>
      </c>
      <c r="P11" s="399">
        <f>N11/C11</f>
        <v>1833.3839510224573</v>
      </c>
      <c r="Q11" s="415">
        <v>14</v>
      </c>
      <c r="R11" s="415">
        <v>14</v>
      </c>
      <c r="S11" s="462">
        <f>L11-AF11</f>
        <v>525908.2338412907</v>
      </c>
      <c r="T11" s="464">
        <f>S11/AF11</f>
        <v>3.8614523324369876E-2</v>
      </c>
      <c r="U11" s="463">
        <v>47.047017953662589</v>
      </c>
      <c r="V11" s="512"/>
      <c r="W11" s="402">
        <v>5</v>
      </c>
      <c r="X11" s="403" t="s">
        <v>34</v>
      </c>
      <c r="Y11" s="406">
        <v>9183</v>
      </c>
      <c r="Z11" s="406">
        <v>4922456.2808933118</v>
      </c>
      <c r="AA11" s="406">
        <v>5328311.2382792467</v>
      </c>
      <c r="AB11" s="404">
        <f>SUM(Z11:AA11)</f>
        <v>10250767.519172559</v>
      </c>
      <c r="AC11" s="406">
        <v>1998836.7833538039</v>
      </c>
      <c r="AD11" s="405">
        <f>AB11+AC11</f>
        <v>12249604.302526362</v>
      </c>
      <c r="AE11" s="407">
        <v>1369837</v>
      </c>
      <c r="AF11" s="414">
        <f>AD11+AE11</f>
        <v>13619441.302526362</v>
      </c>
      <c r="AG11" s="405">
        <v>2143032.4383999999</v>
      </c>
      <c r="AH11" s="405">
        <f>SUM(AF11:AG11)</f>
        <v>15762473.740926363</v>
      </c>
      <c r="AI11" s="414">
        <f>AF11/Y11</f>
        <v>1483.1145924563173</v>
      </c>
      <c r="AJ11" s="405">
        <f>AH11/Y11</f>
        <v>1716.4841272924275</v>
      </c>
      <c r="AK11" s="415">
        <v>14</v>
      </c>
      <c r="AL11" s="415">
        <v>14</v>
      </c>
    </row>
    <row r="12" spans="1:38">
      <c r="A12" s="397">
        <v>9</v>
      </c>
      <c r="B12" s="398" t="s">
        <v>35</v>
      </c>
      <c r="C12" s="420">
        <v>2437</v>
      </c>
      <c r="D12" s="448">
        <f>F12-E12</f>
        <v>1910948.2658874588</v>
      </c>
      <c r="E12" s="544">
        <v>268028.0847983206</v>
      </c>
      <c r="F12" s="400">
        <v>2178976.3506857795</v>
      </c>
      <c r="G12" s="400">
        <v>1761468.0556511714</v>
      </c>
      <c r="H12" s="404">
        <f>SUM(F12:G12)</f>
        <v>3940444.4063369511</v>
      </c>
      <c r="I12" s="427">
        <v>357490.36609060213</v>
      </c>
      <c r="J12" s="405">
        <f>SUM(H12:I12)</f>
        <v>4297934.7724275533</v>
      </c>
      <c r="K12" s="429">
        <v>-461572</v>
      </c>
      <c r="L12" s="414">
        <f>SUM(J12:K12)</f>
        <v>3836362.7724275533</v>
      </c>
      <c r="M12" s="431">
        <v>83345.099999999991</v>
      </c>
      <c r="N12" s="405">
        <f>SUM(L12:M12)</f>
        <v>3919707.8724275534</v>
      </c>
      <c r="O12" s="411">
        <f>L12/C12</f>
        <v>1574.2153354236984</v>
      </c>
      <c r="P12" s="399">
        <f>N12/C12</f>
        <v>1608.4152123215238</v>
      </c>
      <c r="Q12" s="412">
        <v>17</v>
      </c>
      <c r="R12" s="412">
        <v>17</v>
      </c>
      <c r="S12" s="459">
        <f>L12-AF12</f>
        <v>174262.86821627105</v>
      </c>
      <c r="T12" s="416">
        <f>S12/AF12</f>
        <v>4.7585503611159014E-2</v>
      </c>
      <c r="U12" s="461">
        <v>53.679648508361652</v>
      </c>
      <c r="V12" s="512"/>
      <c r="W12" s="397">
        <v>9</v>
      </c>
      <c r="X12" s="398" t="s">
        <v>35</v>
      </c>
      <c r="Y12" s="400">
        <v>2447</v>
      </c>
      <c r="Z12" s="400">
        <v>1897029.6167203437</v>
      </c>
      <c r="AA12" s="400">
        <v>1701923.5138172619</v>
      </c>
      <c r="AB12" s="404">
        <f>SUM(Z12:AA12)</f>
        <v>3598953.1305376058</v>
      </c>
      <c r="AC12" s="400">
        <v>524718.77367367654</v>
      </c>
      <c r="AD12" s="399">
        <f>AB12+AC12</f>
        <v>4123671.9042112823</v>
      </c>
      <c r="AE12" s="401">
        <v>-461572</v>
      </c>
      <c r="AF12" s="411">
        <f>AD12+AE12</f>
        <v>3662099.9042112823</v>
      </c>
      <c r="AG12" s="399">
        <v>88263.280000000028</v>
      </c>
      <c r="AH12" s="399">
        <f>SUM(AF12:AG12)</f>
        <v>3750363.1842112821</v>
      </c>
      <c r="AI12" s="411">
        <f>AF12/Y12</f>
        <v>1496.5671860283132</v>
      </c>
      <c r="AJ12" s="399">
        <f>AH12/Y12</f>
        <v>1532.6371819416763</v>
      </c>
      <c r="AK12" s="412">
        <v>17</v>
      </c>
      <c r="AL12" s="412">
        <v>17</v>
      </c>
    </row>
    <row r="13" spans="1:38">
      <c r="A13" s="397">
        <v>10</v>
      </c>
      <c r="B13" s="398" t="s">
        <v>36</v>
      </c>
      <c r="C13" s="420">
        <v>10933</v>
      </c>
      <c r="D13" s="448">
        <f>F13-E13</f>
        <v>2329324.4399995124</v>
      </c>
      <c r="E13" s="544">
        <v>1427421.1073072827</v>
      </c>
      <c r="F13" s="400">
        <v>3756745.5473067951</v>
      </c>
      <c r="G13" s="400">
        <v>6714240.841455766</v>
      </c>
      <c r="H13" s="404">
        <f>SUM(F13:G13)</f>
        <v>10470986.388762562</v>
      </c>
      <c r="I13" s="427">
        <v>1650701.1059987615</v>
      </c>
      <c r="J13" s="405">
        <f>SUM(H13:I13)</f>
        <v>12121687.494761324</v>
      </c>
      <c r="K13" s="429">
        <v>-258196</v>
      </c>
      <c r="L13" s="414">
        <f>SUM(J13:K13)</f>
        <v>11863491.494761324</v>
      </c>
      <c r="M13" s="431">
        <v>9918.0668999999762</v>
      </c>
      <c r="N13" s="405">
        <f>SUM(L13:M13)</f>
        <v>11873409.561661324</v>
      </c>
      <c r="O13" s="411">
        <f>L13/C13</f>
        <v>1085.10852417098</v>
      </c>
      <c r="P13" s="399">
        <f>N13/C13</f>
        <v>1086.0156920937825</v>
      </c>
      <c r="Q13" s="412">
        <v>14</v>
      </c>
      <c r="R13" s="412">
        <v>14</v>
      </c>
      <c r="S13" s="459">
        <f>L13-AF13</f>
        <v>1117070.9155171495</v>
      </c>
      <c r="T13" s="416">
        <f>S13/AF13</f>
        <v>0.1039481850984578</v>
      </c>
      <c r="U13" s="461">
        <v>100.212843695434</v>
      </c>
      <c r="V13" s="512"/>
      <c r="W13" s="397">
        <v>10</v>
      </c>
      <c r="X13" s="398" t="s">
        <v>36</v>
      </c>
      <c r="Y13" s="400">
        <v>11102</v>
      </c>
      <c r="Z13" s="400">
        <v>2125646.637703076</v>
      </c>
      <c r="AA13" s="400">
        <v>6432598.827244279</v>
      </c>
      <c r="AB13" s="404">
        <f>SUM(Z13:AA13)</f>
        <v>8558245.464947354</v>
      </c>
      <c r="AC13" s="400">
        <v>2446371.1142968205</v>
      </c>
      <c r="AD13" s="399">
        <f>AB13+AC13</f>
        <v>11004616.579244174</v>
      </c>
      <c r="AE13" s="401">
        <v>-258196</v>
      </c>
      <c r="AF13" s="411">
        <f>AD13+AE13</f>
        <v>10746420.579244174</v>
      </c>
      <c r="AG13" s="399">
        <v>-48938.836499999976</v>
      </c>
      <c r="AH13" s="399">
        <f>SUM(AF13:AG13)</f>
        <v>10697481.742744174</v>
      </c>
      <c r="AI13" s="411">
        <f>AF13/Y13</f>
        <v>967.97158883482018</v>
      </c>
      <c r="AJ13" s="399">
        <f>AH13/Y13</f>
        <v>963.56347889967333</v>
      </c>
      <c r="AK13" s="412">
        <v>14</v>
      </c>
      <c r="AL13" s="412">
        <v>14</v>
      </c>
    </row>
    <row r="14" spans="1:38">
      <c r="A14" s="397">
        <v>16</v>
      </c>
      <c r="B14" s="398" t="s">
        <v>37</v>
      </c>
      <c r="C14" s="420">
        <v>7968</v>
      </c>
      <c r="D14" s="448">
        <f>F14-E14</f>
        <v>4372244.8988652006</v>
      </c>
      <c r="E14" s="544">
        <v>1017361.3091407602</v>
      </c>
      <c r="F14" s="400">
        <v>5389606.208005961</v>
      </c>
      <c r="G14" s="400">
        <v>2653726.852436523</v>
      </c>
      <c r="H14" s="404">
        <f>SUM(F14:G14)</f>
        <v>8043333.060442484</v>
      </c>
      <c r="I14" s="427">
        <v>986148.10100763605</v>
      </c>
      <c r="J14" s="405">
        <f>SUM(H14:I14)</f>
        <v>9029481.1614501197</v>
      </c>
      <c r="K14" s="429">
        <v>-432383</v>
      </c>
      <c r="L14" s="414">
        <f>SUM(J14:K14)</f>
        <v>8597098.1614501197</v>
      </c>
      <c r="M14" s="431">
        <v>544235.16849000007</v>
      </c>
      <c r="N14" s="405">
        <f>SUM(L14:M14)</f>
        <v>9141333.3299401198</v>
      </c>
      <c r="O14" s="411">
        <f>L14/C14</f>
        <v>1078.9530825113102</v>
      </c>
      <c r="P14" s="399">
        <f>N14/C14</f>
        <v>1147.255688998509</v>
      </c>
      <c r="Q14" s="412">
        <v>7</v>
      </c>
      <c r="R14" s="412">
        <v>7</v>
      </c>
      <c r="S14" s="459">
        <f>L14-AF14</f>
        <v>725623.0193150714</v>
      </c>
      <c r="T14" s="416">
        <f>S14/AF14</f>
        <v>9.2183867218343832E-2</v>
      </c>
      <c r="U14" s="461">
        <v>71.275060387026656</v>
      </c>
      <c r="V14" s="512"/>
      <c r="W14" s="397">
        <v>16</v>
      </c>
      <c r="X14" s="398" t="s">
        <v>37</v>
      </c>
      <c r="Y14" s="400">
        <v>8014</v>
      </c>
      <c r="Z14" s="400">
        <v>4554827.5462719444</v>
      </c>
      <c r="AA14" s="400">
        <v>2368648.8969992241</v>
      </c>
      <c r="AB14" s="404">
        <f>SUM(Z14:AA14)</f>
        <v>6923476.4432711685</v>
      </c>
      <c r="AC14" s="400">
        <v>1380381.6988638802</v>
      </c>
      <c r="AD14" s="399">
        <f>AB14+AC14</f>
        <v>8303858.1421350483</v>
      </c>
      <c r="AE14" s="401">
        <v>-432383</v>
      </c>
      <c r="AF14" s="411">
        <f>AD14+AE14</f>
        <v>7871475.1421350483</v>
      </c>
      <c r="AG14" s="399">
        <v>579306.58150000009</v>
      </c>
      <c r="AH14" s="399">
        <f>SUM(AF14:AG14)</f>
        <v>8450781.7236350477</v>
      </c>
      <c r="AI14" s="411">
        <f>AF14/Y14</f>
        <v>982.21551561455556</v>
      </c>
      <c r="AJ14" s="399">
        <f>AH14/Y14</f>
        <v>1054.5023363657408</v>
      </c>
      <c r="AK14" s="412">
        <v>7</v>
      </c>
      <c r="AL14" s="412">
        <v>7</v>
      </c>
    </row>
    <row r="15" spans="1:38">
      <c r="A15" s="397">
        <v>18</v>
      </c>
      <c r="B15" s="398" t="s">
        <v>38</v>
      </c>
      <c r="C15" s="420">
        <v>4700</v>
      </c>
      <c r="D15" s="448">
        <f>F15-E15</f>
        <v>1391012.217745617</v>
      </c>
      <c r="E15" s="544">
        <v>512484.41542916838</v>
      </c>
      <c r="F15" s="400">
        <v>1903496.6331747854</v>
      </c>
      <c r="G15" s="400">
        <v>1034307.1136496847</v>
      </c>
      <c r="H15" s="404">
        <f>SUM(F15:G15)</f>
        <v>2937803.7468244703</v>
      </c>
      <c r="I15" s="427">
        <v>439761.4516102529</v>
      </c>
      <c r="J15" s="405">
        <f>SUM(H15:I15)</f>
        <v>3377565.1984347231</v>
      </c>
      <c r="K15" s="429">
        <v>-127457</v>
      </c>
      <c r="L15" s="414">
        <f>SUM(J15:K15)</f>
        <v>3250108.1984347231</v>
      </c>
      <c r="M15" s="431">
        <v>577464.85985999997</v>
      </c>
      <c r="N15" s="405">
        <f>SUM(L15:M15)</f>
        <v>3827573.0582947228</v>
      </c>
      <c r="O15" s="411">
        <f>L15/C15</f>
        <v>691.51238264568576</v>
      </c>
      <c r="P15" s="399">
        <f>N15/C15</f>
        <v>814.37724644568573</v>
      </c>
      <c r="Q15" s="412">
        <v>1</v>
      </c>
      <c r="R15" s="413">
        <v>34</v>
      </c>
      <c r="S15" s="459">
        <f>L15-AF15</f>
        <v>24708.950020638295</v>
      </c>
      <c r="T15" s="416">
        <f>S15/AF15</f>
        <v>7.6607415447211939E-3</v>
      </c>
      <c r="U15" s="461">
        <v>16.067105247940049</v>
      </c>
      <c r="V15" s="512"/>
      <c r="W15" s="397">
        <v>18</v>
      </c>
      <c r="X15" s="398" t="s">
        <v>38</v>
      </c>
      <c r="Y15" s="400">
        <v>4763</v>
      </c>
      <c r="Z15" s="400">
        <v>1340133.7831748859</v>
      </c>
      <c r="AA15" s="400">
        <v>1202177.5160080274</v>
      </c>
      <c r="AB15" s="404">
        <f>SUM(Z15:AA15)</f>
        <v>2542311.2991829133</v>
      </c>
      <c r="AC15" s="400">
        <v>810544.9492311714</v>
      </c>
      <c r="AD15" s="399">
        <f>AB15+AC15</f>
        <v>3352856.2484140848</v>
      </c>
      <c r="AE15" s="401">
        <v>-127457</v>
      </c>
      <c r="AF15" s="411">
        <f>AD15+AE15</f>
        <v>3225399.2484140848</v>
      </c>
      <c r="AG15" s="399">
        <v>415373.30020000006</v>
      </c>
      <c r="AH15" s="399">
        <f>SUM(AF15:AG15)</f>
        <v>3640772.5486140847</v>
      </c>
      <c r="AI15" s="411">
        <f>AF15/Y15</f>
        <v>677.17809120598042</v>
      </c>
      <c r="AJ15" s="399">
        <f>AH15/Y15</f>
        <v>764.38642633090171</v>
      </c>
      <c r="AK15" s="412">
        <v>1</v>
      </c>
      <c r="AL15" s="413">
        <v>34</v>
      </c>
    </row>
    <row r="16" spans="1:38">
      <c r="A16" s="397">
        <v>19</v>
      </c>
      <c r="B16" s="398" t="s">
        <v>39</v>
      </c>
      <c r="C16" s="420">
        <v>3961</v>
      </c>
      <c r="D16" s="448">
        <f>F16-E16</f>
        <v>828576.63791756926</v>
      </c>
      <c r="E16" s="544">
        <v>362781.20887244248</v>
      </c>
      <c r="F16" s="400">
        <v>1191357.8467900117</v>
      </c>
      <c r="G16" s="400">
        <v>1628436.2336425628</v>
      </c>
      <c r="H16" s="404">
        <f>SUM(F16:G16)</f>
        <v>2819794.0804325743</v>
      </c>
      <c r="I16" s="427">
        <v>315543.59142426314</v>
      </c>
      <c r="J16" s="405">
        <f>SUM(H16:I16)</f>
        <v>3135337.6718568373</v>
      </c>
      <c r="K16" s="429">
        <v>-963108</v>
      </c>
      <c r="L16" s="414">
        <f>SUM(J16:K16)</f>
        <v>2172229.6718568373</v>
      </c>
      <c r="M16" s="431">
        <v>96763.661100000027</v>
      </c>
      <c r="N16" s="405">
        <f>SUM(L16:M16)</f>
        <v>2268993.3329568375</v>
      </c>
      <c r="O16" s="411">
        <f>L16/C16</f>
        <v>548.4043604788784</v>
      </c>
      <c r="P16" s="399">
        <f>N16/C16</f>
        <v>572.83345946903239</v>
      </c>
      <c r="Q16" s="412">
        <v>2</v>
      </c>
      <c r="R16" s="412">
        <v>2</v>
      </c>
      <c r="S16" s="459">
        <f>L16-AF16</f>
        <v>100875.04950680071</v>
      </c>
      <c r="T16" s="416">
        <f>S16/AF16</f>
        <v>4.8700038331608249E-2</v>
      </c>
      <c r="U16" s="461">
        <v>-24.612643394288625</v>
      </c>
      <c r="V16" s="512"/>
      <c r="W16" s="397">
        <v>19</v>
      </c>
      <c r="X16" s="398" t="s">
        <v>39</v>
      </c>
      <c r="Y16" s="400">
        <v>3965</v>
      </c>
      <c r="Z16" s="400">
        <v>821051.99249641644</v>
      </c>
      <c r="AA16" s="400">
        <v>1578060.6176425968</v>
      </c>
      <c r="AB16" s="404">
        <f>SUM(Z16:AA16)</f>
        <v>2399112.6101390133</v>
      </c>
      <c r="AC16" s="400">
        <v>635350.01221102325</v>
      </c>
      <c r="AD16" s="399">
        <f>AB16+AC16</f>
        <v>3034462.6223500366</v>
      </c>
      <c r="AE16" s="401">
        <v>-963108</v>
      </c>
      <c r="AF16" s="411">
        <f>AD16+AE16</f>
        <v>2071354.6223500366</v>
      </c>
      <c r="AG16" s="399">
        <v>42555.510000000009</v>
      </c>
      <c r="AH16" s="399">
        <f>SUM(AF16:AG16)</f>
        <v>2113910.1323500369</v>
      </c>
      <c r="AI16" s="411">
        <f>AF16/Y16</f>
        <v>522.40974081968136</v>
      </c>
      <c r="AJ16" s="399">
        <f>AH16/Y16</f>
        <v>533.1425302269954</v>
      </c>
      <c r="AK16" s="412">
        <v>2</v>
      </c>
      <c r="AL16" s="412">
        <v>2</v>
      </c>
    </row>
    <row r="17" spans="1:38">
      <c r="A17" s="397">
        <v>20</v>
      </c>
      <c r="B17" s="398" t="s">
        <v>40</v>
      </c>
      <c r="C17" s="420">
        <v>16405</v>
      </c>
      <c r="D17" s="448">
        <f>F17-E17</f>
        <v>-2079219.7199363844</v>
      </c>
      <c r="E17" s="544">
        <v>2552068.9254191616</v>
      </c>
      <c r="F17" s="400">
        <v>472849.20548277721</v>
      </c>
      <c r="G17" s="400">
        <v>6886836.881088675</v>
      </c>
      <c r="H17" s="404">
        <f>SUM(F17:G17)</f>
        <v>7359686.0865714522</v>
      </c>
      <c r="I17" s="427">
        <v>1201699.0464144612</v>
      </c>
      <c r="J17" s="405">
        <f>SUM(H17:I17)</f>
        <v>8561385.1329859141</v>
      </c>
      <c r="K17" s="429">
        <v>-2390861</v>
      </c>
      <c r="L17" s="414">
        <f>SUM(J17:K17)</f>
        <v>6170524.1329859141</v>
      </c>
      <c r="M17" s="431">
        <v>-408174.29274000006</v>
      </c>
      <c r="N17" s="405">
        <f>SUM(L17:M17)</f>
        <v>5762349.8402459137</v>
      </c>
      <c r="O17" s="411">
        <f>L17/C17</f>
        <v>376.13679567119254</v>
      </c>
      <c r="P17" s="399">
        <f>N17/C17</f>
        <v>351.25570498298771</v>
      </c>
      <c r="Q17" s="412">
        <v>6</v>
      </c>
      <c r="R17" s="412">
        <v>6</v>
      </c>
      <c r="S17" s="459">
        <f>L17-AF17</f>
        <v>424733.50020787958</v>
      </c>
      <c r="T17" s="416">
        <f>S17/AF17</f>
        <v>7.3920810442500415E-2</v>
      </c>
      <c r="U17" s="461">
        <v>43.720501367910629</v>
      </c>
      <c r="V17" s="512"/>
      <c r="W17" s="397">
        <v>20</v>
      </c>
      <c r="X17" s="398" t="s">
        <v>40</v>
      </c>
      <c r="Y17" s="400">
        <v>16473</v>
      </c>
      <c r="Z17" s="400">
        <v>-1641944.6193068977</v>
      </c>
      <c r="AA17" s="400">
        <v>7090798.5108171748</v>
      </c>
      <c r="AB17" s="404">
        <f>SUM(Z17:AA17)</f>
        <v>5448853.8915102771</v>
      </c>
      <c r="AC17" s="400">
        <v>2687797.7412677575</v>
      </c>
      <c r="AD17" s="399">
        <f>AB17+AC17</f>
        <v>8136651.6327780345</v>
      </c>
      <c r="AE17" s="401">
        <v>-2390861</v>
      </c>
      <c r="AF17" s="411">
        <f>AD17+AE17</f>
        <v>5745790.6327780345</v>
      </c>
      <c r="AG17" s="399">
        <v>-618757.11540000013</v>
      </c>
      <c r="AH17" s="399">
        <f>SUM(AF17:AG17)</f>
        <v>5127033.5173780341</v>
      </c>
      <c r="AI17" s="411">
        <f>AF17/Y17</f>
        <v>348.80049977405662</v>
      </c>
      <c r="AJ17" s="399">
        <f>AH17/Y17</f>
        <v>311.23860361670819</v>
      </c>
      <c r="AK17" s="412">
        <v>6</v>
      </c>
      <c r="AL17" s="412">
        <v>6</v>
      </c>
    </row>
    <row r="18" spans="1:38">
      <c r="A18" s="397">
        <v>46</v>
      </c>
      <c r="B18" s="398" t="s">
        <v>41</v>
      </c>
      <c r="C18" s="420">
        <v>1320</v>
      </c>
      <c r="D18" s="448">
        <f>F18-E18</f>
        <v>1449659.3764622763</v>
      </c>
      <c r="E18" s="544">
        <v>164776.01512289749</v>
      </c>
      <c r="F18" s="400">
        <v>1614435.3915851738</v>
      </c>
      <c r="G18" s="400">
        <v>580067.00375514943</v>
      </c>
      <c r="H18" s="404">
        <f>SUM(F18:G18)</f>
        <v>2194502.3953403234</v>
      </c>
      <c r="I18" s="427">
        <v>241665.11579702506</v>
      </c>
      <c r="J18" s="405">
        <f>SUM(H18:I18)</f>
        <v>2436167.5111373486</v>
      </c>
      <c r="K18" s="429">
        <v>-378233</v>
      </c>
      <c r="L18" s="414">
        <f>SUM(J18:K18)</f>
        <v>2057934.5111373486</v>
      </c>
      <c r="M18" s="431">
        <v>365301.57330000005</v>
      </c>
      <c r="N18" s="405">
        <f>SUM(L18:M18)</f>
        <v>2423236.0844373489</v>
      </c>
      <c r="O18" s="411">
        <f>L18/C18</f>
        <v>1559.0412963161732</v>
      </c>
      <c r="P18" s="399">
        <f>N18/C18</f>
        <v>1835.7849124525371</v>
      </c>
      <c r="Q18" s="412">
        <v>10</v>
      </c>
      <c r="R18" s="412">
        <v>10</v>
      </c>
      <c r="S18" s="459">
        <f>L18-AF18</f>
        <v>149597.70607618382</v>
      </c>
      <c r="T18" s="416">
        <f>S18/AF18</f>
        <v>7.8391668430557268E-2</v>
      </c>
      <c r="U18" s="461">
        <v>144.72450638687747</v>
      </c>
      <c r="V18" s="512"/>
      <c r="W18" s="397">
        <v>46</v>
      </c>
      <c r="X18" s="398" t="s">
        <v>41</v>
      </c>
      <c r="Y18" s="400">
        <v>1341</v>
      </c>
      <c r="Z18" s="400">
        <v>1430630.945044593</v>
      </c>
      <c r="AA18" s="400">
        <v>557740.1019090804</v>
      </c>
      <c r="AB18" s="404">
        <f>SUM(Z18:AA18)</f>
        <v>1988371.0469536735</v>
      </c>
      <c r="AC18" s="400">
        <v>298198.75810749142</v>
      </c>
      <c r="AD18" s="399">
        <f>AB18+AC18</f>
        <v>2286569.8050611648</v>
      </c>
      <c r="AE18" s="401">
        <v>-378233</v>
      </c>
      <c r="AF18" s="411">
        <f>AD18+AE18</f>
        <v>1908336.8050611648</v>
      </c>
      <c r="AG18" s="399">
        <v>309079.09299999999</v>
      </c>
      <c r="AH18" s="399">
        <f>SUM(AF18:AG18)</f>
        <v>2217415.8980611647</v>
      </c>
      <c r="AI18" s="411">
        <f>AF18/Y18</f>
        <v>1423.0699515743213</v>
      </c>
      <c r="AJ18" s="399">
        <f>AH18/Y18</f>
        <v>1653.5539881142167</v>
      </c>
      <c r="AK18" s="412">
        <v>10</v>
      </c>
      <c r="AL18" s="412">
        <v>10</v>
      </c>
    </row>
    <row r="19" spans="1:38">
      <c r="A19" s="397">
        <v>47</v>
      </c>
      <c r="B19" s="398" t="s">
        <v>42</v>
      </c>
      <c r="C19" s="420">
        <v>1771</v>
      </c>
      <c r="D19" s="448">
        <f>F19-E19</f>
        <v>2548305.7183121457</v>
      </c>
      <c r="E19" s="544">
        <v>222255.82561492812</v>
      </c>
      <c r="F19" s="400">
        <v>2770561.5439270739</v>
      </c>
      <c r="G19" s="400">
        <v>480061.9334497836</v>
      </c>
      <c r="H19" s="404">
        <f>SUM(F19:G19)</f>
        <v>3250623.4773768578</v>
      </c>
      <c r="I19" s="427">
        <v>280789.28358135337</v>
      </c>
      <c r="J19" s="405">
        <f>SUM(H19:I19)</f>
        <v>3531412.760958211</v>
      </c>
      <c r="K19" s="429">
        <v>-13008</v>
      </c>
      <c r="L19" s="414">
        <f>SUM(J19:K19)</f>
        <v>3518404.760958211</v>
      </c>
      <c r="M19" s="431">
        <v>-48340.158000000003</v>
      </c>
      <c r="N19" s="405">
        <f>SUM(L19:M19)</f>
        <v>3470064.6029582112</v>
      </c>
      <c r="O19" s="411">
        <f>L19/C19</f>
        <v>1986.6768836579397</v>
      </c>
      <c r="P19" s="399">
        <f>N19/C19</f>
        <v>1959.381481060537</v>
      </c>
      <c r="Q19" s="412">
        <v>19</v>
      </c>
      <c r="R19" s="412">
        <v>19</v>
      </c>
      <c r="S19" s="459">
        <f>L19-AF19</f>
        <v>60710.730353340972</v>
      </c>
      <c r="T19" s="416">
        <f>S19/AF19</f>
        <v>1.7558155758137042E-2</v>
      </c>
      <c r="U19" s="461">
        <v>100.94910327079401</v>
      </c>
      <c r="V19" s="512"/>
      <c r="W19" s="397">
        <v>47</v>
      </c>
      <c r="X19" s="398" t="s">
        <v>42</v>
      </c>
      <c r="Y19" s="400">
        <v>1811</v>
      </c>
      <c r="Z19" s="400">
        <v>2589323.7052231422</v>
      </c>
      <c r="AA19" s="400">
        <v>492549.8208036701</v>
      </c>
      <c r="AB19" s="404">
        <f>SUM(Z19:AA19)</f>
        <v>3081873.5260268124</v>
      </c>
      <c r="AC19" s="400">
        <v>388828.50457805779</v>
      </c>
      <c r="AD19" s="399">
        <f>AB19+AC19</f>
        <v>3470702.0306048701</v>
      </c>
      <c r="AE19" s="401">
        <v>-13008</v>
      </c>
      <c r="AF19" s="411">
        <f>AD19+AE19</f>
        <v>3457694.0306048701</v>
      </c>
      <c r="AG19" s="399">
        <v>-53588.42</v>
      </c>
      <c r="AH19" s="399">
        <f>SUM(AF19:AG19)</f>
        <v>3404105.6106048701</v>
      </c>
      <c r="AI19" s="411">
        <f>AF19/Y19</f>
        <v>1909.2733465515571</v>
      </c>
      <c r="AJ19" s="399">
        <f>AH19/Y19</f>
        <v>1879.6828330231199</v>
      </c>
      <c r="AK19" s="412">
        <v>19</v>
      </c>
      <c r="AL19" s="412">
        <v>19</v>
      </c>
    </row>
    <row r="20" spans="1:38">
      <c r="A20" s="397">
        <v>49</v>
      </c>
      <c r="B20" s="398" t="s">
        <v>43</v>
      </c>
      <c r="C20" s="420">
        <v>314024</v>
      </c>
      <c r="D20" s="448">
        <f>F20-E20</f>
        <v>400950845.67896277</v>
      </c>
      <c r="E20" s="544">
        <v>46420609.674020886</v>
      </c>
      <c r="F20" s="400">
        <v>447371455.35298365</v>
      </c>
      <c r="G20" s="400">
        <v>-24039425.127780769</v>
      </c>
      <c r="H20" s="404">
        <f>SUM(F20:G20)</f>
        <v>423332030.22520286</v>
      </c>
      <c r="I20" s="427">
        <v>23298721.97820586</v>
      </c>
      <c r="J20" s="405">
        <f>SUM(H20:I20)</f>
        <v>446630752.20340872</v>
      </c>
      <c r="K20" s="429">
        <v>-3957818</v>
      </c>
      <c r="L20" s="414">
        <f>SUM(J20:K20)</f>
        <v>442672934.20340872</v>
      </c>
      <c r="M20" s="431">
        <v>-17647640.245003492</v>
      </c>
      <c r="N20" s="405">
        <f>SUM(L20:M20)</f>
        <v>425025293.95840526</v>
      </c>
      <c r="O20" s="411">
        <f>L20/C20</f>
        <v>1409.6786685202683</v>
      </c>
      <c r="P20" s="399">
        <f>N20/C20</f>
        <v>1353.4802879983863</v>
      </c>
      <c r="Q20" s="412">
        <v>1</v>
      </c>
      <c r="R20" s="413">
        <v>33</v>
      </c>
      <c r="S20" s="459">
        <f>L20-AF20</f>
        <v>48196375.989319324</v>
      </c>
      <c r="T20" s="416">
        <f>S20/AF20</f>
        <v>0.12217804831678312</v>
      </c>
      <c r="U20" s="461">
        <v>46.416581976467114</v>
      </c>
      <c r="V20" s="512"/>
      <c r="W20" s="397">
        <v>49</v>
      </c>
      <c r="X20" s="398" t="s">
        <v>43</v>
      </c>
      <c r="Y20" s="400">
        <v>305274</v>
      </c>
      <c r="Z20" s="400">
        <v>392127615.6043753</v>
      </c>
      <c r="AA20" s="400">
        <v>-24543140.663064256</v>
      </c>
      <c r="AB20" s="404">
        <f>SUM(Z20:AA20)</f>
        <v>367584474.94131106</v>
      </c>
      <c r="AC20" s="400">
        <v>30849901.272778347</v>
      </c>
      <c r="AD20" s="399">
        <f>AB20+AC20</f>
        <v>398434376.21408939</v>
      </c>
      <c r="AE20" s="401">
        <v>-3957818</v>
      </c>
      <c r="AF20" s="411">
        <f>AD20+AE20</f>
        <v>394476558.21408939</v>
      </c>
      <c r="AG20" s="399">
        <v>-15645345.692029996</v>
      </c>
      <c r="AH20" s="399">
        <f>SUM(AF20:AG20)</f>
        <v>378831212.52205938</v>
      </c>
      <c r="AI20" s="411">
        <f>AF20/Y20</f>
        <v>1292.2048985963081</v>
      </c>
      <c r="AJ20" s="399">
        <f>AH20/Y20</f>
        <v>1240.9547243527434</v>
      </c>
      <c r="AK20" s="412">
        <v>1</v>
      </c>
      <c r="AL20" s="413">
        <v>33</v>
      </c>
    </row>
    <row r="21" spans="1:38">
      <c r="A21" s="397">
        <v>50</v>
      </c>
      <c r="B21" s="398" t="s">
        <v>44</v>
      </c>
      <c r="C21" s="420">
        <v>11184</v>
      </c>
      <c r="D21" s="448">
        <f>F21-E21</f>
        <v>409784.30934273265</v>
      </c>
      <c r="E21" s="544">
        <v>1096908.5798988859</v>
      </c>
      <c r="F21" s="400">
        <v>1506692.8892416186</v>
      </c>
      <c r="G21" s="400">
        <v>3322384.1953747771</v>
      </c>
      <c r="H21" s="404">
        <f>SUM(F21:G21)</f>
        <v>4829077.0846163956</v>
      </c>
      <c r="I21" s="427">
        <v>1127128.611962436</v>
      </c>
      <c r="J21" s="405">
        <f>SUM(H21:I21)</f>
        <v>5956205.6965788314</v>
      </c>
      <c r="K21" s="429">
        <v>-835068</v>
      </c>
      <c r="L21" s="414">
        <f>SUM(J21:K21)</f>
        <v>5121137.6965788314</v>
      </c>
      <c r="M21" s="431">
        <v>262420.38186000002</v>
      </c>
      <c r="N21" s="405">
        <f>SUM(L21:M21)</f>
        <v>5383558.0784388315</v>
      </c>
      <c r="O21" s="411">
        <f>L21/C21</f>
        <v>457.89857802028178</v>
      </c>
      <c r="P21" s="399">
        <f>N21/C21</f>
        <v>481.3624891307968</v>
      </c>
      <c r="Q21" s="412">
        <v>4</v>
      </c>
      <c r="R21" s="412">
        <v>4</v>
      </c>
      <c r="S21" s="459">
        <f>L21-AF21</f>
        <v>-5037.8336606984958</v>
      </c>
      <c r="T21" s="416">
        <f>S21/AF21</f>
        <v>-9.8276651491547608E-4</v>
      </c>
      <c r="U21" s="461">
        <v>6.6483992799875296</v>
      </c>
      <c r="V21" s="512"/>
      <c r="W21" s="397">
        <v>50</v>
      </c>
      <c r="X21" s="398" t="s">
        <v>44</v>
      </c>
      <c r="Y21" s="400">
        <v>11276</v>
      </c>
      <c r="Z21" s="400">
        <v>305866.96080532391</v>
      </c>
      <c r="AA21" s="400">
        <v>3606541.4339591502</v>
      </c>
      <c r="AB21" s="404">
        <f>SUM(Z21:AA21)</f>
        <v>3912408.3947644741</v>
      </c>
      <c r="AC21" s="400">
        <v>2048835.1354750555</v>
      </c>
      <c r="AD21" s="399">
        <f>AB21+AC21</f>
        <v>5961243.5302395299</v>
      </c>
      <c r="AE21" s="401">
        <v>-835068</v>
      </c>
      <c r="AF21" s="411">
        <f>AD21+AE21</f>
        <v>5126175.5302395299</v>
      </c>
      <c r="AG21" s="399">
        <v>209625.29</v>
      </c>
      <c r="AH21" s="399">
        <f>SUM(AF21:AG21)</f>
        <v>5335800.8202395299</v>
      </c>
      <c r="AI21" s="411">
        <f>AF21/Y21</f>
        <v>454.60939430999736</v>
      </c>
      <c r="AJ21" s="399">
        <f>AH21/Y21</f>
        <v>473.19978895348794</v>
      </c>
      <c r="AK21" s="412">
        <v>4</v>
      </c>
      <c r="AL21" s="412">
        <v>4</v>
      </c>
    </row>
    <row r="22" spans="1:38">
      <c r="A22" s="397">
        <v>51</v>
      </c>
      <c r="B22" s="398" t="s">
        <v>45</v>
      </c>
      <c r="C22" s="420">
        <v>9143</v>
      </c>
      <c r="D22" s="448">
        <f>F22-E22</f>
        <v>-5673316.0590705089</v>
      </c>
      <c r="E22" s="544">
        <v>921028.12211045576</v>
      </c>
      <c r="F22" s="400">
        <v>-4752287.9369600527</v>
      </c>
      <c r="G22" s="400">
        <v>-263985.71895806974</v>
      </c>
      <c r="H22" s="404">
        <f>SUM(F22:G22)</f>
        <v>-5016273.6559181223</v>
      </c>
      <c r="I22" s="427">
        <v>1311572.5329423335</v>
      </c>
      <c r="J22" s="405">
        <f>SUM(H22:I22)</f>
        <v>-3704701.122975789</v>
      </c>
      <c r="K22" s="429">
        <v>-684392</v>
      </c>
      <c r="L22" s="414">
        <f>SUM(J22:K22)</f>
        <v>-4389093.122975789</v>
      </c>
      <c r="M22" s="431">
        <v>-38022.034619999991</v>
      </c>
      <c r="N22" s="405">
        <f>SUM(L22:M22)</f>
        <v>-4427115.1575957891</v>
      </c>
      <c r="O22" s="411">
        <f>L22/C22</f>
        <v>-480.04955955110893</v>
      </c>
      <c r="P22" s="399">
        <f>N22/C22</f>
        <v>-484.20815460962365</v>
      </c>
      <c r="Q22" s="412">
        <v>4</v>
      </c>
      <c r="R22" s="412">
        <v>4</v>
      </c>
      <c r="S22" s="459">
        <f>L22-AF22</f>
        <v>255515.38217268698</v>
      </c>
      <c r="T22" s="416">
        <f>S22/AF22</f>
        <v>-5.5013330378535064E-2</v>
      </c>
      <c r="U22" s="461">
        <v>9.3048968929901434</v>
      </c>
      <c r="V22" s="512"/>
      <c r="W22" s="397">
        <v>51</v>
      </c>
      <c r="X22" s="398" t="s">
        <v>45</v>
      </c>
      <c r="Y22" s="400">
        <v>9211</v>
      </c>
      <c r="Z22" s="400">
        <v>-5570639.7559813093</v>
      </c>
      <c r="AA22" s="400">
        <v>-172948.8332569873</v>
      </c>
      <c r="AB22" s="404">
        <f>SUM(Z22:AA22)</f>
        <v>-5743588.5892382963</v>
      </c>
      <c r="AC22" s="400">
        <v>1783372.0840898198</v>
      </c>
      <c r="AD22" s="399">
        <f>AB22+AC22</f>
        <v>-3960216.5051484765</v>
      </c>
      <c r="AE22" s="401">
        <v>-684392</v>
      </c>
      <c r="AF22" s="411">
        <f>AD22+AE22</f>
        <v>-4644608.505148476</v>
      </c>
      <c r="AG22" s="399">
        <v>-148030.12960000004</v>
      </c>
      <c r="AH22" s="399">
        <f>SUM(AF22:AG22)</f>
        <v>-4792638.6347484756</v>
      </c>
      <c r="AI22" s="411">
        <f>AF22/Y22</f>
        <v>-504.24584791537029</v>
      </c>
      <c r="AJ22" s="399">
        <f>AH22/Y22</f>
        <v>-520.31686404825484</v>
      </c>
      <c r="AK22" s="412">
        <v>4</v>
      </c>
      <c r="AL22" s="412">
        <v>4</v>
      </c>
    </row>
    <row r="23" spans="1:38">
      <c r="A23" s="397">
        <v>52</v>
      </c>
      <c r="B23" s="398" t="s">
        <v>46</v>
      </c>
      <c r="C23" s="420">
        <v>2292</v>
      </c>
      <c r="D23" s="448">
        <f>F23-E23</f>
        <v>1478025.2941430944</v>
      </c>
      <c r="E23" s="544">
        <v>222729.99918619054</v>
      </c>
      <c r="F23" s="400">
        <v>1700755.293329285</v>
      </c>
      <c r="G23" s="400">
        <v>1144337.6095297916</v>
      </c>
      <c r="H23" s="404">
        <f>SUM(F23:G23)</f>
        <v>2845092.9028590769</v>
      </c>
      <c r="I23" s="427">
        <v>361864.78066952998</v>
      </c>
      <c r="J23" s="405">
        <f>SUM(H23:I23)</f>
        <v>3206957.6835286068</v>
      </c>
      <c r="K23" s="429">
        <v>265842</v>
      </c>
      <c r="L23" s="414">
        <f>SUM(J23:K23)</f>
        <v>3472799.6835286068</v>
      </c>
      <c r="M23" s="431">
        <v>-41372.507639999996</v>
      </c>
      <c r="N23" s="405">
        <f>SUM(L23:M23)</f>
        <v>3431427.1758886068</v>
      </c>
      <c r="O23" s="411">
        <f>L23/C23</f>
        <v>1515.1831079967744</v>
      </c>
      <c r="P23" s="399">
        <f>N23/C23</f>
        <v>1497.1322756931095</v>
      </c>
      <c r="Q23" s="412">
        <v>14</v>
      </c>
      <c r="R23" s="412">
        <v>14</v>
      </c>
      <c r="S23" s="459">
        <f>L23-AF23</f>
        <v>-82449.99621080514</v>
      </c>
      <c r="T23" s="416">
        <f>S23/AF23</f>
        <v>-2.3191056504602077E-2</v>
      </c>
      <c r="U23" s="461">
        <v>-9.950113648761544</v>
      </c>
      <c r="V23" s="512"/>
      <c r="W23" s="397">
        <v>52</v>
      </c>
      <c r="X23" s="398" t="s">
        <v>46</v>
      </c>
      <c r="Y23" s="400">
        <v>2346</v>
      </c>
      <c r="Z23" s="400">
        <v>1522731.7951622759</v>
      </c>
      <c r="AA23" s="400">
        <v>1220596.9903446012</v>
      </c>
      <c r="AB23" s="404">
        <f>SUM(Z23:AA23)</f>
        <v>2743328.7855068771</v>
      </c>
      <c r="AC23" s="400">
        <v>546078.89423253492</v>
      </c>
      <c r="AD23" s="399">
        <f>AB23+AC23</f>
        <v>3289407.6797394119</v>
      </c>
      <c r="AE23" s="401">
        <v>265842</v>
      </c>
      <c r="AF23" s="411">
        <f>AD23+AE23</f>
        <v>3555249.6797394119</v>
      </c>
      <c r="AG23" s="399">
        <v>20489.689999999988</v>
      </c>
      <c r="AH23" s="399">
        <f>SUM(AF23:AG23)</f>
        <v>3575739.3697394119</v>
      </c>
      <c r="AI23" s="411">
        <f>AF23/Y23</f>
        <v>1515.4516963936112</v>
      </c>
      <c r="AJ23" s="399">
        <f>AH23/Y23</f>
        <v>1524.1855795990673</v>
      </c>
      <c r="AK23" s="412">
        <v>14</v>
      </c>
      <c r="AL23" s="412">
        <v>14</v>
      </c>
    </row>
    <row r="24" spans="1:38">
      <c r="A24" s="397">
        <v>61</v>
      </c>
      <c r="B24" s="398" t="s">
        <v>47</v>
      </c>
      <c r="C24" s="420">
        <v>16469</v>
      </c>
      <c r="D24" s="448">
        <f>F24-E24</f>
        <v>-142191.50153359864</v>
      </c>
      <c r="E24" s="544">
        <v>3254578.5546666831</v>
      </c>
      <c r="F24" s="400">
        <v>3112387.0531330844</v>
      </c>
      <c r="G24" s="400">
        <v>5412721.295109245</v>
      </c>
      <c r="H24" s="404">
        <f>SUM(F24:G24)</f>
        <v>8525108.3482423294</v>
      </c>
      <c r="I24" s="427">
        <v>1933802.2300913956</v>
      </c>
      <c r="J24" s="405">
        <f>SUM(H24:I24)</f>
        <v>10458910.578333724</v>
      </c>
      <c r="K24" s="429">
        <v>1382896</v>
      </c>
      <c r="L24" s="414">
        <f>SUM(J24:K24)</f>
        <v>11841806.578333724</v>
      </c>
      <c r="M24" s="431">
        <v>350399.46941999992</v>
      </c>
      <c r="N24" s="405">
        <f>SUM(L24:M24)</f>
        <v>12192206.047753723</v>
      </c>
      <c r="O24" s="411">
        <f>L24/C24</f>
        <v>719.03616360032333</v>
      </c>
      <c r="P24" s="399">
        <f>N24/C24</f>
        <v>740.31246874453359</v>
      </c>
      <c r="Q24" s="412">
        <v>5</v>
      </c>
      <c r="R24" s="412">
        <v>5</v>
      </c>
      <c r="S24" s="459">
        <f>L24-AF24</f>
        <v>1859503.8051411249</v>
      </c>
      <c r="T24" s="416">
        <f>S24/AF24</f>
        <v>0.18628004453389338</v>
      </c>
      <c r="U24" s="461">
        <v>138.7074992732928</v>
      </c>
      <c r="V24" s="512"/>
      <c r="W24" s="397">
        <v>61</v>
      </c>
      <c r="X24" s="398" t="s">
        <v>47</v>
      </c>
      <c r="Y24" s="400">
        <v>16459</v>
      </c>
      <c r="Z24" s="400">
        <v>49456.280953129055</v>
      </c>
      <c r="AA24" s="400">
        <v>5522321.8735863203</v>
      </c>
      <c r="AB24" s="404">
        <f>SUM(Z24:AA24)</f>
        <v>5571778.1545394491</v>
      </c>
      <c r="AC24" s="400">
        <v>3027628.6186531498</v>
      </c>
      <c r="AD24" s="399">
        <f>AB24+AC24</f>
        <v>8599406.7731925994</v>
      </c>
      <c r="AE24" s="401">
        <v>1382896</v>
      </c>
      <c r="AF24" s="411">
        <f>AD24+AE24</f>
        <v>9982302.7731925994</v>
      </c>
      <c r="AG24" s="399">
        <v>221067.9938000004</v>
      </c>
      <c r="AH24" s="399">
        <f>SUM(AF24:AG24)</f>
        <v>10203370.766992601</v>
      </c>
      <c r="AI24" s="411">
        <f>AF24/Y24</f>
        <v>606.49509527872897</v>
      </c>
      <c r="AJ24" s="399">
        <f>AH24/Y24</f>
        <v>619.92653059071631</v>
      </c>
      <c r="AK24" s="412">
        <v>5</v>
      </c>
      <c r="AL24" s="412">
        <v>5</v>
      </c>
    </row>
    <row r="25" spans="1:38">
      <c r="A25" s="397">
        <v>69</v>
      </c>
      <c r="B25" s="398" t="s">
        <v>48</v>
      </c>
      <c r="C25" s="420">
        <v>6558</v>
      </c>
      <c r="D25" s="448">
        <f>F25-E25</f>
        <v>-531348.98612554232</v>
      </c>
      <c r="E25" s="544">
        <v>742532.39928074041</v>
      </c>
      <c r="F25" s="400">
        <v>211183.4131551981</v>
      </c>
      <c r="G25" s="400">
        <v>3234088.2893262082</v>
      </c>
      <c r="H25" s="404">
        <f>SUM(F25:G25)</f>
        <v>3445271.7024814063</v>
      </c>
      <c r="I25" s="427">
        <v>778980.40699503571</v>
      </c>
      <c r="J25" s="405">
        <f>SUM(H25:I25)</f>
        <v>4224252.1094764415</v>
      </c>
      <c r="K25" s="429">
        <v>528832</v>
      </c>
      <c r="L25" s="414">
        <f>SUM(J25:K25)</f>
        <v>4753084.1094764415</v>
      </c>
      <c r="M25" s="431">
        <v>36588.498900000006</v>
      </c>
      <c r="N25" s="405">
        <f>SUM(L25:M25)</f>
        <v>4789672.6083764415</v>
      </c>
      <c r="O25" s="411">
        <f>L25/C25</f>
        <v>724.77647293022892</v>
      </c>
      <c r="P25" s="399">
        <f>N25/C25</f>
        <v>730.35568898695362</v>
      </c>
      <c r="Q25" s="412">
        <v>17</v>
      </c>
      <c r="R25" s="412">
        <v>17</v>
      </c>
      <c r="S25" s="459">
        <f>L25-AF25</f>
        <v>-381646.59988786932</v>
      </c>
      <c r="T25" s="416">
        <f>S25/AF25</f>
        <v>-7.4326507365196928E-2</v>
      </c>
      <c r="U25" s="461">
        <v>-51.338137652152</v>
      </c>
      <c r="V25" s="512"/>
      <c r="W25" s="397">
        <v>69</v>
      </c>
      <c r="X25" s="398" t="s">
        <v>48</v>
      </c>
      <c r="Y25" s="400">
        <v>6687</v>
      </c>
      <c r="Z25" s="400">
        <v>-482878.64786371868</v>
      </c>
      <c r="AA25" s="400">
        <v>3728067.2994639766</v>
      </c>
      <c r="AB25" s="404">
        <f>SUM(Z25:AA25)</f>
        <v>3245188.651600258</v>
      </c>
      <c r="AC25" s="400">
        <v>1360710.0577640531</v>
      </c>
      <c r="AD25" s="399">
        <f>AB25+AC25</f>
        <v>4605898.7093643108</v>
      </c>
      <c r="AE25" s="401">
        <v>528832</v>
      </c>
      <c r="AF25" s="411">
        <f>AD25+AE25</f>
        <v>5134730.7093643108</v>
      </c>
      <c r="AG25" s="399">
        <v>71603.585900000005</v>
      </c>
      <c r="AH25" s="399">
        <f>SUM(AF25:AG25)</f>
        <v>5206334.2952643111</v>
      </c>
      <c r="AI25" s="411">
        <f>AF25/Y25</f>
        <v>767.86761019355629</v>
      </c>
      <c r="AJ25" s="399">
        <f>AH25/Y25</f>
        <v>778.57548904805014</v>
      </c>
      <c r="AK25" s="412">
        <v>17</v>
      </c>
      <c r="AL25" s="412">
        <v>17</v>
      </c>
    </row>
    <row r="26" spans="1:38">
      <c r="A26" s="397">
        <v>71</v>
      </c>
      <c r="B26" s="398" t="s">
        <v>49</v>
      </c>
      <c r="C26" s="420">
        <v>6473</v>
      </c>
      <c r="D26" s="448">
        <f>F26-E26</f>
        <v>3346440.1166789518</v>
      </c>
      <c r="E26" s="544">
        <v>703036.10802916903</v>
      </c>
      <c r="F26" s="400">
        <v>4049476.2247081208</v>
      </c>
      <c r="G26" s="400">
        <v>3990859.5010169088</v>
      </c>
      <c r="H26" s="404">
        <f>SUM(F26:G26)</f>
        <v>8040335.7257250296</v>
      </c>
      <c r="I26" s="427">
        <v>929822.11749077449</v>
      </c>
      <c r="J26" s="405">
        <f>SUM(H26:I26)</f>
        <v>8970157.8432158045</v>
      </c>
      <c r="K26" s="429">
        <v>601345</v>
      </c>
      <c r="L26" s="414">
        <f>SUM(J26:K26)</f>
        <v>9571502.8432158045</v>
      </c>
      <c r="M26" s="431">
        <v>-11835.004199999996</v>
      </c>
      <c r="N26" s="405">
        <f>SUM(L26:M26)</f>
        <v>9559667.8390158042</v>
      </c>
      <c r="O26" s="411">
        <f>L26/C26</f>
        <v>1478.6811128094862</v>
      </c>
      <c r="P26" s="399">
        <f>N26/C26</f>
        <v>1476.852748187209</v>
      </c>
      <c r="Q26" s="412">
        <v>17</v>
      </c>
      <c r="R26" s="412">
        <v>17</v>
      </c>
      <c r="S26" s="459">
        <f>L26-AF26</f>
        <v>311282.04303624853</v>
      </c>
      <c r="T26" s="416">
        <f>S26/AF26</f>
        <v>3.361496985365757E-2</v>
      </c>
      <c r="U26" s="461">
        <v>39.983494183619314</v>
      </c>
      <c r="V26" s="512"/>
      <c r="W26" s="397">
        <v>71</v>
      </c>
      <c r="X26" s="398" t="s">
        <v>49</v>
      </c>
      <c r="Y26" s="400">
        <v>6591</v>
      </c>
      <c r="Z26" s="400">
        <v>3377877.4979447071</v>
      </c>
      <c r="AA26" s="400">
        <v>3898124.8037349805</v>
      </c>
      <c r="AB26" s="404">
        <f>SUM(Z26:AA26)</f>
        <v>7276002.3016796876</v>
      </c>
      <c r="AC26" s="400">
        <v>1382873.4984998675</v>
      </c>
      <c r="AD26" s="399">
        <f>AB26+AC26</f>
        <v>8658875.800179556</v>
      </c>
      <c r="AE26" s="401">
        <v>601345</v>
      </c>
      <c r="AF26" s="411">
        <f>AD26+AE26</f>
        <v>9260220.800179556</v>
      </c>
      <c r="AG26" s="399">
        <v>-75811.853000000003</v>
      </c>
      <c r="AH26" s="399">
        <f>SUM(AF26:AG26)</f>
        <v>9184408.9471795559</v>
      </c>
      <c r="AI26" s="411">
        <f>AF26/Y26</f>
        <v>1404.9796389287751</v>
      </c>
      <c r="AJ26" s="399">
        <f>AH26/Y26</f>
        <v>1393.4773095402147</v>
      </c>
      <c r="AK26" s="412">
        <v>17</v>
      </c>
      <c r="AL26" s="412">
        <v>17</v>
      </c>
    </row>
    <row r="27" spans="1:38">
      <c r="A27" s="397">
        <v>72</v>
      </c>
      <c r="B27" s="398" t="s">
        <v>50</v>
      </c>
      <c r="C27" s="420">
        <v>948</v>
      </c>
      <c r="D27" s="448">
        <f>F27-E27</f>
        <v>1040071.1737410696</v>
      </c>
      <c r="E27" s="544">
        <v>123706.32282692456</v>
      </c>
      <c r="F27" s="400">
        <v>1163777.4965679941</v>
      </c>
      <c r="G27" s="400">
        <v>366875.2433164253</v>
      </c>
      <c r="H27" s="404">
        <f>SUM(F27:G27)</f>
        <v>1530652.7398844194</v>
      </c>
      <c r="I27" s="427">
        <v>108263.34543785875</v>
      </c>
      <c r="J27" s="405">
        <f>SUM(H27:I27)</f>
        <v>1638916.0853222781</v>
      </c>
      <c r="K27" s="429">
        <v>-252051</v>
      </c>
      <c r="L27" s="414">
        <f>SUM(J27:K27)</f>
        <v>1386865.0853222781</v>
      </c>
      <c r="M27" s="431">
        <v>-25003.53</v>
      </c>
      <c r="N27" s="405">
        <f>SUM(L27:M27)</f>
        <v>1361861.5553222781</v>
      </c>
      <c r="O27" s="411">
        <f>L27/C27</f>
        <v>1462.9378537154832</v>
      </c>
      <c r="P27" s="399">
        <f>N27/C27</f>
        <v>1436.5628220699136</v>
      </c>
      <c r="Q27" s="412">
        <v>17</v>
      </c>
      <c r="R27" s="412">
        <v>17</v>
      </c>
      <c r="S27" s="459">
        <f>L27-AF27</f>
        <v>171719.91819227464</v>
      </c>
      <c r="T27" s="416">
        <f>S27/AF27</f>
        <v>0.14131638164504423</v>
      </c>
      <c r="U27" s="461">
        <v>80.333821986580688</v>
      </c>
      <c r="V27" s="512"/>
      <c r="W27" s="397">
        <v>72</v>
      </c>
      <c r="X27" s="398" t="s">
        <v>50</v>
      </c>
      <c r="Y27" s="400">
        <v>960</v>
      </c>
      <c r="Z27" s="400">
        <v>999566.59831672464</v>
      </c>
      <c r="AA27" s="400">
        <v>296991.75196522468</v>
      </c>
      <c r="AB27" s="404">
        <f>SUM(Z27:AA27)</f>
        <v>1296558.3502819494</v>
      </c>
      <c r="AC27" s="400">
        <v>170637.816848054</v>
      </c>
      <c r="AD27" s="399">
        <f>AB27+AC27</f>
        <v>1467196.1671300035</v>
      </c>
      <c r="AE27" s="401">
        <v>-252051</v>
      </c>
      <c r="AF27" s="411">
        <f>AD27+AE27</f>
        <v>1215145.1671300035</v>
      </c>
      <c r="AG27" s="399">
        <v>4728.3900000000012</v>
      </c>
      <c r="AH27" s="399">
        <f>SUM(AF27:AG27)</f>
        <v>1219873.5571300033</v>
      </c>
      <c r="AI27" s="411">
        <f>AF27/Y27</f>
        <v>1265.7762157604202</v>
      </c>
      <c r="AJ27" s="399">
        <f>AH27/Y27</f>
        <v>1270.7016220104201</v>
      </c>
      <c r="AK27" s="412">
        <v>17</v>
      </c>
      <c r="AL27" s="412">
        <v>17</v>
      </c>
    </row>
    <row r="28" spans="1:38">
      <c r="A28" s="397">
        <v>74</v>
      </c>
      <c r="B28" s="398" t="s">
        <v>51</v>
      </c>
      <c r="C28" s="420">
        <v>1013</v>
      </c>
      <c r="D28" s="448">
        <f>F28-E28</f>
        <v>740194.07044822443</v>
      </c>
      <c r="E28" s="544">
        <v>104451.06305149771</v>
      </c>
      <c r="F28" s="400">
        <v>844645.13349972211</v>
      </c>
      <c r="G28" s="400">
        <v>567262.96098241222</v>
      </c>
      <c r="H28" s="404">
        <f>SUM(F28:G28)</f>
        <v>1411908.0944821343</v>
      </c>
      <c r="I28" s="427">
        <v>206529.04061873088</v>
      </c>
      <c r="J28" s="405">
        <f>SUM(H28:I28)</f>
        <v>1618437.1351008653</v>
      </c>
      <c r="K28" s="429">
        <v>-300800</v>
      </c>
      <c r="L28" s="414">
        <f>SUM(J28:K28)</f>
        <v>1317637.1351008653</v>
      </c>
      <c r="M28" s="431">
        <v>48423.503100000002</v>
      </c>
      <c r="N28" s="405">
        <f>SUM(L28:M28)</f>
        <v>1366060.6382008654</v>
      </c>
      <c r="O28" s="411">
        <f>L28/C28</f>
        <v>1300.7276753216834</v>
      </c>
      <c r="P28" s="399">
        <f>N28/C28</f>
        <v>1348.5297514322463</v>
      </c>
      <c r="Q28" s="412">
        <v>16</v>
      </c>
      <c r="R28" s="412">
        <v>16</v>
      </c>
      <c r="S28" s="459">
        <f>L28-AF28</f>
        <v>89885.035157885635</v>
      </c>
      <c r="T28" s="416">
        <f>S28/AF28</f>
        <v>7.3211062039364588E-2</v>
      </c>
      <c r="U28" s="461">
        <v>95.700310188021149</v>
      </c>
      <c r="V28" s="512"/>
      <c r="W28" s="397">
        <v>74</v>
      </c>
      <c r="X28" s="398" t="s">
        <v>51</v>
      </c>
      <c r="Y28" s="400">
        <v>1052</v>
      </c>
      <c r="Z28" s="400">
        <v>723351.78023342509</v>
      </c>
      <c r="AA28" s="400">
        <v>517380.09010282316</v>
      </c>
      <c r="AB28" s="404">
        <f>SUM(Z28:AA28)</f>
        <v>1240731.8703362483</v>
      </c>
      <c r="AC28" s="400">
        <v>287820.22960673127</v>
      </c>
      <c r="AD28" s="399">
        <f>AB28+AC28</f>
        <v>1528552.0999429796</v>
      </c>
      <c r="AE28" s="401">
        <v>-300800</v>
      </c>
      <c r="AF28" s="411">
        <f>AD28+AE28</f>
        <v>1227752.0999429796</v>
      </c>
      <c r="AG28" s="399">
        <v>52012.289999999994</v>
      </c>
      <c r="AH28" s="399">
        <f>SUM(AF28:AG28)</f>
        <v>1279764.3899429797</v>
      </c>
      <c r="AI28" s="411">
        <f>AF28/Y28</f>
        <v>1167.0647337861024</v>
      </c>
      <c r="AJ28" s="399">
        <f>AH28/Y28</f>
        <v>1216.5060740902848</v>
      </c>
      <c r="AK28" s="412">
        <v>16</v>
      </c>
      <c r="AL28" s="412">
        <v>16</v>
      </c>
    </row>
    <row r="29" spans="1:38">
      <c r="A29" s="397">
        <v>75</v>
      </c>
      <c r="B29" s="398" t="s">
        <v>52</v>
      </c>
      <c r="C29" s="420">
        <v>19534</v>
      </c>
      <c r="D29" s="448">
        <f>F29-E29</f>
        <v>-4511359.5953610213</v>
      </c>
      <c r="E29" s="544">
        <v>3000964.8809032906</v>
      </c>
      <c r="F29" s="400">
        <v>-1510394.7144577308</v>
      </c>
      <c r="G29" s="400">
        <v>-92688.728919482513</v>
      </c>
      <c r="H29" s="404">
        <f>SUM(F29:G29)</f>
        <v>-1603083.4433772133</v>
      </c>
      <c r="I29" s="427">
        <v>1605503.3102308079</v>
      </c>
      <c r="J29" s="405">
        <f>SUM(H29:I29)</f>
        <v>2419.8668535945471</v>
      </c>
      <c r="K29" s="429">
        <v>-1787699</v>
      </c>
      <c r="L29" s="414">
        <f>SUM(J29:K29)</f>
        <v>-1785279.1331464055</v>
      </c>
      <c r="M29" s="431">
        <v>-7067.6644800000358</v>
      </c>
      <c r="N29" s="405">
        <f>SUM(L29:M29)</f>
        <v>-1792346.7976264055</v>
      </c>
      <c r="O29" s="411">
        <f>L29/C29</f>
        <v>-91.393423423077991</v>
      </c>
      <c r="P29" s="399">
        <f>N29/C29</f>
        <v>-91.755236901116291</v>
      </c>
      <c r="Q29" s="412">
        <v>8</v>
      </c>
      <c r="R29" s="412">
        <v>8</v>
      </c>
      <c r="S29" s="459">
        <f>L29-AF29</f>
        <v>1481847.2057760737</v>
      </c>
      <c r="T29" s="416">
        <f>S29/AF29</f>
        <v>-0.45356287209413432</v>
      </c>
      <c r="U29" s="461">
        <v>93.894492054831787</v>
      </c>
      <c r="V29" s="512"/>
      <c r="W29" s="397">
        <v>75</v>
      </c>
      <c r="X29" s="398" t="s">
        <v>52</v>
      </c>
      <c r="Y29" s="400">
        <v>19549</v>
      </c>
      <c r="Z29" s="400">
        <v>-4178475.1765343091</v>
      </c>
      <c r="AA29" s="400">
        <v>-475828.35206105874</v>
      </c>
      <c r="AB29" s="404">
        <f>SUM(Z29:AA29)</f>
        <v>-4654303.5285953674</v>
      </c>
      <c r="AC29" s="400">
        <v>3174876.1896728883</v>
      </c>
      <c r="AD29" s="399">
        <f>AB29+AC29</f>
        <v>-1479427.3389224792</v>
      </c>
      <c r="AE29" s="401">
        <v>-1787699</v>
      </c>
      <c r="AF29" s="411">
        <f>AD29+AE29</f>
        <v>-3267126.3389224792</v>
      </c>
      <c r="AG29" s="399">
        <v>-21556.730009999999</v>
      </c>
      <c r="AH29" s="399">
        <f>SUM(AF29:AG29)</f>
        <v>-3288683.0689324792</v>
      </c>
      <c r="AI29" s="411">
        <f>AF29/Y29</f>
        <v>-167.1249853661302</v>
      </c>
      <c r="AJ29" s="399">
        <f>AH29/Y29</f>
        <v>-168.22768780666425</v>
      </c>
      <c r="AK29" s="412">
        <v>8</v>
      </c>
      <c r="AL29" s="412">
        <v>8</v>
      </c>
    </row>
    <row r="30" spans="1:38">
      <c r="A30" s="397">
        <v>77</v>
      </c>
      <c r="B30" s="398" t="s">
        <v>53</v>
      </c>
      <c r="C30" s="420">
        <v>4549</v>
      </c>
      <c r="D30" s="448">
        <f>F30-E30</f>
        <v>42203.571181695908</v>
      </c>
      <c r="E30" s="544">
        <v>638285.3098677299</v>
      </c>
      <c r="F30" s="400">
        <v>680488.88104942581</v>
      </c>
      <c r="G30" s="400">
        <v>2655370.6859034211</v>
      </c>
      <c r="H30" s="404">
        <f>SUM(F30:G30)</f>
        <v>3335859.5669528469</v>
      </c>
      <c r="I30" s="427">
        <v>739206.67360116122</v>
      </c>
      <c r="J30" s="405">
        <f>SUM(H30:I30)</f>
        <v>4075066.2405540082</v>
      </c>
      <c r="K30" s="429">
        <v>135634</v>
      </c>
      <c r="L30" s="414">
        <f>SUM(J30:K30)</f>
        <v>4210700.2405540086</v>
      </c>
      <c r="M30" s="431">
        <v>2775.3918300000369</v>
      </c>
      <c r="N30" s="405">
        <f>SUM(L30:M30)</f>
        <v>4213475.6323840087</v>
      </c>
      <c r="O30" s="411">
        <f>L30/C30</f>
        <v>925.63205991514803</v>
      </c>
      <c r="P30" s="399">
        <f>N30/C30</f>
        <v>926.24217023170115</v>
      </c>
      <c r="Q30" s="412">
        <v>13</v>
      </c>
      <c r="R30" s="412">
        <v>13</v>
      </c>
      <c r="S30" s="459">
        <f>L30-AF30</f>
        <v>353617.99479252798</v>
      </c>
      <c r="T30" s="416">
        <f>S30/AF30</f>
        <v>9.1680180058674191E-2</v>
      </c>
      <c r="U30" s="461">
        <v>130.36691887548636</v>
      </c>
      <c r="V30" s="512"/>
      <c r="W30" s="397">
        <v>77</v>
      </c>
      <c r="X30" s="398" t="s">
        <v>53</v>
      </c>
      <c r="Y30" s="400">
        <v>4601</v>
      </c>
      <c r="Z30" s="400">
        <v>9644.0919023021124</v>
      </c>
      <c r="AA30" s="400">
        <v>2664698.4176582657</v>
      </c>
      <c r="AB30" s="404">
        <f>SUM(Z30:AA30)</f>
        <v>2674342.5095605678</v>
      </c>
      <c r="AC30" s="400">
        <v>1047105.7362009127</v>
      </c>
      <c r="AD30" s="399">
        <f>AB30+AC30</f>
        <v>3721448.2457614806</v>
      </c>
      <c r="AE30" s="401">
        <v>135634</v>
      </c>
      <c r="AF30" s="411">
        <f>AD30+AE30</f>
        <v>3857082.2457614806</v>
      </c>
      <c r="AG30" s="399">
        <v>49663.856300000014</v>
      </c>
      <c r="AH30" s="399">
        <f>SUM(AF30:AG30)</f>
        <v>3906746.1020614807</v>
      </c>
      <c r="AI30" s="411">
        <f>AF30/Y30</f>
        <v>838.31389823114125</v>
      </c>
      <c r="AJ30" s="399">
        <f>AH30/Y30</f>
        <v>849.10804217810926</v>
      </c>
      <c r="AK30" s="412">
        <v>13</v>
      </c>
      <c r="AL30" s="412">
        <v>13</v>
      </c>
    </row>
    <row r="31" spans="1:38">
      <c r="A31" s="397">
        <v>78</v>
      </c>
      <c r="B31" s="398" t="s">
        <v>54</v>
      </c>
      <c r="C31" s="420">
        <v>7721</v>
      </c>
      <c r="D31" s="448">
        <f>F31-E31</f>
        <v>-2510940.6545734117</v>
      </c>
      <c r="E31" s="544">
        <v>1029532.9056739968</v>
      </c>
      <c r="F31" s="400">
        <v>-1481407.7488994149</v>
      </c>
      <c r="G31" s="400">
        <v>-100723.51854938859</v>
      </c>
      <c r="H31" s="404">
        <f>SUM(F31:G31)</f>
        <v>-1582131.2674488034</v>
      </c>
      <c r="I31" s="427">
        <v>632745.19106490666</v>
      </c>
      <c r="J31" s="405">
        <f>SUM(H31:I31)</f>
        <v>-949386.07638389675</v>
      </c>
      <c r="K31" s="429">
        <v>-524712</v>
      </c>
      <c r="L31" s="414">
        <f>SUM(J31:K31)</f>
        <v>-1474098.0763838966</v>
      </c>
      <c r="M31" s="431">
        <v>45464.75205000001</v>
      </c>
      <c r="N31" s="405">
        <f>SUM(L31:M31)</f>
        <v>-1428633.3243338966</v>
      </c>
      <c r="O31" s="411">
        <f>L31/C31</f>
        <v>-190.92061603210681</v>
      </c>
      <c r="P31" s="399">
        <f>N31/C31</f>
        <v>-185.0321621984065</v>
      </c>
      <c r="Q31" s="412">
        <v>1</v>
      </c>
      <c r="R31" s="413">
        <v>33</v>
      </c>
      <c r="S31" s="459">
        <f>L31-AF31</f>
        <v>149519.99735972472</v>
      </c>
      <c r="T31" s="416">
        <f>S31/AF31</f>
        <v>-9.2090621419957649E-2</v>
      </c>
      <c r="U31" s="461">
        <v>17.139600126505172</v>
      </c>
      <c r="V31" s="512"/>
      <c r="W31" s="397">
        <v>78</v>
      </c>
      <c r="X31" s="398" t="s">
        <v>54</v>
      </c>
      <c r="Y31" s="400">
        <v>7832</v>
      </c>
      <c r="Z31" s="400">
        <v>-2234522.2929779058</v>
      </c>
      <c r="AA31" s="400">
        <v>-107199.07430915257</v>
      </c>
      <c r="AB31" s="404">
        <f>SUM(Z31:AA31)</f>
        <v>-2341721.3672870584</v>
      </c>
      <c r="AC31" s="400">
        <v>1242815.293543437</v>
      </c>
      <c r="AD31" s="399">
        <f>AB31+AC31</f>
        <v>-1098906.0737436214</v>
      </c>
      <c r="AE31" s="401">
        <v>-524712</v>
      </c>
      <c r="AF31" s="411">
        <f>AD31+AE31</f>
        <v>-1623618.0737436214</v>
      </c>
      <c r="AG31" s="399">
        <v>8432.2954999999783</v>
      </c>
      <c r="AH31" s="399">
        <f>SUM(AF31:AG31)</f>
        <v>-1615185.7782436213</v>
      </c>
      <c r="AI31" s="411">
        <f>AF31/Y31</f>
        <v>-207.30567846573305</v>
      </c>
      <c r="AJ31" s="399">
        <f>AH31/Y31</f>
        <v>-206.22903195143275</v>
      </c>
      <c r="AK31" s="412">
        <v>1</v>
      </c>
      <c r="AL31" s="413">
        <v>33</v>
      </c>
    </row>
    <row r="32" spans="1:38">
      <c r="A32" s="397">
        <v>79</v>
      </c>
      <c r="B32" s="398" t="s">
        <v>55</v>
      </c>
      <c r="C32" s="420">
        <v>6703</v>
      </c>
      <c r="D32" s="448">
        <f>F32-E32</f>
        <v>-1886986.7659318354</v>
      </c>
      <c r="E32" s="544">
        <v>988891.65915806894</v>
      </c>
      <c r="F32" s="400">
        <v>-898095.10677376646</v>
      </c>
      <c r="G32" s="400">
        <v>-288177.29764688265</v>
      </c>
      <c r="H32" s="404">
        <f>SUM(F32:G32)</f>
        <v>-1186272.4044206492</v>
      </c>
      <c r="I32" s="427">
        <v>591397.03875460767</v>
      </c>
      <c r="J32" s="405">
        <f>SUM(H32:I32)</f>
        <v>-594875.3656660415</v>
      </c>
      <c r="K32" s="429">
        <v>-280672</v>
      </c>
      <c r="L32" s="414">
        <f>SUM(J32:K32)</f>
        <v>-875547.3656660415</v>
      </c>
      <c r="M32" s="431">
        <v>53340.864000000089</v>
      </c>
      <c r="N32" s="405">
        <f>SUM(L32:M32)</f>
        <v>-822206.50166604144</v>
      </c>
      <c r="O32" s="411">
        <f>L32/C32</f>
        <v>-130.62022462569618</v>
      </c>
      <c r="P32" s="399">
        <f>N32/C32</f>
        <v>-122.66246481665544</v>
      </c>
      <c r="Q32" s="412">
        <v>4</v>
      </c>
      <c r="R32" s="412">
        <v>4</v>
      </c>
      <c r="S32" s="459">
        <f>L32-AF32</f>
        <v>706846.84295909468</v>
      </c>
      <c r="T32" s="416">
        <f>S32/AF32</f>
        <v>-0.44669453357848093</v>
      </c>
      <c r="U32" s="461">
        <v>101.94891599593274</v>
      </c>
      <c r="V32" s="512"/>
      <c r="W32" s="397">
        <v>79</v>
      </c>
      <c r="X32" s="398" t="s">
        <v>55</v>
      </c>
      <c r="Y32" s="400">
        <v>6753</v>
      </c>
      <c r="Z32" s="400">
        <v>-1930199.4508748273</v>
      </c>
      <c r="AA32" s="400">
        <v>-435753.11137453606</v>
      </c>
      <c r="AB32" s="404">
        <f>SUM(Z32:AA32)</f>
        <v>-2365952.5622493634</v>
      </c>
      <c r="AC32" s="400">
        <v>1064230.3536242272</v>
      </c>
      <c r="AD32" s="399">
        <f>AB32+AC32</f>
        <v>-1301722.2086251362</v>
      </c>
      <c r="AE32" s="401">
        <v>-280672</v>
      </c>
      <c r="AF32" s="411">
        <f>AD32+AE32</f>
        <v>-1582394.2086251362</v>
      </c>
      <c r="AG32" s="399">
        <v>-56898.293000000034</v>
      </c>
      <c r="AH32" s="399">
        <f>SUM(AF32:AG32)</f>
        <v>-1639292.5016251362</v>
      </c>
      <c r="AI32" s="411">
        <f>AF32/Y32</f>
        <v>-234.32462736933749</v>
      </c>
      <c r="AJ32" s="399">
        <f>AH32/Y32</f>
        <v>-242.75025938473809</v>
      </c>
      <c r="AK32" s="412">
        <v>4</v>
      </c>
      <c r="AL32" s="412">
        <v>4</v>
      </c>
    </row>
    <row r="33" spans="1:38">
      <c r="A33" s="397">
        <v>81</v>
      </c>
      <c r="B33" s="398" t="s">
        <v>56</v>
      </c>
      <c r="C33" s="420">
        <v>2531</v>
      </c>
      <c r="D33" s="448">
        <f>F33-E33</f>
        <v>-555759.96172395197</v>
      </c>
      <c r="E33" s="544">
        <v>398311.93935813976</v>
      </c>
      <c r="F33" s="400">
        <v>-157448.02236581218</v>
      </c>
      <c r="G33" s="400">
        <v>693673.22814464103</v>
      </c>
      <c r="H33" s="404">
        <f>SUM(F33:G33)</f>
        <v>536225.20577882882</v>
      </c>
      <c r="I33" s="427">
        <v>459573.27209315856</v>
      </c>
      <c r="J33" s="405">
        <f>SUM(H33:I33)</f>
        <v>995798.47787198739</v>
      </c>
      <c r="K33" s="429">
        <v>-753085</v>
      </c>
      <c r="L33" s="414">
        <f>SUM(J33:K33)</f>
        <v>242713.47787198739</v>
      </c>
      <c r="M33" s="431">
        <v>-120100.28910000001</v>
      </c>
      <c r="N33" s="405">
        <f>SUM(L33:M33)</f>
        <v>122613.18877198738</v>
      </c>
      <c r="O33" s="411">
        <f>L33/C33</f>
        <v>95.896277310149102</v>
      </c>
      <c r="P33" s="399">
        <f>N33/C33</f>
        <v>48.44456292848178</v>
      </c>
      <c r="Q33" s="412">
        <v>7</v>
      </c>
      <c r="R33" s="412">
        <v>7</v>
      </c>
      <c r="S33" s="459">
        <f>L33-AF33</f>
        <v>298684.24174766068</v>
      </c>
      <c r="T33" s="416">
        <f>S33/AF33</f>
        <v>-5.3364331852093683</v>
      </c>
      <c r="U33" s="461">
        <v>144.6044022529193</v>
      </c>
      <c r="V33" s="512"/>
      <c r="W33" s="397">
        <v>81</v>
      </c>
      <c r="X33" s="398" t="s">
        <v>56</v>
      </c>
      <c r="Y33" s="400">
        <v>2574</v>
      </c>
      <c r="Z33" s="400">
        <v>-501974.27741890703</v>
      </c>
      <c r="AA33" s="400">
        <v>578984.87792434893</v>
      </c>
      <c r="AB33" s="404">
        <f>SUM(Z33:AA33)</f>
        <v>77010.600505441893</v>
      </c>
      <c r="AC33" s="400">
        <v>620103.63561888481</v>
      </c>
      <c r="AD33" s="399">
        <f>AB33+AC33</f>
        <v>697114.23612432671</v>
      </c>
      <c r="AE33" s="401">
        <v>-753085</v>
      </c>
      <c r="AF33" s="411">
        <f>AD33+AE33</f>
        <v>-55970.763875673292</v>
      </c>
      <c r="AG33" s="399">
        <v>-168645.91000000003</v>
      </c>
      <c r="AH33" s="399">
        <f>SUM(AF33:AG33)</f>
        <v>-224616.67387567332</v>
      </c>
      <c r="AI33" s="411">
        <f>AF33/Y33</f>
        <v>-21.744663510362585</v>
      </c>
      <c r="AJ33" s="399">
        <f>AH33/Y33</f>
        <v>-87.263665064364147</v>
      </c>
      <c r="AK33" s="412">
        <v>7</v>
      </c>
      <c r="AL33" s="412">
        <v>7</v>
      </c>
    </row>
    <row r="34" spans="1:38">
      <c r="A34" s="397">
        <v>82</v>
      </c>
      <c r="B34" s="398" t="s">
        <v>57</v>
      </c>
      <c r="C34" s="420">
        <v>9371</v>
      </c>
      <c r="D34" s="448">
        <f>F34-E34</f>
        <v>2414997.4574248539</v>
      </c>
      <c r="E34" s="544">
        <v>967565.04734356399</v>
      </c>
      <c r="F34" s="400">
        <v>3382562.5047684177</v>
      </c>
      <c r="G34" s="400">
        <v>490327.33947179036</v>
      </c>
      <c r="H34" s="404">
        <f>SUM(F34:G34)</f>
        <v>3872889.8442402082</v>
      </c>
      <c r="I34" s="427">
        <v>696205.06375250907</v>
      </c>
      <c r="J34" s="405">
        <f>SUM(H34:I34)</f>
        <v>4569094.9079927169</v>
      </c>
      <c r="K34" s="429">
        <v>-2075085</v>
      </c>
      <c r="L34" s="414">
        <f>SUM(J34:K34)</f>
        <v>2494009.9079927169</v>
      </c>
      <c r="M34" s="431">
        <v>80161.317180000013</v>
      </c>
      <c r="N34" s="405">
        <f>SUM(L34:M34)</f>
        <v>2574171.2251727171</v>
      </c>
      <c r="O34" s="411">
        <f>L34/C34</f>
        <v>266.14127713079893</v>
      </c>
      <c r="P34" s="399">
        <f>N34/C34</f>
        <v>274.69546741785479</v>
      </c>
      <c r="Q34" s="412">
        <v>5</v>
      </c>
      <c r="R34" s="412">
        <v>5</v>
      </c>
      <c r="S34" s="459">
        <f>L34-AF34</f>
        <v>-1419143.2614909224</v>
      </c>
      <c r="T34" s="416">
        <f>S34/AF34</f>
        <v>-0.36265977845129577</v>
      </c>
      <c r="U34" s="461">
        <v>-178.21028813678885</v>
      </c>
      <c r="V34" s="512"/>
      <c r="W34" s="397">
        <v>82</v>
      </c>
      <c r="X34" s="398" t="s">
        <v>57</v>
      </c>
      <c r="Y34" s="400">
        <v>9359</v>
      </c>
      <c r="Z34" s="400">
        <v>2657008.8175701257</v>
      </c>
      <c r="AA34" s="400">
        <v>1941876.0120621289</v>
      </c>
      <c r="AB34" s="404">
        <f>SUM(Z34:AA34)</f>
        <v>4598884.8296322543</v>
      </c>
      <c r="AC34" s="400">
        <v>1389353.3398513854</v>
      </c>
      <c r="AD34" s="399">
        <f>AB34+AC34</f>
        <v>5988238.1694836393</v>
      </c>
      <c r="AE34" s="401">
        <v>-2075085</v>
      </c>
      <c r="AF34" s="411">
        <f>AD34+AE34</f>
        <v>3913153.1694836393</v>
      </c>
      <c r="AG34" s="399">
        <v>132284.59089999995</v>
      </c>
      <c r="AH34" s="399">
        <f>SUM(AF34:AG34)</f>
        <v>4045437.7603836395</v>
      </c>
      <c r="AI34" s="411">
        <f>AF34/Y34</f>
        <v>418.11659039252476</v>
      </c>
      <c r="AJ34" s="399">
        <f>AH34/Y34</f>
        <v>432.25106959970503</v>
      </c>
      <c r="AK34" s="412">
        <v>5</v>
      </c>
      <c r="AL34" s="412">
        <v>5</v>
      </c>
    </row>
    <row r="35" spans="1:38">
      <c r="A35" s="397">
        <v>86</v>
      </c>
      <c r="B35" s="398" t="s">
        <v>58</v>
      </c>
      <c r="C35" s="420">
        <v>7998</v>
      </c>
      <c r="D35" s="448">
        <f>F35-E35</f>
        <v>1391890.9604937781</v>
      </c>
      <c r="E35" s="544">
        <v>1080140.3700378395</v>
      </c>
      <c r="F35" s="400">
        <v>2472031.3305316176</v>
      </c>
      <c r="G35" s="400">
        <v>2656717.1701602526</v>
      </c>
      <c r="H35" s="404">
        <f>SUM(F35:G35)</f>
        <v>5128748.5006918702</v>
      </c>
      <c r="I35" s="427">
        <v>732795.93461063458</v>
      </c>
      <c r="J35" s="405">
        <f>SUM(H35:I35)</f>
        <v>5861544.4353025053</v>
      </c>
      <c r="K35" s="429">
        <v>-1247368</v>
      </c>
      <c r="L35" s="414">
        <f>SUM(J35:K35)</f>
        <v>4614176.4353025053</v>
      </c>
      <c r="M35" s="431">
        <v>-585832.70790000015</v>
      </c>
      <c r="N35" s="405">
        <f>SUM(L35:M35)</f>
        <v>4028343.727402505</v>
      </c>
      <c r="O35" s="411">
        <f>L35/C35</f>
        <v>576.91628348368408</v>
      </c>
      <c r="P35" s="399">
        <f>N35/C35</f>
        <v>503.66888314609963</v>
      </c>
      <c r="Q35" s="412">
        <v>5</v>
      </c>
      <c r="R35" s="412">
        <v>5</v>
      </c>
      <c r="S35" s="459">
        <f>L35-AF35</f>
        <v>351540.79707138427</v>
      </c>
      <c r="T35" s="416">
        <f>S35/AF35</f>
        <v>8.2470289958271978E-2</v>
      </c>
      <c r="U35" s="461">
        <v>31.447610367400443</v>
      </c>
      <c r="V35" s="512"/>
      <c r="W35" s="397">
        <v>86</v>
      </c>
      <c r="X35" s="398" t="s">
        <v>58</v>
      </c>
      <c r="Y35" s="400">
        <v>8031</v>
      </c>
      <c r="Z35" s="400">
        <v>1409222.1446477422</v>
      </c>
      <c r="AA35" s="400">
        <v>2709083.5633251849</v>
      </c>
      <c r="AB35" s="404">
        <f>SUM(Z35:AA35)</f>
        <v>4118305.707972927</v>
      </c>
      <c r="AC35" s="400">
        <v>1391697.930258194</v>
      </c>
      <c r="AD35" s="399">
        <f>AB35+AC35</f>
        <v>5510003.638231121</v>
      </c>
      <c r="AE35" s="401">
        <v>-1247368</v>
      </c>
      <c r="AF35" s="411">
        <f>AD35+AE35</f>
        <v>4262635.638231121</v>
      </c>
      <c r="AG35" s="399">
        <v>-792304.78970000031</v>
      </c>
      <c r="AH35" s="399">
        <f>SUM(AF35:AG35)</f>
        <v>3470330.8485311205</v>
      </c>
      <c r="AI35" s="411">
        <f>AF35/Y35</f>
        <v>530.77271052560343</v>
      </c>
      <c r="AJ35" s="399">
        <f>AH35/Y35</f>
        <v>432.11690306700541</v>
      </c>
      <c r="AK35" s="412">
        <v>5</v>
      </c>
      <c r="AL35" s="412">
        <v>5</v>
      </c>
    </row>
    <row r="36" spans="1:38">
      <c r="A36" s="397">
        <v>90</v>
      </c>
      <c r="B36" s="398" t="s">
        <v>59</v>
      </c>
      <c r="C36" s="420">
        <v>3001</v>
      </c>
      <c r="D36" s="448">
        <f>F36-E36</f>
        <v>-654515.91562570038</v>
      </c>
      <c r="E36" s="544">
        <v>502439.93782891391</v>
      </c>
      <c r="F36" s="400">
        <v>-152075.97779678646</v>
      </c>
      <c r="G36" s="400">
        <v>821466.77204264642</v>
      </c>
      <c r="H36" s="404">
        <f>SUM(F36:G36)</f>
        <v>669390.79424585996</v>
      </c>
      <c r="I36" s="427">
        <v>518550.07760858641</v>
      </c>
      <c r="J36" s="405">
        <f>SUM(H36:I36)</f>
        <v>1187940.8718544464</v>
      </c>
      <c r="K36" s="429">
        <v>-415259</v>
      </c>
      <c r="L36" s="414">
        <f>SUM(J36:K36)</f>
        <v>772681.87185444636</v>
      </c>
      <c r="M36" s="431">
        <v>-48423.503099999987</v>
      </c>
      <c r="N36" s="405">
        <f>SUM(L36:M36)</f>
        <v>724258.36875444639</v>
      </c>
      <c r="O36" s="411">
        <f>L36/C36</f>
        <v>257.47479901847595</v>
      </c>
      <c r="P36" s="399">
        <f>N36/C36</f>
        <v>241.33900991484384</v>
      </c>
      <c r="Q36" s="412">
        <v>12</v>
      </c>
      <c r="R36" s="412">
        <v>12</v>
      </c>
      <c r="S36" s="459">
        <f>L36-AF36</f>
        <v>652961.75883575983</v>
      </c>
      <c r="T36" s="416">
        <f>S36/AF36</f>
        <v>5.4540690145676871</v>
      </c>
      <c r="U36" s="461">
        <v>175.92562973865449</v>
      </c>
      <c r="V36" s="512"/>
      <c r="W36" s="397">
        <v>90</v>
      </c>
      <c r="X36" s="398" t="s">
        <v>59</v>
      </c>
      <c r="Y36" s="400">
        <v>3061</v>
      </c>
      <c r="Z36" s="400">
        <v>-707426.70335889654</v>
      </c>
      <c r="AA36" s="400">
        <v>538376.61967507505</v>
      </c>
      <c r="AB36" s="404">
        <f>SUM(Z36:AA36)</f>
        <v>-169050.08368382149</v>
      </c>
      <c r="AC36" s="400">
        <v>704029.19670250802</v>
      </c>
      <c r="AD36" s="399">
        <f>AB36+AC36</f>
        <v>534979.11301868653</v>
      </c>
      <c r="AE36" s="401">
        <v>-415259</v>
      </c>
      <c r="AF36" s="411">
        <f>AD36+AE36</f>
        <v>119720.11301868653</v>
      </c>
      <c r="AG36" s="399">
        <v>-7880.6500000000015</v>
      </c>
      <c r="AH36" s="399">
        <f>SUM(AF36:AG36)</f>
        <v>111839.46301868654</v>
      </c>
      <c r="AI36" s="411">
        <f>AF36/Y36</f>
        <v>39.111438424922092</v>
      </c>
      <c r="AJ36" s="399">
        <f>AH36/Y36</f>
        <v>36.53690395906127</v>
      </c>
      <c r="AK36" s="412">
        <v>12</v>
      </c>
      <c r="AL36" s="412">
        <v>12</v>
      </c>
    </row>
    <row r="37" spans="1:38">
      <c r="A37" s="397">
        <v>91</v>
      </c>
      <c r="B37" s="398" t="s">
        <v>60</v>
      </c>
      <c r="C37" s="420">
        <v>674500</v>
      </c>
      <c r="D37" s="448">
        <f>F37-E37</f>
        <v>255545544.10502794</v>
      </c>
      <c r="E37" s="544">
        <v>99308275.762855679</v>
      </c>
      <c r="F37" s="400">
        <v>354853819.86788362</v>
      </c>
      <c r="G37" s="400">
        <v>-59661438.269037366</v>
      </c>
      <c r="H37" s="404">
        <f>SUM(F37:G37)</f>
        <v>295192381.59884626</v>
      </c>
      <c r="I37" s="427">
        <v>72023595.608879149</v>
      </c>
      <c r="J37" s="405">
        <f>SUM(H37:I37)</f>
        <v>367215977.20772541</v>
      </c>
      <c r="K37" s="429">
        <v>40629116</v>
      </c>
      <c r="L37" s="414">
        <f>SUM(J37:K37)</f>
        <v>407845093.20772541</v>
      </c>
      <c r="M37" s="431">
        <v>-107484712.61542059</v>
      </c>
      <c r="N37" s="405">
        <f>SUM(L37:M37)</f>
        <v>300360380.59230483</v>
      </c>
      <c r="O37" s="411">
        <f>L37/C37</f>
        <v>604.66285130871074</v>
      </c>
      <c r="P37" s="399">
        <f>N37/C37</f>
        <v>445.30819954381741</v>
      </c>
      <c r="Q37" s="412">
        <v>1</v>
      </c>
      <c r="R37" s="413">
        <v>31</v>
      </c>
      <c r="S37" s="459">
        <f>L37-AF37</f>
        <v>108276596.68397045</v>
      </c>
      <c r="T37" s="416">
        <f>S37/AF37</f>
        <v>0.36144186702016717</v>
      </c>
      <c r="U37" s="461">
        <v>112.49548295127732</v>
      </c>
      <c r="V37" s="512"/>
      <c r="W37" s="397">
        <v>91</v>
      </c>
      <c r="X37" s="398" t="s">
        <v>60</v>
      </c>
      <c r="Y37" s="400">
        <v>664028</v>
      </c>
      <c r="Z37" s="400">
        <v>227970148.14250973</v>
      </c>
      <c r="AA37" s="400">
        <v>-58174880.507060565</v>
      </c>
      <c r="AB37" s="404">
        <f>SUM(Z37:AA37)</f>
        <v>169795267.63544917</v>
      </c>
      <c r="AC37" s="400">
        <v>89144112.888305768</v>
      </c>
      <c r="AD37" s="399">
        <f>AB37+AC37</f>
        <v>258939380.52375495</v>
      </c>
      <c r="AE37" s="401">
        <v>40629116</v>
      </c>
      <c r="AF37" s="411">
        <f>AD37+AE37</f>
        <v>299568496.52375495</v>
      </c>
      <c r="AG37" s="399">
        <v>-96871764.768180057</v>
      </c>
      <c r="AH37" s="399">
        <f>SUM(AF37:AG37)</f>
        <v>202696731.75557488</v>
      </c>
      <c r="AI37" s="411">
        <f>AF37/Y37</f>
        <v>451.1383503764223</v>
      </c>
      <c r="AJ37" s="399">
        <f>AH37/Y37</f>
        <v>305.25329015579899</v>
      </c>
      <c r="AK37" s="412">
        <v>1</v>
      </c>
      <c r="AL37" s="413">
        <v>31</v>
      </c>
    </row>
    <row r="38" spans="1:38">
      <c r="A38" s="397">
        <v>92</v>
      </c>
      <c r="B38" s="398" t="s">
        <v>61</v>
      </c>
      <c r="C38" s="420">
        <v>247443</v>
      </c>
      <c r="D38" s="448">
        <f>F38-E38</f>
        <v>142359248.72469708</v>
      </c>
      <c r="E38" s="544">
        <v>44357599.558546007</v>
      </c>
      <c r="F38" s="400">
        <v>186716848.28324309</v>
      </c>
      <c r="G38" s="400">
        <v>-4106519.3348600878</v>
      </c>
      <c r="H38" s="404">
        <f>SUM(F38:G38)</f>
        <v>182610328.948383</v>
      </c>
      <c r="I38" s="427">
        <v>19439473.412511222</v>
      </c>
      <c r="J38" s="405">
        <f>SUM(H38:I38)</f>
        <v>202049802.36089423</v>
      </c>
      <c r="K38" s="429">
        <v>21248260</v>
      </c>
      <c r="L38" s="414">
        <f>SUM(J38:K38)</f>
        <v>223298062.36089423</v>
      </c>
      <c r="M38" s="431">
        <v>-6029814.6229559956</v>
      </c>
      <c r="N38" s="405">
        <f>SUM(L38:M38)</f>
        <v>217268247.73793823</v>
      </c>
      <c r="O38" s="411">
        <f>L38/C38</f>
        <v>902.42222395013891</v>
      </c>
      <c r="P38" s="399">
        <f>N38/C38</f>
        <v>878.05372444538023</v>
      </c>
      <c r="Q38" s="412">
        <v>1</v>
      </c>
      <c r="R38" s="413">
        <v>32</v>
      </c>
      <c r="S38" s="459">
        <f>L38-AF38</f>
        <v>44818799.743456632</v>
      </c>
      <c r="T38" s="416">
        <f>S38/AF38</f>
        <v>0.25111488632448997</v>
      </c>
      <c r="U38" s="461">
        <v>100.0929870382729</v>
      </c>
      <c r="V38" s="512"/>
      <c r="W38" s="397">
        <v>92</v>
      </c>
      <c r="X38" s="398" t="s">
        <v>61</v>
      </c>
      <c r="Y38" s="400">
        <v>242819</v>
      </c>
      <c r="Z38" s="400">
        <v>131266514.62207025</v>
      </c>
      <c r="AA38" s="400">
        <v>-4333789.5023266869</v>
      </c>
      <c r="AB38" s="404">
        <f>SUM(Z38:AA38)</f>
        <v>126932725.11974357</v>
      </c>
      <c r="AC38" s="400">
        <v>30298277.497694023</v>
      </c>
      <c r="AD38" s="399">
        <f>AB38+AC38</f>
        <v>157231002.6174376</v>
      </c>
      <c r="AE38" s="401">
        <v>21248260</v>
      </c>
      <c r="AF38" s="411">
        <f>AD38+AE38</f>
        <v>178479262.6174376</v>
      </c>
      <c r="AG38" s="399">
        <v>-6177671.4814700019</v>
      </c>
      <c r="AH38" s="399">
        <f>SUM(AF38:AG38)</f>
        <v>172301591.13596761</v>
      </c>
      <c r="AI38" s="411">
        <f>AF38/Y38</f>
        <v>735.03005373318229</v>
      </c>
      <c r="AJ38" s="399">
        <f>AH38/Y38</f>
        <v>709.5885871203144</v>
      </c>
      <c r="AK38" s="412">
        <v>1</v>
      </c>
      <c r="AL38" s="413">
        <v>32</v>
      </c>
    </row>
    <row r="39" spans="1:38">
      <c r="A39" s="397">
        <v>97</v>
      </c>
      <c r="B39" s="398" t="s">
        <v>62</v>
      </c>
      <c r="C39" s="420">
        <v>2062</v>
      </c>
      <c r="D39" s="448">
        <f>F39-E39</f>
        <v>-128002.42222035694</v>
      </c>
      <c r="E39" s="544">
        <v>272069.25168968563</v>
      </c>
      <c r="F39" s="400">
        <v>144066.82946932869</v>
      </c>
      <c r="G39" s="400">
        <v>303754.22466936085</v>
      </c>
      <c r="H39" s="404">
        <f>SUM(F39:G39)</f>
        <v>447821.05413868953</v>
      </c>
      <c r="I39" s="427">
        <v>351973.3447873565</v>
      </c>
      <c r="J39" s="405">
        <f>SUM(H39:I39)</f>
        <v>799794.39892604598</v>
      </c>
      <c r="K39" s="429">
        <v>-603206</v>
      </c>
      <c r="L39" s="414">
        <f>SUM(J39:K39)</f>
        <v>196588.39892604598</v>
      </c>
      <c r="M39" s="431">
        <v>35721.709860000017</v>
      </c>
      <c r="N39" s="405">
        <f>SUM(L39:M39)</f>
        <v>232310.10878604598</v>
      </c>
      <c r="O39" s="411">
        <f>L39/C39</f>
        <v>95.338699770148395</v>
      </c>
      <c r="P39" s="399">
        <f>N39/C39</f>
        <v>112.66251638508534</v>
      </c>
      <c r="Q39" s="412">
        <v>10</v>
      </c>
      <c r="R39" s="412">
        <v>10</v>
      </c>
      <c r="S39" s="459">
        <f>L39-AF39</f>
        <v>139580.90334206517</v>
      </c>
      <c r="T39" s="416">
        <f>S39/AF39</f>
        <v>2.4484658010706859</v>
      </c>
      <c r="U39" s="461">
        <v>123.57873470208933</v>
      </c>
      <c r="V39" s="512"/>
      <c r="W39" s="397">
        <v>97</v>
      </c>
      <c r="X39" s="398" t="s">
        <v>62</v>
      </c>
      <c r="Y39" s="400">
        <v>2091</v>
      </c>
      <c r="Z39" s="400">
        <v>-83547.619137248141</v>
      </c>
      <c r="AA39" s="400">
        <v>295078.15947681328</v>
      </c>
      <c r="AB39" s="404">
        <f>SUM(Z39:AA39)</f>
        <v>211530.54033956514</v>
      </c>
      <c r="AC39" s="400">
        <v>448682.95524441573</v>
      </c>
      <c r="AD39" s="399">
        <f>AB39+AC39</f>
        <v>660213.49558398081</v>
      </c>
      <c r="AE39" s="401">
        <v>-603206</v>
      </c>
      <c r="AF39" s="411">
        <f>AD39+AE39</f>
        <v>57007.49558398081</v>
      </c>
      <c r="AG39" s="399">
        <v>-24461.537600000011</v>
      </c>
      <c r="AH39" s="399">
        <f>SUM(AF39:AG39)</f>
        <v>32545.957983980799</v>
      </c>
      <c r="AI39" s="411">
        <f>AF39/Y39</f>
        <v>27.263269050206031</v>
      </c>
      <c r="AJ39" s="399">
        <f>AH39/Y39</f>
        <v>15.564781436624008</v>
      </c>
      <c r="AK39" s="412">
        <v>10</v>
      </c>
      <c r="AL39" s="412">
        <v>10</v>
      </c>
    </row>
    <row r="40" spans="1:38">
      <c r="A40" s="397">
        <v>98</v>
      </c>
      <c r="B40" s="398" t="s">
        <v>63</v>
      </c>
      <c r="C40" s="420">
        <v>22885</v>
      </c>
      <c r="D40" s="448">
        <f>F40-E40</f>
        <v>12639221.659355883</v>
      </c>
      <c r="E40" s="544">
        <v>2803526.916771437</v>
      </c>
      <c r="F40" s="400">
        <v>15442748.576127321</v>
      </c>
      <c r="G40" s="400">
        <v>6279039.7376398472</v>
      </c>
      <c r="H40" s="404">
        <f>SUM(F40:G40)</f>
        <v>21721788.313767169</v>
      </c>
      <c r="I40" s="427">
        <v>1892880.9795729837</v>
      </c>
      <c r="J40" s="405">
        <f>SUM(H40:I40)</f>
        <v>23614669.293340154</v>
      </c>
      <c r="K40" s="429">
        <v>-5396705</v>
      </c>
      <c r="L40" s="414">
        <f>SUM(J40:K40)</f>
        <v>18217964.293340154</v>
      </c>
      <c r="M40" s="431">
        <v>-2572437.3435389996</v>
      </c>
      <c r="N40" s="405">
        <f>SUM(L40:M40)</f>
        <v>15645526.949801154</v>
      </c>
      <c r="O40" s="411">
        <f>L40/C40</f>
        <v>796.065732721877</v>
      </c>
      <c r="P40" s="399">
        <f>N40/C40</f>
        <v>683.65859514097247</v>
      </c>
      <c r="Q40" s="412">
        <v>7</v>
      </c>
      <c r="R40" s="412">
        <v>7</v>
      </c>
      <c r="S40" s="459">
        <f>L40-AF40</f>
        <v>840549.03354630992</v>
      </c>
      <c r="T40" s="416">
        <f>S40/AF40</f>
        <v>4.8370198961124537E-2</v>
      </c>
      <c r="U40" s="461">
        <v>43.605888850494466</v>
      </c>
      <c r="V40" s="512"/>
      <c r="W40" s="397">
        <v>98</v>
      </c>
      <c r="X40" s="398" t="s">
        <v>63</v>
      </c>
      <c r="Y40" s="400">
        <v>22943</v>
      </c>
      <c r="Z40" s="400">
        <v>13502819.957794748</v>
      </c>
      <c r="AA40" s="400">
        <v>5853940.8935225541</v>
      </c>
      <c r="AB40" s="404">
        <f>SUM(Z40:AA40)</f>
        <v>19356760.851317301</v>
      </c>
      <c r="AC40" s="400">
        <v>3417359.4084765422</v>
      </c>
      <c r="AD40" s="399">
        <f>AB40+AC40</f>
        <v>22774120.259793844</v>
      </c>
      <c r="AE40" s="401">
        <v>-5396705</v>
      </c>
      <c r="AF40" s="411">
        <f>AD40+AE40</f>
        <v>17377415.259793844</v>
      </c>
      <c r="AG40" s="399">
        <v>-1999106.5513200003</v>
      </c>
      <c r="AH40" s="399">
        <f>SUM(AF40:AG40)</f>
        <v>15378308.708473844</v>
      </c>
      <c r="AI40" s="411">
        <f>AF40/Y40</f>
        <v>757.4168704961794</v>
      </c>
      <c r="AJ40" s="399">
        <f>AH40/Y40</f>
        <v>670.28325452093645</v>
      </c>
      <c r="AK40" s="412">
        <v>7</v>
      </c>
      <c r="AL40" s="412">
        <v>7</v>
      </c>
    </row>
    <row r="41" spans="1:38">
      <c r="A41" s="397">
        <v>102</v>
      </c>
      <c r="B41" s="398" t="s">
        <v>64</v>
      </c>
      <c r="C41" s="420">
        <v>9646</v>
      </c>
      <c r="D41" s="448">
        <f>F41-E41</f>
        <v>792096.51717050374</v>
      </c>
      <c r="E41" s="544">
        <v>1274558.3797424671</v>
      </c>
      <c r="F41" s="400">
        <v>2066654.8969129708</v>
      </c>
      <c r="G41" s="400">
        <v>3982234.5564156026</v>
      </c>
      <c r="H41" s="404">
        <f>SUM(F41:G41)</f>
        <v>6048889.4533285731</v>
      </c>
      <c r="I41" s="427">
        <v>1440479.2013762896</v>
      </c>
      <c r="J41" s="405">
        <f>SUM(H41:I41)</f>
        <v>7489368.6547048632</v>
      </c>
      <c r="K41" s="429">
        <v>1132504</v>
      </c>
      <c r="L41" s="414">
        <f>SUM(J41:K41)</f>
        <v>8621872.6547048632</v>
      </c>
      <c r="M41" s="431">
        <v>217247.33766000011</v>
      </c>
      <c r="N41" s="405">
        <f>SUM(L41:M41)</f>
        <v>8839119.9923648629</v>
      </c>
      <c r="O41" s="411">
        <f>L41/C41</f>
        <v>893.82880517363287</v>
      </c>
      <c r="P41" s="399">
        <f>N41/C41</f>
        <v>916.35081820079438</v>
      </c>
      <c r="Q41" s="412">
        <v>4</v>
      </c>
      <c r="R41" s="412">
        <v>4</v>
      </c>
      <c r="S41" s="459">
        <f>L41-AF41</f>
        <v>487276.51635486353</v>
      </c>
      <c r="T41" s="416">
        <f>S41/AF41</f>
        <v>5.9901746573211123E-2</v>
      </c>
      <c r="U41" s="461">
        <v>53.642305037195911</v>
      </c>
      <c r="V41" s="512"/>
      <c r="W41" s="397">
        <v>102</v>
      </c>
      <c r="X41" s="398" t="s">
        <v>64</v>
      </c>
      <c r="Y41" s="400">
        <v>9745</v>
      </c>
      <c r="Z41" s="400">
        <v>959508.72934959293</v>
      </c>
      <c r="AA41" s="400">
        <v>3902026.9960696246</v>
      </c>
      <c r="AB41" s="404">
        <f>SUM(Z41:AA41)</f>
        <v>4861535.7254192177</v>
      </c>
      <c r="AC41" s="400">
        <v>2140556.412930782</v>
      </c>
      <c r="AD41" s="399">
        <f>AB41+AC41</f>
        <v>7002092.1383499997</v>
      </c>
      <c r="AE41" s="401">
        <v>1132504</v>
      </c>
      <c r="AF41" s="411">
        <f>AD41+AE41</f>
        <v>8134596.1383499997</v>
      </c>
      <c r="AG41" s="399">
        <v>213171.58249999993</v>
      </c>
      <c r="AH41" s="399">
        <f>SUM(AF41:AG41)</f>
        <v>8347767.7208499992</v>
      </c>
      <c r="AI41" s="411">
        <f>AF41/Y41</f>
        <v>834.74562733196512</v>
      </c>
      <c r="AJ41" s="399">
        <f>AH41/Y41</f>
        <v>856.62059731657257</v>
      </c>
      <c r="AK41" s="412">
        <v>4</v>
      </c>
      <c r="AL41" s="412">
        <v>4</v>
      </c>
    </row>
    <row r="42" spans="1:38">
      <c r="A42" s="397">
        <v>103</v>
      </c>
      <c r="B42" s="398" t="s">
        <v>65</v>
      </c>
      <c r="C42" s="420">
        <v>2125</v>
      </c>
      <c r="D42" s="448">
        <f>F42-E42</f>
        <v>125217.04724067909</v>
      </c>
      <c r="E42" s="544">
        <v>305441.73164107505</v>
      </c>
      <c r="F42" s="400">
        <v>430658.77888175414</v>
      </c>
      <c r="G42" s="400">
        <v>1131983.2281112976</v>
      </c>
      <c r="H42" s="404">
        <f>SUM(F42:G42)</f>
        <v>1562642.0069930516</v>
      </c>
      <c r="I42" s="427">
        <v>347484.36015546625</v>
      </c>
      <c r="J42" s="405">
        <f>SUM(H42:I42)</f>
        <v>1910126.3671485179</v>
      </c>
      <c r="K42" s="429">
        <v>-577752</v>
      </c>
      <c r="L42" s="414">
        <f>SUM(J42:K42)</f>
        <v>1332374.3671485179</v>
      </c>
      <c r="M42" s="431">
        <v>-24920.184899999993</v>
      </c>
      <c r="N42" s="405">
        <f>SUM(L42:M42)</f>
        <v>1307454.1822485179</v>
      </c>
      <c r="O42" s="411">
        <f>L42/C42</f>
        <v>626.99970218753776</v>
      </c>
      <c r="P42" s="399">
        <f>N42/C42</f>
        <v>615.27255635224367</v>
      </c>
      <c r="Q42" s="412">
        <v>5</v>
      </c>
      <c r="R42" s="412">
        <v>5</v>
      </c>
      <c r="S42" s="459">
        <f>L42-AF42</f>
        <v>53447.415043066954</v>
      </c>
      <c r="T42" s="416">
        <f>S42/AF42</f>
        <v>4.1790827032832815E-2</v>
      </c>
      <c r="U42" s="461">
        <v>13.350153222641666</v>
      </c>
      <c r="V42" s="512"/>
      <c r="W42" s="397">
        <v>103</v>
      </c>
      <c r="X42" s="398" t="s">
        <v>65</v>
      </c>
      <c r="Y42" s="400">
        <v>2161</v>
      </c>
      <c r="Z42" s="400">
        <v>242711.27189013484</v>
      </c>
      <c r="AA42" s="400">
        <v>1125081.326062046</v>
      </c>
      <c r="AB42" s="404">
        <f>SUM(Z42:AA42)</f>
        <v>1367792.5979521808</v>
      </c>
      <c r="AC42" s="400">
        <v>488886.35415327025</v>
      </c>
      <c r="AD42" s="399">
        <f>AB42+AC42</f>
        <v>1856678.9521054509</v>
      </c>
      <c r="AE42" s="401">
        <v>-577752</v>
      </c>
      <c r="AF42" s="411">
        <f>AD42+AE42</f>
        <v>1278926.9521054509</v>
      </c>
      <c r="AG42" s="399">
        <v>-29946.470000000016</v>
      </c>
      <c r="AH42" s="399">
        <f>SUM(AF42:AG42)</f>
        <v>1248980.4821054509</v>
      </c>
      <c r="AI42" s="411">
        <f>AF42/Y42</f>
        <v>591.82181957679359</v>
      </c>
      <c r="AJ42" s="399">
        <f>AH42/Y42</f>
        <v>577.96412869294352</v>
      </c>
      <c r="AK42" s="412">
        <v>5</v>
      </c>
      <c r="AL42" s="412">
        <v>5</v>
      </c>
    </row>
    <row r="43" spans="1:38">
      <c r="A43" s="397">
        <v>105</v>
      </c>
      <c r="B43" s="398" t="s">
        <v>66</v>
      </c>
      <c r="C43" s="420">
        <v>2063</v>
      </c>
      <c r="D43" s="448">
        <f>F43-E43</f>
        <v>1775191.4585096901</v>
      </c>
      <c r="E43" s="544">
        <v>306093.34129829082</v>
      </c>
      <c r="F43" s="400">
        <v>2081284.7998079809</v>
      </c>
      <c r="G43" s="400">
        <v>1015450.043168533</v>
      </c>
      <c r="H43" s="404">
        <f>SUM(F43:G43)</f>
        <v>3096734.8429765138</v>
      </c>
      <c r="I43" s="427">
        <v>361131.20175991615</v>
      </c>
      <c r="J43" s="405">
        <f>SUM(H43:I43)</f>
        <v>3457866.04473643</v>
      </c>
      <c r="K43" s="429">
        <v>-491766</v>
      </c>
      <c r="L43" s="414">
        <f>SUM(J43:K43)</f>
        <v>2966100.04473643</v>
      </c>
      <c r="M43" s="431">
        <v>-33504.730200000005</v>
      </c>
      <c r="N43" s="405">
        <f>SUM(L43:M43)</f>
        <v>2932595.3145364299</v>
      </c>
      <c r="O43" s="411">
        <f>L43/C43</f>
        <v>1437.7605645838246</v>
      </c>
      <c r="P43" s="399">
        <f>N43/C43</f>
        <v>1421.5197840700096</v>
      </c>
      <c r="Q43" s="412">
        <v>18</v>
      </c>
      <c r="R43" s="412">
        <v>18</v>
      </c>
      <c r="S43" s="459">
        <f>L43-AF43</f>
        <v>292179.78325058706</v>
      </c>
      <c r="T43" s="416">
        <f>S43/AF43</f>
        <v>0.10927019307906688</v>
      </c>
      <c r="U43" s="461">
        <v>215.1089558765434</v>
      </c>
      <c r="V43" s="512"/>
      <c r="W43" s="397">
        <v>105</v>
      </c>
      <c r="X43" s="398" t="s">
        <v>66</v>
      </c>
      <c r="Y43" s="400">
        <v>2094</v>
      </c>
      <c r="Z43" s="400">
        <v>1749150.5063975472</v>
      </c>
      <c r="AA43" s="400">
        <v>916111.99700052931</v>
      </c>
      <c r="AB43" s="404">
        <f>SUM(Z43:AA43)</f>
        <v>2665262.5033980766</v>
      </c>
      <c r="AC43" s="400">
        <v>500423.75808776653</v>
      </c>
      <c r="AD43" s="399">
        <f>AB43+AC43</f>
        <v>3165686.261485843</v>
      </c>
      <c r="AE43" s="401">
        <v>-491766</v>
      </c>
      <c r="AF43" s="411">
        <f>AD43+AE43</f>
        <v>2673920.261485843</v>
      </c>
      <c r="AG43" s="399">
        <v>14185.170000000006</v>
      </c>
      <c r="AH43" s="399">
        <f>SUM(AF43:AG43)</f>
        <v>2688105.4314858429</v>
      </c>
      <c r="AI43" s="411">
        <f>AF43/Y43</f>
        <v>1276.9437733934303</v>
      </c>
      <c r="AJ43" s="399">
        <f>AH43/Y43</f>
        <v>1283.7179711011665</v>
      </c>
      <c r="AK43" s="412">
        <v>18</v>
      </c>
      <c r="AL43" s="412">
        <v>18</v>
      </c>
    </row>
    <row r="44" spans="1:38">
      <c r="A44" s="397">
        <v>106</v>
      </c>
      <c r="B44" s="398" t="s">
        <v>67</v>
      </c>
      <c r="C44" s="420">
        <v>46901</v>
      </c>
      <c r="D44" s="448">
        <f>F44-E44</f>
        <v>5750806.216748625</v>
      </c>
      <c r="E44" s="544">
        <v>7022879.7538065482</v>
      </c>
      <c r="F44" s="400">
        <v>12773685.970555173</v>
      </c>
      <c r="G44" s="400">
        <v>-136556.22956492784</v>
      </c>
      <c r="H44" s="404">
        <f>SUM(F44:G44)</f>
        <v>12637129.740990246</v>
      </c>
      <c r="I44" s="427">
        <v>3749093.6870227093</v>
      </c>
      <c r="J44" s="405">
        <f>SUM(H44:I44)</f>
        <v>16386223.428012956</v>
      </c>
      <c r="K44" s="429">
        <v>-1773417</v>
      </c>
      <c r="L44" s="414">
        <f>SUM(J44:K44)</f>
        <v>14612806.428012956</v>
      </c>
      <c r="M44" s="431">
        <v>-27870.601440000348</v>
      </c>
      <c r="N44" s="405">
        <f>SUM(L44:M44)</f>
        <v>14584935.826572955</v>
      </c>
      <c r="O44" s="411">
        <f>L44/C44</f>
        <v>311.56705460465565</v>
      </c>
      <c r="P44" s="399">
        <f>N44/C44</f>
        <v>310.97281138084378</v>
      </c>
      <c r="Q44" s="412">
        <v>1</v>
      </c>
      <c r="R44" s="413">
        <v>35</v>
      </c>
      <c r="S44" s="459">
        <f>L44-AF44</f>
        <v>2855829.3255081009</v>
      </c>
      <c r="T44" s="416">
        <f>S44/AF44</f>
        <v>0.2429050682508907</v>
      </c>
      <c r="U44" s="461">
        <v>41.355122834109466</v>
      </c>
      <c r="V44" s="512"/>
      <c r="W44" s="397">
        <v>106</v>
      </c>
      <c r="X44" s="398" t="s">
        <v>67</v>
      </c>
      <c r="Y44" s="400">
        <v>46797</v>
      </c>
      <c r="Z44" s="400">
        <v>7242725.5910216589</v>
      </c>
      <c r="AA44" s="400">
        <v>-323426.846373117</v>
      </c>
      <c r="AB44" s="404">
        <f>SUM(Z44:AA44)</f>
        <v>6919298.7446485423</v>
      </c>
      <c r="AC44" s="400">
        <v>6611095.3578563128</v>
      </c>
      <c r="AD44" s="399">
        <f>AB44+AC44</f>
        <v>13530394.102504855</v>
      </c>
      <c r="AE44" s="401">
        <v>-1773417</v>
      </c>
      <c r="AF44" s="411">
        <f>AD44+AE44</f>
        <v>11756977.102504855</v>
      </c>
      <c r="AG44" s="399">
        <v>-141883.22260000044</v>
      </c>
      <c r="AH44" s="399">
        <f>SUM(AF44:AG44)</f>
        <v>11615093.879904855</v>
      </c>
      <c r="AI44" s="411">
        <f>AF44/Y44</f>
        <v>251.23356417088394</v>
      </c>
      <c r="AJ44" s="399">
        <f>AH44/Y44</f>
        <v>248.20167702854573</v>
      </c>
      <c r="AK44" s="412">
        <v>1</v>
      </c>
      <c r="AL44" s="413">
        <v>35</v>
      </c>
    </row>
    <row r="45" spans="1:38">
      <c r="A45" s="397">
        <v>108</v>
      </c>
      <c r="B45" s="398" t="s">
        <v>68</v>
      </c>
      <c r="C45" s="420">
        <v>10319</v>
      </c>
      <c r="D45" s="448">
        <f>F45-E45</f>
        <v>3783682.1591777075</v>
      </c>
      <c r="E45" s="544">
        <v>1283785.8402727807</v>
      </c>
      <c r="F45" s="400">
        <v>5067467.999450488</v>
      </c>
      <c r="G45" s="400">
        <v>3827579.1002644775</v>
      </c>
      <c r="H45" s="404">
        <f>SUM(F45:G45)</f>
        <v>8895047.0997149646</v>
      </c>
      <c r="I45" s="427">
        <v>920546.44722506776</v>
      </c>
      <c r="J45" s="405">
        <f>SUM(H45:I45)</f>
        <v>9815593.5469400324</v>
      </c>
      <c r="K45" s="429">
        <v>-1240453</v>
      </c>
      <c r="L45" s="414">
        <f>SUM(J45:K45)</f>
        <v>8575140.5469400324</v>
      </c>
      <c r="M45" s="431">
        <v>-99464.042339999985</v>
      </c>
      <c r="N45" s="405">
        <f>SUM(L45:M45)</f>
        <v>8475676.5046000332</v>
      </c>
      <c r="O45" s="411">
        <f>L45/C45</f>
        <v>831.00499534257506</v>
      </c>
      <c r="P45" s="399">
        <f>N45/C45</f>
        <v>821.36607273960976</v>
      </c>
      <c r="Q45" s="412">
        <v>6</v>
      </c>
      <c r="R45" s="412">
        <v>6</v>
      </c>
      <c r="S45" s="459">
        <f>L45-AF45</f>
        <v>479918.76434679329</v>
      </c>
      <c r="T45" s="416">
        <f>S45/AF45</f>
        <v>5.9284202117691108E-2</v>
      </c>
      <c r="U45" s="461">
        <v>37.845876243378484</v>
      </c>
      <c r="V45" s="512"/>
      <c r="W45" s="397">
        <v>108</v>
      </c>
      <c r="X45" s="398" t="s">
        <v>68</v>
      </c>
      <c r="Y45" s="400">
        <v>10257</v>
      </c>
      <c r="Z45" s="400">
        <v>3612412.2631828561</v>
      </c>
      <c r="AA45" s="400">
        <v>4009707.1234771875</v>
      </c>
      <c r="AB45" s="404">
        <f>SUM(Z45:AA45)</f>
        <v>7622119.3866600432</v>
      </c>
      <c r="AC45" s="400">
        <v>1713555.3959331969</v>
      </c>
      <c r="AD45" s="399">
        <f>AB45+AC45</f>
        <v>9335674.7825932391</v>
      </c>
      <c r="AE45" s="401">
        <v>-1240453</v>
      </c>
      <c r="AF45" s="411">
        <f>AD45+AE45</f>
        <v>8095221.7825932391</v>
      </c>
      <c r="AG45" s="399">
        <v>-104922.97410000002</v>
      </c>
      <c r="AH45" s="399">
        <f>SUM(AF45:AG45)</f>
        <v>7990298.8084932389</v>
      </c>
      <c r="AI45" s="411">
        <f>AF45/Y45</f>
        <v>789.23874257514274</v>
      </c>
      <c r="AJ45" s="399">
        <f>AH45/Y45</f>
        <v>779.00934079099534</v>
      </c>
      <c r="AK45" s="412">
        <v>6</v>
      </c>
      <c r="AL45" s="412">
        <v>6</v>
      </c>
    </row>
    <row r="46" spans="1:38">
      <c r="A46" s="397">
        <v>109</v>
      </c>
      <c r="B46" s="398" t="s">
        <v>69</v>
      </c>
      <c r="C46" s="420">
        <v>68319</v>
      </c>
      <c r="D46" s="448">
        <f>F46-E46</f>
        <v>7843386.0360245816</v>
      </c>
      <c r="E46" s="544">
        <v>9427254.5567440614</v>
      </c>
      <c r="F46" s="400">
        <v>17270640.592768643</v>
      </c>
      <c r="G46" s="400">
        <v>6805371.7640928486</v>
      </c>
      <c r="H46" s="404">
        <f>SUM(F46:G46)</f>
        <v>24076012.356861491</v>
      </c>
      <c r="I46" s="427">
        <v>6111782.4553717664</v>
      </c>
      <c r="J46" s="405">
        <f>SUM(H46:I46)</f>
        <v>30187794.812233258</v>
      </c>
      <c r="K46" s="429">
        <v>-13475051</v>
      </c>
      <c r="L46" s="414">
        <f>SUM(J46:K46)</f>
        <v>16712743.812233258</v>
      </c>
      <c r="M46" s="431">
        <v>83345.099999999162</v>
      </c>
      <c r="N46" s="405">
        <f>SUM(L46:M46)</f>
        <v>16796088.912233256</v>
      </c>
      <c r="O46" s="411">
        <f>L46/C46</f>
        <v>244.62805094092798</v>
      </c>
      <c r="P46" s="399">
        <f>N46/C46</f>
        <v>245.84799122108427</v>
      </c>
      <c r="Q46" s="412">
        <v>5</v>
      </c>
      <c r="R46" s="412">
        <v>5</v>
      </c>
      <c r="S46" s="459">
        <f>L46-AF46</f>
        <v>2343102.8824371509</v>
      </c>
      <c r="T46" s="416">
        <f>S46/AF46</f>
        <v>0.1630592506719232</v>
      </c>
      <c r="U46" s="461">
        <v>29.481083252456472</v>
      </c>
      <c r="V46" s="512"/>
      <c r="W46" s="397">
        <v>109</v>
      </c>
      <c r="X46" s="398" t="s">
        <v>69</v>
      </c>
      <c r="Y46" s="400">
        <v>68043</v>
      </c>
      <c r="Z46" s="400">
        <v>9439682.2481923904</v>
      </c>
      <c r="AA46" s="400">
        <v>8001987.8800818073</v>
      </c>
      <c r="AB46" s="404">
        <f>SUM(Z46:AA46)</f>
        <v>17441670.128274199</v>
      </c>
      <c r="AC46" s="400">
        <v>10403021.801521907</v>
      </c>
      <c r="AD46" s="399">
        <f>AB46+AC46</f>
        <v>27844691.929796107</v>
      </c>
      <c r="AE46" s="401">
        <v>-13475051</v>
      </c>
      <c r="AF46" s="411">
        <f>AD46+AE46</f>
        <v>14369640.929796107</v>
      </c>
      <c r="AG46" s="399">
        <v>-259840.79179999954</v>
      </c>
      <c r="AH46" s="399">
        <f>SUM(AF46:AG46)</f>
        <v>14109800.137996107</v>
      </c>
      <c r="AI46" s="411">
        <f>AF46/Y46</f>
        <v>211.1847056978103</v>
      </c>
      <c r="AJ46" s="399">
        <f>AH46/Y46</f>
        <v>207.36593239563376</v>
      </c>
      <c r="AK46" s="412">
        <v>5</v>
      </c>
      <c r="AL46" s="412">
        <v>5</v>
      </c>
    </row>
    <row r="47" spans="1:38">
      <c r="A47" s="397">
        <v>111</v>
      </c>
      <c r="B47" s="398" t="s">
        <v>70</v>
      </c>
      <c r="C47" s="420">
        <v>17953</v>
      </c>
      <c r="D47" s="448">
        <f>F47-E47</f>
        <v>2218970.3642154746</v>
      </c>
      <c r="E47" s="544">
        <v>2558624.0474112518</v>
      </c>
      <c r="F47" s="400">
        <v>4777594.4116267264</v>
      </c>
      <c r="G47" s="400">
        <v>5716852.6871153358</v>
      </c>
      <c r="H47" s="404">
        <f>SUM(F47:G47)</f>
        <v>10494447.098742062</v>
      </c>
      <c r="I47" s="427">
        <v>1943745.2944886847</v>
      </c>
      <c r="J47" s="405">
        <f>SUM(H47:I47)</f>
        <v>12438192.393230747</v>
      </c>
      <c r="K47" s="429">
        <v>-2654523</v>
      </c>
      <c r="L47" s="414">
        <f>SUM(J47:K47)</f>
        <v>9783669.3932307474</v>
      </c>
      <c r="M47" s="431">
        <v>164223.18504000001</v>
      </c>
      <c r="N47" s="405">
        <f>SUM(L47:M47)</f>
        <v>9947892.5782707483</v>
      </c>
      <c r="O47" s="411">
        <f>L47/C47</f>
        <v>544.96013998945841</v>
      </c>
      <c r="P47" s="399">
        <f>N47/C47</f>
        <v>554.10753513455961</v>
      </c>
      <c r="Q47" s="412">
        <v>7</v>
      </c>
      <c r="R47" s="412">
        <v>7</v>
      </c>
      <c r="S47" s="459">
        <f>L47-AF47</f>
        <v>506524.1038020812</v>
      </c>
      <c r="T47" s="416">
        <f>S47/AF47</f>
        <v>5.4599134539723863E-2</v>
      </c>
      <c r="U47" s="461">
        <v>50.558423238456896</v>
      </c>
      <c r="V47" s="512"/>
      <c r="W47" s="397">
        <v>111</v>
      </c>
      <c r="X47" s="398" t="s">
        <v>70</v>
      </c>
      <c r="Y47" s="400">
        <v>18131</v>
      </c>
      <c r="Z47" s="400">
        <v>3218089.3086587857</v>
      </c>
      <c r="AA47" s="400">
        <v>5640682.2281440506</v>
      </c>
      <c r="AB47" s="404">
        <f>SUM(Z47:AA47)</f>
        <v>8858771.5368028358</v>
      </c>
      <c r="AC47" s="400">
        <v>3072896.7526258295</v>
      </c>
      <c r="AD47" s="399">
        <f>AB47+AC47</f>
        <v>11931668.289428666</v>
      </c>
      <c r="AE47" s="401">
        <v>-2654523</v>
      </c>
      <c r="AF47" s="411">
        <f>AD47+AE47</f>
        <v>9277145.2894286662</v>
      </c>
      <c r="AG47" s="399">
        <v>113638.973</v>
      </c>
      <c r="AH47" s="399">
        <f>SUM(AF47:AG47)</f>
        <v>9390784.2624286655</v>
      </c>
      <c r="AI47" s="411">
        <f>AF47/Y47</f>
        <v>511.6731172813781</v>
      </c>
      <c r="AJ47" s="399">
        <f>AH47/Y47</f>
        <v>517.94077891063182</v>
      </c>
      <c r="AK47" s="412">
        <v>7</v>
      </c>
      <c r="AL47" s="412">
        <v>7</v>
      </c>
    </row>
    <row r="48" spans="1:38">
      <c r="A48" s="397">
        <v>139</v>
      </c>
      <c r="B48" s="398" t="s">
        <v>71</v>
      </c>
      <c r="C48" s="420">
        <v>9766</v>
      </c>
      <c r="D48" s="448">
        <f>F48-E48</f>
        <v>6116280.9414096437</v>
      </c>
      <c r="E48" s="544">
        <v>1443843.7290396255</v>
      </c>
      <c r="F48" s="400">
        <v>7560124.670449269</v>
      </c>
      <c r="G48" s="400">
        <v>5493137.8700356977</v>
      </c>
      <c r="H48" s="404">
        <f>SUM(F48:G48)</f>
        <v>13053262.540484967</v>
      </c>
      <c r="I48" s="427">
        <v>721684.24410468037</v>
      </c>
      <c r="J48" s="405">
        <f>SUM(H48:I48)</f>
        <v>13774946.784589646</v>
      </c>
      <c r="K48" s="429">
        <v>6471</v>
      </c>
      <c r="L48" s="414">
        <f>SUM(J48:K48)</f>
        <v>13781417.784589646</v>
      </c>
      <c r="M48" s="431">
        <v>100855.90551000001</v>
      </c>
      <c r="N48" s="405">
        <f>SUM(L48:M48)</f>
        <v>13882273.690099647</v>
      </c>
      <c r="O48" s="411">
        <f>L48/C48</f>
        <v>1411.1629924830684</v>
      </c>
      <c r="P48" s="399">
        <f>N48/C48</f>
        <v>1421.4902406409633</v>
      </c>
      <c r="Q48" s="412">
        <v>17</v>
      </c>
      <c r="R48" s="412">
        <v>17</v>
      </c>
      <c r="S48" s="459">
        <f>L48-AF48</f>
        <v>727769.99781630747</v>
      </c>
      <c r="T48" s="416">
        <f>S48/AF48</f>
        <v>5.575223184386232E-2</v>
      </c>
      <c r="U48" s="461">
        <v>78.288949026991759</v>
      </c>
      <c r="V48" s="512"/>
      <c r="W48" s="397">
        <v>139</v>
      </c>
      <c r="X48" s="398" t="s">
        <v>71</v>
      </c>
      <c r="Y48" s="400">
        <v>9853</v>
      </c>
      <c r="Z48" s="400">
        <v>6186702.8536374588</v>
      </c>
      <c r="AA48" s="400">
        <v>5411277.0790536571</v>
      </c>
      <c r="AB48" s="404">
        <f>SUM(Z48:AA48)</f>
        <v>11597979.932691116</v>
      </c>
      <c r="AC48" s="400">
        <v>1449196.8540822233</v>
      </c>
      <c r="AD48" s="399">
        <f>AB48+AC48</f>
        <v>13047176.786773339</v>
      </c>
      <c r="AE48" s="401">
        <v>6471</v>
      </c>
      <c r="AF48" s="411">
        <f>AD48+AE48</f>
        <v>13053647.786773339</v>
      </c>
      <c r="AG48" s="399">
        <v>275476.00140000007</v>
      </c>
      <c r="AH48" s="399">
        <f>SUM(AF48:AG48)</f>
        <v>13329123.788173338</v>
      </c>
      <c r="AI48" s="411">
        <f>AF48/Y48</f>
        <v>1324.8399255834099</v>
      </c>
      <c r="AJ48" s="399">
        <f>AH48/Y48</f>
        <v>1352.7985170174909</v>
      </c>
      <c r="AK48" s="412">
        <v>17</v>
      </c>
      <c r="AL48" s="412">
        <v>17</v>
      </c>
    </row>
    <row r="49" spans="1:38">
      <c r="A49" s="397">
        <v>140</v>
      </c>
      <c r="B49" s="398" t="s">
        <v>72</v>
      </c>
      <c r="C49" s="420">
        <v>20618</v>
      </c>
      <c r="D49" s="448">
        <f>F49-E49</f>
        <v>11052591.738778183</v>
      </c>
      <c r="E49" s="544">
        <v>3007003.745757727</v>
      </c>
      <c r="F49" s="400">
        <v>14059595.48453591</v>
      </c>
      <c r="G49" s="400">
        <v>7436128.0022081425</v>
      </c>
      <c r="H49" s="404">
        <f>SUM(F49:G49)</f>
        <v>21495723.486744054</v>
      </c>
      <c r="I49" s="427">
        <v>2296322.9965546103</v>
      </c>
      <c r="J49" s="405">
        <f>SUM(H49:I49)</f>
        <v>23792046.483298663</v>
      </c>
      <c r="K49" s="429">
        <v>-1342274</v>
      </c>
      <c r="L49" s="414">
        <f>SUM(J49:K49)</f>
        <v>22449772.483298663</v>
      </c>
      <c r="M49" s="431">
        <v>-35821.723979999893</v>
      </c>
      <c r="N49" s="405">
        <f>SUM(L49:M49)</f>
        <v>22413950.759318665</v>
      </c>
      <c r="O49" s="411">
        <f>L49/C49</f>
        <v>1088.8433642108189</v>
      </c>
      <c r="P49" s="399">
        <f>N49/C49</f>
        <v>1087.1059636879747</v>
      </c>
      <c r="Q49" s="412">
        <v>11</v>
      </c>
      <c r="R49" s="412">
        <v>11</v>
      </c>
      <c r="S49" s="459">
        <f>L49-AF49</f>
        <v>952139.08726343513</v>
      </c>
      <c r="T49" s="416">
        <f>S49/AF49</f>
        <v>4.4290414192244831E-2</v>
      </c>
      <c r="U49" s="461">
        <v>60.436381621916098</v>
      </c>
      <c r="V49" s="512"/>
      <c r="W49" s="397">
        <v>140</v>
      </c>
      <c r="X49" s="398" t="s">
        <v>72</v>
      </c>
      <c r="Y49" s="400">
        <v>20801</v>
      </c>
      <c r="Z49" s="400">
        <v>11773497.62635247</v>
      </c>
      <c r="AA49" s="400">
        <v>7386993.1066183681</v>
      </c>
      <c r="AB49" s="404">
        <f>SUM(Z49:AA49)</f>
        <v>19160490.732970838</v>
      </c>
      <c r="AC49" s="400">
        <v>3679416.6630643914</v>
      </c>
      <c r="AD49" s="399">
        <f>AB49+AC49</f>
        <v>22839907.396035228</v>
      </c>
      <c r="AE49" s="401">
        <v>-1342274</v>
      </c>
      <c r="AF49" s="411">
        <f>AD49+AE49</f>
        <v>21497633.396035228</v>
      </c>
      <c r="AG49" s="399">
        <v>-154366.17220000003</v>
      </c>
      <c r="AH49" s="399">
        <f>SUM(AF49:AG49)</f>
        <v>21343267.223835226</v>
      </c>
      <c r="AI49" s="411">
        <f>AF49/Y49</f>
        <v>1033.4903800795744</v>
      </c>
      <c r="AJ49" s="399">
        <f>AH49/Y49</f>
        <v>1026.0692862763917</v>
      </c>
      <c r="AK49" s="412">
        <v>11</v>
      </c>
      <c r="AL49" s="412">
        <v>11</v>
      </c>
    </row>
    <row r="50" spans="1:38">
      <c r="A50" s="397">
        <v>142</v>
      </c>
      <c r="B50" s="398" t="s">
        <v>73</v>
      </c>
      <c r="C50" s="420">
        <v>6444</v>
      </c>
      <c r="D50" s="448">
        <f>F50-E50</f>
        <v>637297.79334703472</v>
      </c>
      <c r="E50" s="544">
        <v>834204.27088780177</v>
      </c>
      <c r="F50" s="400">
        <v>1471502.0642348365</v>
      </c>
      <c r="G50" s="400">
        <v>2687570.5485506472</v>
      </c>
      <c r="H50" s="404">
        <f>SUM(F50:G50)</f>
        <v>4159072.6127854837</v>
      </c>
      <c r="I50" s="427">
        <v>798448.74171630526</v>
      </c>
      <c r="J50" s="405">
        <f>SUM(H50:I50)</f>
        <v>4957521.3545017894</v>
      </c>
      <c r="K50" s="429">
        <v>-664357</v>
      </c>
      <c r="L50" s="414">
        <f>SUM(J50:K50)</f>
        <v>4293164.3545017894</v>
      </c>
      <c r="M50" s="431">
        <v>561129.22026000009</v>
      </c>
      <c r="N50" s="405">
        <f>SUM(L50:M50)</f>
        <v>4854293.5747617893</v>
      </c>
      <c r="O50" s="411">
        <f>L50/C50</f>
        <v>666.22662236216468</v>
      </c>
      <c r="P50" s="399">
        <f>N50/C50</f>
        <v>753.30440328395241</v>
      </c>
      <c r="Q50" s="412">
        <v>7</v>
      </c>
      <c r="R50" s="412">
        <v>7</v>
      </c>
      <c r="S50" s="459">
        <f>L50-AF50</f>
        <v>241559.41793235019</v>
      </c>
      <c r="T50" s="416">
        <f>S50/AF50</f>
        <v>5.9620674205437839E-2</v>
      </c>
      <c r="U50" s="461">
        <v>50.113554542706197</v>
      </c>
      <c r="V50" s="512"/>
      <c r="W50" s="397">
        <v>142</v>
      </c>
      <c r="X50" s="398" t="s">
        <v>73</v>
      </c>
      <c r="Y50" s="400">
        <v>6504</v>
      </c>
      <c r="Z50" s="400">
        <v>1027264.4448975811</v>
      </c>
      <c r="AA50" s="400">
        <v>2519733.1918312232</v>
      </c>
      <c r="AB50" s="404">
        <f>SUM(Z50:AA50)</f>
        <v>3546997.6367288046</v>
      </c>
      <c r="AC50" s="400">
        <v>1168964.2998406347</v>
      </c>
      <c r="AD50" s="399">
        <f>AB50+AC50</f>
        <v>4715961.9365694392</v>
      </c>
      <c r="AE50" s="401">
        <v>-664357</v>
      </c>
      <c r="AF50" s="411">
        <f>AD50+AE50</f>
        <v>4051604.9365694392</v>
      </c>
      <c r="AG50" s="399">
        <v>547153.52950000018</v>
      </c>
      <c r="AH50" s="399">
        <f>SUM(AF50:AG50)</f>
        <v>4598758.4660694394</v>
      </c>
      <c r="AI50" s="411">
        <f>AF50/Y50</f>
        <v>622.94048840243534</v>
      </c>
      <c r="AJ50" s="399">
        <f>AH50/Y50</f>
        <v>707.06618482002455</v>
      </c>
      <c r="AK50" s="412">
        <v>7</v>
      </c>
      <c r="AL50" s="412">
        <v>7</v>
      </c>
    </row>
    <row r="51" spans="1:38">
      <c r="A51" s="397">
        <v>143</v>
      </c>
      <c r="B51" s="398" t="s">
        <v>74</v>
      </c>
      <c r="C51" s="420">
        <v>6850</v>
      </c>
      <c r="D51" s="448">
        <f>F51-E51</f>
        <v>18319.681061940966</v>
      </c>
      <c r="E51" s="544">
        <v>918614.90960127069</v>
      </c>
      <c r="F51" s="400">
        <v>936934.59066321165</v>
      </c>
      <c r="G51" s="400">
        <v>2634901.2489665342</v>
      </c>
      <c r="H51" s="404">
        <f>SUM(F51:G51)</f>
        <v>3571835.839629746</v>
      </c>
      <c r="I51" s="427">
        <v>848830.85145489522</v>
      </c>
      <c r="J51" s="405">
        <f>SUM(H51:I51)</f>
        <v>4420666.691084641</v>
      </c>
      <c r="K51" s="429">
        <v>-893909</v>
      </c>
      <c r="L51" s="414">
        <f>SUM(J51:K51)</f>
        <v>3526757.691084641</v>
      </c>
      <c r="M51" s="431">
        <v>175324.75236000007</v>
      </c>
      <c r="N51" s="405">
        <f>SUM(L51:M51)</f>
        <v>3702082.4434446413</v>
      </c>
      <c r="O51" s="411">
        <f>L51/C51</f>
        <v>514.85513738461918</v>
      </c>
      <c r="P51" s="399">
        <f>N51/C51</f>
        <v>540.44999174374323</v>
      </c>
      <c r="Q51" s="412">
        <v>6</v>
      </c>
      <c r="R51" s="412">
        <v>6</v>
      </c>
      <c r="S51" s="459">
        <f>L51-AF51</f>
        <v>543784.91220034007</v>
      </c>
      <c r="T51" s="416">
        <f>S51/AF51</f>
        <v>0.18229630389175991</v>
      </c>
      <c r="U51" s="461">
        <v>92.040914796643676</v>
      </c>
      <c r="V51" s="512"/>
      <c r="W51" s="397">
        <v>143</v>
      </c>
      <c r="X51" s="398" t="s">
        <v>74</v>
      </c>
      <c r="Y51" s="400">
        <v>6804</v>
      </c>
      <c r="Z51" s="400">
        <v>-318999.77099567396</v>
      </c>
      <c r="AA51" s="400">
        <v>2841861.3356856569</v>
      </c>
      <c r="AB51" s="404">
        <f>SUM(Z51:AA51)</f>
        <v>2522861.5646899827</v>
      </c>
      <c r="AC51" s="400">
        <v>1354020.2141943185</v>
      </c>
      <c r="AD51" s="399">
        <f>AB51+AC51</f>
        <v>3876881.778884301</v>
      </c>
      <c r="AE51" s="401">
        <v>-893909</v>
      </c>
      <c r="AF51" s="411">
        <f>AD51+AE51</f>
        <v>2982972.778884301</v>
      </c>
      <c r="AG51" s="399">
        <v>209546.48349999997</v>
      </c>
      <c r="AH51" s="399">
        <f>SUM(AF51:AG51)</f>
        <v>3192519.2623843011</v>
      </c>
      <c r="AI51" s="411">
        <f>AF51/Y51</f>
        <v>438.41457655559981</v>
      </c>
      <c r="AJ51" s="399">
        <f>AH51/Y51</f>
        <v>469.21211969199015</v>
      </c>
      <c r="AK51" s="412">
        <v>6</v>
      </c>
      <c r="AL51" s="412">
        <v>6</v>
      </c>
    </row>
    <row r="52" spans="1:38">
      <c r="A52" s="397">
        <v>145</v>
      </c>
      <c r="B52" s="398" t="s">
        <v>75</v>
      </c>
      <c r="C52" s="420">
        <v>12343</v>
      </c>
      <c r="D52" s="448">
        <f>F52-E52</f>
        <v>6674105.8864454608</v>
      </c>
      <c r="E52" s="544">
        <v>1260847.7996929996</v>
      </c>
      <c r="F52" s="400">
        <v>7934953.6861384604</v>
      </c>
      <c r="G52" s="400">
        <v>5791882.8272914449</v>
      </c>
      <c r="H52" s="404">
        <f>SUM(F52:G52)</f>
        <v>13726836.513429906</v>
      </c>
      <c r="I52" s="427">
        <v>1126306.7453618362</v>
      </c>
      <c r="J52" s="405">
        <f>SUM(H52:I52)</f>
        <v>14853143.258791743</v>
      </c>
      <c r="K52" s="429">
        <v>-508247</v>
      </c>
      <c r="L52" s="414">
        <f>SUM(J52:K52)</f>
        <v>14344896.258791743</v>
      </c>
      <c r="M52" s="431">
        <v>167148.59805000003</v>
      </c>
      <c r="N52" s="405">
        <f>SUM(L52:M52)</f>
        <v>14512044.856841743</v>
      </c>
      <c r="O52" s="411">
        <f>L52/C52</f>
        <v>1162.18879192998</v>
      </c>
      <c r="P52" s="399">
        <f>N52/C52</f>
        <v>1175.730766980616</v>
      </c>
      <c r="Q52" s="412">
        <v>14</v>
      </c>
      <c r="R52" s="412">
        <v>14</v>
      </c>
      <c r="S52" s="459">
        <f>L52-AF52</f>
        <v>511639.14644333348</v>
      </c>
      <c r="T52" s="416">
        <f>S52/AF52</f>
        <v>3.6986166185446895E-2</v>
      </c>
      <c r="U52" s="461">
        <v>33.353134272308807</v>
      </c>
      <c r="V52" s="512"/>
      <c r="W52" s="397">
        <v>145</v>
      </c>
      <c r="X52" s="398" t="s">
        <v>75</v>
      </c>
      <c r="Y52" s="400">
        <v>12369</v>
      </c>
      <c r="Z52" s="400">
        <v>6632850.1567233652</v>
      </c>
      <c r="AA52" s="400">
        <v>5529781.0414514346</v>
      </c>
      <c r="AB52" s="404">
        <f>SUM(Z52:AA52)</f>
        <v>12162631.198174801</v>
      </c>
      <c r="AC52" s="400">
        <v>2178872.9141736086</v>
      </c>
      <c r="AD52" s="399">
        <f>AB52+AC52</f>
        <v>14341504.112348409</v>
      </c>
      <c r="AE52" s="401">
        <v>-508247</v>
      </c>
      <c r="AF52" s="411">
        <f>AD52+AE52</f>
        <v>13833257.112348409</v>
      </c>
      <c r="AG52" s="399">
        <v>71130.746900000027</v>
      </c>
      <c r="AH52" s="399">
        <f>SUM(AF52:AG52)</f>
        <v>13904387.859248409</v>
      </c>
      <c r="AI52" s="411">
        <f>AF52/Y52</f>
        <v>1118.381204005854</v>
      </c>
      <c r="AJ52" s="399">
        <f>AH52/Y52</f>
        <v>1124.1319313807428</v>
      </c>
      <c r="AK52" s="412">
        <v>14</v>
      </c>
      <c r="AL52" s="412">
        <v>14</v>
      </c>
    </row>
    <row r="53" spans="1:38">
      <c r="A53" s="397">
        <v>146</v>
      </c>
      <c r="B53" s="398" t="s">
        <v>76</v>
      </c>
      <c r="C53" s="420">
        <v>4406</v>
      </c>
      <c r="D53" s="448">
        <f>F53-E53</f>
        <v>1800522.160342529</v>
      </c>
      <c r="E53" s="544">
        <v>674112.18533219909</v>
      </c>
      <c r="F53" s="400">
        <v>2474634.345674728</v>
      </c>
      <c r="G53" s="400">
        <v>1250649.6578673408</v>
      </c>
      <c r="H53" s="404">
        <f>SUM(F53:G53)</f>
        <v>3725284.0035420689</v>
      </c>
      <c r="I53" s="427">
        <v>746288.09527620673</v>
      </c>
      <c r="J53" s="405">
        <f>SUM(H53:I53)</f>
        <v>4471572.0988182761</v>
      </c>
      <c r="K53" s="429">
        <v>-316094</v>
      </c>
      <c r="L53" s="414">
        <f>SUM(J53:K53)</f>
        <v>4155478.0988182761</v>
      </c>
      <c r="M53" s="431">
        <v>101764.36710000003</v>
      </c>
      <c r="N53" s="405">
        <f>SUM(L53:M53)</f>
        <v>4257242.4659182765</v>
      </c>
      <c r="O53" s="411">
        <f>L53/C53</f>
        <v>943.14073963192834</v>
      </c>
      <c r="P53" s="399">
        <f>N53/C53</f>
        <v>966.23750928694426</v>
      </c>
      <c r="Q53" s="412">
        <v>12</v>
      </c>
      <c r="R53" s="412">
        <v>12</v>
      </c>
      <c r="S53" s="459">
        <f>L53-AF53</f>
        <v>393527.26371790236</v>
      </c>
      <c r="T53" s="416">
        <f>S53/AF53</f>
        <v>0.10460723198350957</v>
      </c>
      <c r="U53" s="461">
        <v>176.02009483118263</v>
      </c>
      <c r="V53" s="512"/>
      <c r="W53" s="397">
        <v>146</v>
      </c>
      <c r="X53" s="398" t="s">
        <v>76</v>
      </c>
      <c r="Y53" s="400">
        <v>4492</v>
      </c>
      <c r="Z53" s="400">
        <v>1908820.4057942324</v>
      </c>
      <c r="AA53" s="400">
        <v>1142265.6476107622</v>
      </c>
      <c r="AB53" s="404">
        <f>SUM(Z53:AA53)</f>
        <v>3051086.0534049943</v>
      </c>
      <c r="AC53" s="400">
        <v>1026958.7816953794</v>
      </c>
      <c r="AD53" s="399">
        <f>AB53+AC53</f>
        <v>4078044.8351003737</v>
      </c>
      <c r="AE53" s="401">
        <v>-316094</v>
      </c>
      <c r="AF53" s="411">
        <f>AD53+AE53</f>
        <v>3761950.8351003737</v>
      </c>
      <c r="AG53" s="399">
        <v>28370.340000000011</v>
      </c>
      <c r="AH53" s="399">
        <f>SUM(AF53:AG53)</f>
        <v>3790321.1751003736</v>
      </c>
      <c r="AI53" s="411">
        <f>AF53/Y53</f>
        <v>837.47792410961119</v>
      </c>
      <c r="AJ53" s="399">
        <f>AH53/Y53</f>
        <v>843.79367210604937</v>
      </c>
      <c r="AK53" s="412">
        <v>12</v>
      </c>
      <c r="AL53" s="412">
        <v>12</v>
      </c>
    </row>
    <row r="54" spans="1:38">
      <c r="A54" s="397">
        <v>148</v>
      </c>
      <c r="B54" s="398" t="s">
        <v>77</v>
      </c>
      <c r="C54" s="420">
        <v>7127</v>
      </c>
      <c r="D54" s="448">
        <f>F54-E54</f>
        <v>11249426.662607478</v>
      </c>
      <c r="E54" s="544">
        <v>1011401.4842979386</v>
      </c>
      <c r="F54" s="400">
        <v>12260828.146905417</v>
      </c>
      <c r="G54" s="400">
        <v>-6188.502800136097</v>
      </c>
      <c r="H54" s="404">
        <f>SUM(F54:G54)</f>
        <v>12254639.64410528</v>
      </c>
      <c r="I54" s="427">
        <v>764528.77901884099</v>
      </c>
      <c r="J54" s="405">
        <f>SUM(H54:I54)</f>
        <v>13019168.423124122</v>
      </c>
      <c r="K54" s="429">
        <v>-895557</v>
      </c>
      <c r="L54" s="414">
        <f>SUM(J54:K54)</f>
        <v>12123611.423124122</v>
      </c>
      <c r="M54" s="431">
        <v>1966.944359999994</v>
      </c>
      <c r="N54" s="405">
        <f>SUM(L54:M54)</f>
        <v>12125578.367484121</v>
      </c>
      <c r="O54" s="411">
        <f>L54/C54</f>
        <v>1701.0820012802192</v>
      </c>
      <c r="P54" s="399">
        <f>N54/C54</f>
        <v>1701.35798617709</v>
      </c>
      <c r="Q54" s="412">
        <v>19</v>
      </c>
      <c r="R54" s="412">
        <v>19</v>
      </c>
      <c r="S54" s="459">
        <f>L54-AF54</f>
        <v>809785.01775564998</v>
      </c>
      <c r="T54" s="416">
        <f>S54/AF54</f>
        <v>7.1574813749254868E-2</v>
      </c>
      <c r="U54" s="461">
        <v>66.749642090713223</v>
      </c>
      <c r="V54" s="512"/>
      <c r="W54" s="397">
        <v>148</v>
      </c>
      <c r="X54" s="398" t="s">
        <v>77</v>
      </c>
      <c r="Y54" s="400">
        <v>7047</v>
      </c>
      <c r="Z54" s="400">
        <v>11064519.85871225</v>
      </c>
      <c r="AA54" s="400">
        <v>-18030.551669187938</v>
      </c>
      <c r="AB54" s="404">
        <f>SUM(Z54:AA54)</f>
        <v>11046489.307043063</v>
      </c>
      <c r="AC54" s="400">
        <v>1162894.0983254092</v>
      </c>
      <c r="AD54" s="399">
        <f>AB54+AC54</f>
        <v>12209383.405368472</v>
      </c>
      <c r="AE54" s="401">
        <v>-895557</v>
      </c>
      <c r="AF54" s="411">
        <f>AD54+AE54</f>
        <v>11313826.405368472</v>
      </c>
      <c r="AG54" s="399">
        <v>-2474.5241000000096</v>
      </c>
      <c r="AH54" s="399">
        <f>SUM(AF54:AG54)</f>
        <v>11311351.881268471</v>
      </c>
      <c r="AI54" s="411">
        <f>AF54/Y54</f>
        <v>1605.4812551963207</v>
      </c>
      <c r="AJ54" s="399">
        <f>AH54/Y54</f>
        <v>1605.1301094463561</v>
      </c>
      <c r="AK54" s="412">
        <v>19</v>
      </c>
      <c r="AL54" s="412">
        <v>19</v>
      </c>
    </row>
    <row r="55" spans="1:38">
      <c r="A55" s="397">
        <v>149</v>
      </c>
      <c r="B55" s="398" t="s">
        <v>78</v>
      </c>
      <c r="C55" s="420">
        <v>5379</v>
      </c>
      <c r="D55" s="448">
        <f>F55-E55</f>
        <v>2906826.4519039802</v>
      </c>
      <c r="E55" s="544">
        <v>415067.82650996646</v>
      </c>
      <c r="F55" s="400">
        <v>3321894.2784139467</v>
      </c>
      <c r="G55" s="400">
        <v>-35725.995839481118</v>
      </c>
      <c r="H55" s="404">
        <f>SUM(F55:G55)</f>
        <v>3286168.2825744655</v>
      </c>
      <c r="I55" s="427">
        <v>567449.34893094888</v>
      </c>
      <c r="J55" s="405">
        <f>SUM(H55:I55)</f>
        <v>3853617.6315054144</v>
      </c>
      <c r="K55" s="429">
        <v>-1410523</v>
      </c>
      <c r="L55" s="414">
        <f>SUM(J55:K55)</f>
        <v>2443094.6315054144</v>
      </c>
      <c r="M55" s="431">
        <v>-2761506.5363399992</v>
      </c>
      <c r="N55" s="405">
        <f>SUM(L55:M55)</f>
        <v>-318411.9048345848</v>
      </c>
      <c r="O55" s="411">
        <f>L55/C55</f>
        <v>454.1912309918971</v>
      </c>
      <c r="P55" s="399">
        <f>N55/C55</f>
        <v>-59.1953717855707</v>
      </c>
      <c r="Q55" s="412">
        <v>1</v>
      </c>
      <c r="R55" s="413">
        <v>33</v>
      </c>
      <c r="S55" s="459">
        <f>L55-AF55</f>
        <v>82556.572436353657</v>
      </c>
      <c r="T55" s="416">
        <f>S55/AF55</f>
        <v>3.497362481370539E-2</v>
      </c>
      <c r="U55" s="461">
        <v>-12.55652547020685</v>
      </c>
      <c r="V55" s="512"/>
      <c r="W55" s="397">
        <v>149</v>
      </c>
      <c r="X55" s="398" t="s">
        <v>78</v>
      </c>
      <c r="Y55" s="400">
        <v>5384</v>
      </c>
      <c r="Z55" s="400">
        <v>2975424.0653645648</v>
      </c>
      <c r="AA55" s="400">
        <v>-66793.833499252563</v>
      </c>
      <c r="AB55" s="404">
        <f>SUM(Z55:AA55)</f>
        <v>2908630.231865312</v>
      </c>
      <c r="AC55" s="400">
        <v>862430.82720374875</v>
      </c>
      <c r="AD55" s="399">
        <f>AB55+AC55</f>
        <v>3771061.0590690607</v>
      </c>
      <c r="AE55" s="401">
        <v>-1410523</v>
      </c>
      <c r="AF55" s="411">
        <f>AD55+AE55</f>
        <v>2360538.0590690607</v>
      </c>
      <c r="AG55" s="399">
        <v>-2539271.5203999998</v>
      </c>
      <c r="AH55" s="399">
        <f>SUM(AF55:AG55)</f>
        <v>-178733.46133093908</v>
      </c>
      <c r="AI55" s="411">
        <f>AF55/Y55</f>
        <v>438.43574648385231</v>
      </c>
      <c r="AJ55" s="399">
        <f>AH55/Y55</f>
        <v>-33.197151064438906</v>
      </c>
      <c r="AK55" s="412">
        <v>1</v>
      </c>
      <c r="AL55" s="413">
        <v>33</v>
      </c>
    </row>
    <row r="56" spans="1:38">
      <c r="A56" s="397">
        <v>151</v>
      </c>
      <c r="B56" s="398" t="s">
        <v>79</v>
      </c>
      <c r="C56" s="420">
        <v>1814</v>
      </c>
      <c r="D56" s="448">
        <f>F56-E56</f>
        <v>-147351.86770534082</v>
      </c>
      <c r="E56" s="544">
        <v>168922.69251438158</v>
      </c>
      <c r="F56" s="400">
        <v>21570.824809040758</v>
      </c>
      <c r="G56" s="400">
        <v>577691.31165026431</v>
      </c>
      <c r="H56" s="404">
        <f>SUM(F56:G56)</f>
        <v>599262.13645930507</v>
      </c>
      <c r="I56" s="427">
        <v>360911.43928667926</v>
      </c>
      <c r="J56" s="405">
        <f>SUM(H56:I56)</f>
        <v>960173.57574598433</v>
      </c>
      <c r="K56" s="429">
        <v>-490043</v>
      </c>
      <c r="L56" s="414">
        <f>SUM(J56:K56)</f>
        <v>470130.57574598433</v>
      </c>
      <c r="M56" s="431">
        <v>70009.884000000005</v>
      </c>
      <c r="N56" s="405">
        <f>SUM(L56:M56)</f>
        <v>540140.45974598429</v>
      </c>
      <c r="O56" s="411">
        <f>L56/C56</f>
        <v>259.16790283681604</v>
      </c>
      <c r="P56" s="399">
        <f>N56/C56</f>
        <v>297.76210570340919</v>
      </c>
      <c r="Q56" s="412">
        <v>14</v>
      </c>
      <c r="R56" s="412">
        <v>14</v>
      </c>
      <c r="S56" s="459">
        <f>L56-AF56</f>
        <v>3668.9211186419707</v>
      </c>
      <c r="T56" s="416">
        <f>S56/AF56</f>
        <v>7.8654291992620116E-3</v>
      </c>
      <c r="U56" s="461">
        <v>36.212478035312358</v>
      </c>
      <c r="V56" s="512"/>
      <c r="W56" s="397">
        <v>151</v>
      </c>
      <c r="X56" s="398" t="s">
        <v>79</v>
      </c>
      <c r="Y56" s="400">
        <v>1852</v>
      </c>
      <c r="Z56" s="400">
        <v>-299774.65955190547</v>
      </c>
      <c r="AA56" s="400">
        <v>756842.32569668361</v>
      </c>
      <c r="AB56" s="404">
        <f>SUM(Z56:AA56)</f>
        <v>457067.66614477814</v>
      </c>
      <c r="AC56" s="400">
        <v>499436.98848256422</v>
      </c>
      <c r="AD56" s="399">
        <f>AB56+AC56</f>
        <v>956504.65462734236</v>
      </c>
      <c r="AE56" s="401">
        <v>-490043</v>
      </c>
      <c r="AF56" s="411">
        <f>AD56+AE56</f>
        <v>466461.65462734236</v>
      </c>
      <c r="AG56" s="399">
        <v>0</v>
      </c>
      <c r="AH56" s="399">
        <f>SUM(AF56:AG56)</f>
        <v>466461.65462734236</v>
      </c>
      <c r="AI56" s="411">
        <f>AF56/Y56</f>
        <v>251.86914396724748</v>
      </c>
      <c r="AJ56" s="399">
        <f>AH56/Y56</f>
        <v>251.86914396724748</v>
      </c>
      <c r="AK56" s="412">
        <v>14</v>
      </c>
      <c r="AL56" s="412">
        <v>14</v>
      </c>
    </row>
    <row r="57" spans="1:38">
      <c r="A57" s="397">
        <v>152</v>
      </c>
      <c r="B57" s="398" t="s">
        <v>80</v>
      </c>
      <c r="C57" s="420">
        <v>4357</v>
      </c>
      <c r="D57" s="448">
        <f>F57-E57</f>
        <v>955948.99766241899</v>
      </c>
      <c r="E57" s="544">
        <v>475232.93950140011</v>
      </c>
      <c r="F57" s="400">
        <v>1431181.9371638191</v>
      </c>
      <c r="G57" s="400">
        <v>2138807.8025793675</v>
      </c>
      <c r="H57" s="404">
        <f>SUM(F57:G57)</f>
        <v>3569989.7397431866</v>
      </c>
      <c r="I57" s="427">
        <v>623499.10927553941</v>
      </c>
      <c r="J57" s="405">
        <f>SUM(H57:I57)</f>
        <v>4193488.849018726</v>
      </c>
      <c r="K57" s="429">
        <v>-49179</v>
      </c>
      <c r="L57" s="414">
        <f>SUM(J57:K57)</f>
        <v>4144309.849018726</v>
      </c>
      <c r="M57" s="431">
        <v>353591.58675000013</v>
      </c>
      <c r="N57" s="405">
        <f>SUM(L57:M57)</f>
        <v>4497901.4357687263</v>
      </c>
      <c r="O57" s="411">
        <f>L57/C57</f>
        <v>951.18426647205092</v>
      </c>
      <c r="P57" s="399">
        <f>N57/C57</f>
        <v>1032.3390947369121</v>
      </c>
      <c r="Q57" s="412">
        <v>14</v>
      </c>
      <c r="R57" s="412">
        <v>14</v>
      </c>
      <c r="S57" s="459">
        <f>L57-AF57</f>
        <v>188617.45290106768</v>
      </c>
      <c r="T57" s="416">
        <f>S57/AF57</f>
        <v>4.7682537976458328E-2</v>
      </c>
      <c r="U57" s="461">
        <v>34.875983347884357</v>
      </c>
      <c r="V57" s="512"/>
      <c r="W57" s="397">
        <v>152</v>
      </c>
      <c r="X57" s="398" t="s">
        <v>80</v>
      </c>
      <c r="Y57" s="400">
        <v>4406</v>
      </c>
      <c r="Z57" s="400">
        <v>947913.61813498265</v>
      </c>
      <c r="AA57" s="400">
        <v>2129321.2772719357</v>
      </c>
      <c r="AB57" s="404">
        <f>SUM(Z57:AA57)</f>
        <v>3077234.8954069186</v>
      </c>
      <c r="AC57" s="400">
        <v>927636.50071073952</v>
      </c>
      <c r="AD57" s="399">
        <f>AB57+AC57</f>
        <v>4004871.3961176584</v>
      </c>
      <c r="AE57" s="401">
        <v>-49179</v>
      </c>
      <c r="AF57" s="411">
        <f>AD57+AE57</f>
        <v>3955692.3961176584</v>
      </c>
      <c r="AG57" s="399">
        <v>281181.59200000006</v>
      </c>
      <c r="AH57" s="399">
        <f>SUM(AF57:AG57)</f>
        <v>4236873.9881176585</v>
      </c>
      <c r="AI57" s="411">
        <f>AF57/Y57</f>
        <v>897.79673084831097</v>
      </c>
      <c r="AJ57" s="399">
        <f>AH57/Y57</f>
        <v>961.61461373528334</v>
      </c>
      <c r="AK57" s="412">
        <v>14</v>
      </c>
      <c r="AL57" s="412">
        <v>14</v>
      </c>
    </row>
    <row r="58" spans="1:38">
      <c r="A58" s="397">
        <v>153</v>
      </c>
      <c r="B58" s="398" t="s">
        <v>81</v>
      </c>
      <c r="C58" s="420">
        <v>24919</v>
      </c>
      <c r="D58" s="448">
        <f>F58-E58</f>
        <v>5986884.1136322226</v>
      </c>
      <c r="E58" s="544">
        <v>5303034.7760046292</v>
      </c>
      <c r="F58" s="400">
        <v>11289918.889636852</v>
      </c>
      <c r="G58" s="400">
        <v>7294934.9361189082</v>
      </c>
      <c r="H58" s="404">
        <f>SUM(F58:G58)</f>
        <v>18584853.82575576</v>
      </c>
      <c r="I58" s="427">
        <v>2078781.2440268996</v>
      </c>
      <c r="J58" s="405">
        <f>SUM(H58:I58)</f>
        <v>20663635.069782659</v>
      </c>
      <c r="K58" s="429">
        <v>-706008</v>
      </c>
      <c r="L58" s="414">
        <f>SUM(J58:K58)</f>
        <v>19957627.069782659</v>
      </c>
      <c r="M58" s="431">
        <v>-876772.11607800005</v>
      </c>
      <c r="N58" s="405">
        <f>SUM(L58:M58)</f>
        <v>19080854.953704659</v>
      </c>
      <c r="O58" s="411">
        <f>L58/C58</f>
        <v>800.89999878737751</v>
      </c>
      <c r="P58" s="399">
        <f>N58/C58</f>
        <v>765.715115121179</v>
      </c>
      <c r="Q58" s="412">
        <v>9</v>
      </c>
      <c r="R58" s="412">
        <v>9</v>
      </c>
      <c r="S58" s="459">
        <f>L58-AF58</f>
        <v>2286955.5447546504</v>
      </c>
      <c r="T58" s="416">
        <f>S58/AF58</f>
        <v>0.12942097540070852</v>
      </c>
      <c r="U58" s="461">
        <v>164.88304523404736</v>
      </c>
      <c r="V58" s="512"/>
      <c r="W58" s="397">
        <v>153</v>
      </c>
      <c r="X58" s="398" t="s">
        <v>81</v>
      </c>
      <c r="Y58" s="400">
        <v>25208</v>
      </c>
      <c r="Z58" s="400">
        <v>6785357.6129628345</v>
      </c>
      <c r="AA58" s="400">
        <v>7725364.667784147</v>
      </c>
      <c r="AB58" s="404">
        <f>SUM(Z58:AA58)</f>
        <v>14510722.280746982</v>
      </c>
      <c r="AC58" s="400">
        <v>3865957.2442810275</v>
      </c>
      <c r="AD58" s="399">
        <f>AB58+AC58</f>
        <v>18376679.525028009</v>
      </c>
      <c r="AE58" s="401">
        <v>-706008</v>
      </c>
      <c r="AF58" s="411">
        <f>AD58+AE58</f>
        <v>17670671.525028009</v>
      </c>
      <c r="AG58" s="399">
        <v>-1022812.2260700001</v>
      </c>
      <c r="AH58" s="399">
        <f>SUM(AF58:AG58)</f>
        <v>16647859.298958009</v>
      </c>
      <c r="AI58" s="411">
        <f>AF58/Y58</f>
        <v>700.99458604522408</v>
      </c>
      <c r="AJ58" s="399">
        <f>AH58/Y58</f>
        <v>660.41968021889909</v>
      </c>
      <c r="AK58" s="412">
        <v>9</v>
      </c>
      <c r="AL58" s="412">
        <v>9</v>
      </c>
    </row>
    <row r="59" spans="1:38">
      <c r="A59" s="397">
        <v>165</v>
      </c>
      <c r="B59" s="398" t="s">
        <v>82</v>
      </c>
      <c r="C59" s="420">
        <v>16123</v>
      </c>
      <c r="D59" s="448">
        <f>F59-E59</f>
        <v>4011945.0642209304</v>
      </c>
      <c r="E59" s="544">
        <v>2085652.7489978448</v>
      </c>
      <c r="F59" s="400">
        <v>6097597.8132187752</v>
      </c>
      <c r="G59" s="400">
        <v>3981597.5143024991</v>
      </c>
      <c r="H59" s="404">
        <f>SUM(F59:G59)</f>
        <v>10079195.327521274</v>
      </c>
      <c r="I59" s="427">
        <v>1296939.0716320421</v>
      </c>
      <c r="J59" s="405">
        <f>SUM(H59:I59)</f>
        <v>11376134.399153316</v>
      </c>
      <c r="K59" s="429">
        <v>-2072768</v>
      </c>
      <c r="L59" s="414">
        <f>SUM(J59:K59)</f>
        <v>9303366.3991533164</v>
      </c>
      <c r="M59" s="431">
        <v>292107.90648000059</v>
      </c>
      <c r="N59" s="405">
        <f>SUM(L59:M59)</f>
        <v>9595474.3056333177</v>
      </c>
      <c r="O59" s="411">
        <f>L59/C59</f>
        <v>577.02452391945144</v>
      </c>
      <c r="P59" s="399">
        <f>N59/C59</f>
        <v>595.14199005354567</v>
      </c>
      <c r="Q59" s="412">
        <v>5</v>
      </c>
      <c r="R59" s="412">
        <v>5</v>
      </c>
      <c r="S59" s="459">
        <f>L59-AF59</f>
        <v>-406143.87240063585</v>
      </c>
      <c r="T59" s="416">
        <f>S59/AF59</f>
        <v>-4.1829490987873974E-2</v>
      </c>
      <c r="U59" s="461">
        <v>-40.988832973370563</v>
      </c>
      <c r="V59" s="512"/>
      <c r="W59" s="397">
        <v>165</v>
      </c>
      <c r="X59" s="398" t="s">
        <v>82</v>
      </c>
      <c r="Y59" s="400">
        <v>16280</v>
      </c>
      <c r="Z59" s="400">
        <v>4621805.9655350475</v>
      </c>
      <c r="AA59" s="400">
        <v>4647722.9933844553</v>
      </c>
      <c r="AB59" s="404">
        <f>SUM(Z59:AA59)</f>
        <v>9269528.9589195028</v>
      </c>
      <c r="AC59" s="400">
        <v>2512749.312634449</v>
      </c>
      <c r="AD59" s="399">
        <f>AB59+AC59</f>
        <v>11782278.271553952</v>
      </c>
      <c r="AE59" s="401">
        <v>-2072768</v>
      </c>
      <c r="AF59" s="411">
        <f>AD59+AE59</f>
        <v>9709510.2715539522</v>
      </c>
      <c r="AG59" s="399">
        <v>303578.39930000028</v>
      </c>
      <c r="AH59" s="399">
        <f>SUM(AF59:AG59)</f>
        <v>10013088.670853952</v>
      </c>
      <c r="AI59" s="411">
        <f>AF59/Y59</f>
        <v>596.4072648374663</v>
      </c>
      <c r="AJ59" s="399">
        <f>AH59/Y59</f>
        <v>615.05458666179061</v>
      </c>
      <c r="AK59" s="412">
        <v>5</v>
      </c>
      <c r="AL59" s="412">
        <v>5</v>
      </c>
    </row>
    <row r="60" spans="1:38">
      <c r="A60" s="397">
        <v>167</v>
      </c>
      <c r="B60" s="398" t="s">
        <v>83</v>
      </c>
      <c r="C60" s="420">
        <v>78062</v>
      </c>
      <c r="D60" s="448">
        <f>F60-E60</f>
        <v>3217962.8468154036</v>
      </c>
      <c r="E60" s="544">
        <v>14260993.825044002</v>
      </c>
      <c r="F60" s="400">
        <v>17478956.671859406</v>
      </c>
      <c r="G60" s="400">
        <v>23199948.710940171</v>
      </c>
      <c r="H60" s="404">
        <f>SUM(F60:G60)</f>
        <v>40678905.382799581</v>
      </c>
      <c r="I60" s="427">
        <v>8638058.3864910454</v>
      </c>
      <c r="J60" s="405">
        <f>SUM(H60:I60)</f>
        <v>49316963.769290626</v>
      </c>
      <c r="K60" s="429">
        <v>-81981</v>
      </c>
      <c r="L60" s="414">
        <f>SUM(J60:K60)</f>
        <v>49234982.769290626</v>
      </c>
      <c r="M60" s="431">
        <v>-10745334.527030999</v>
      </c>
      <c r="N60" s="405">
        <f>SUM(L60:M60)</f>
        <v>38489648.242259629</v>
      </c>
      <c r="O60" s="411">
        <f>L60/C60</f>
        <v>630.71638914312507</v>
      </c>
      <c r="P60" s="399">
        <f>N60/C60</f>
        <v>493.06510520175794</v>
      </c>
      <c r="Q60" s="412">
        <v>12</v>
      </c>
      <c r="R60" s="412">
        <v>12</v>
      </c>
      <c r="S60" s="459">
        <f>L60-AF60</f>
        <v>9576181.3125805557</v>
      </c>
      <c r="T60" s="416">
        <f>S60/AF60</f>
        <v>0.24146421376433991</v>
      </c>
      <c r="U60" s="461">
        <v>94.151457657606784</v>
      </c>
      <c r="V60" s="512"/>
      <c r="W60" s="397">
        <v>167</v>
      </c>
      <c r="X60" s="398" t="s">
        <v>83</v>
      </c>
      <c r="Y60" s="400">
        <v>77513</v>
      </c>
      <c r="Z60" s="400">
        <v>3650094.0717306249</v>
      </c>
      <c r="AA60" s="400">
        <v>23417808.912617035</v>
      </c>
      <c r="AB60" s="404">
        <f>SUM(Z60:AA60)</f>
        <v>27067902.98434766</v>
      </c>
      <c r="AC60" s="400">
        <v>12672879.472362412</v>
      </c>
      <c r="AD60" s="399">
        <f>AB60+AC60</f>
        <v>39740782.45671007</v>
      </c>
      <c r="AE60" s="401">
        <v>-81981</v>
      </c>
      <c r="AF60" s="411">
        <f>AD60+AE60</f>
        <v>39658801.45671007</v>
      </c>
      <c r="AG60" s="399">
        <v>-10935552.449899998</v>
      </c>
      <c r="AH60" s="399">
        <f>SUM(AF60:AG60)</f>
        <v>28723249.006810073</v>
      </c>
      <c r="AI60" s="411">
        <f>AF60/Y60</f>
        <v>511.64064681679292</v>
      </c>
      <c r="AJ60" s="399">
        <f>AH60/Y60</f>
        <v>370.56040930953611</v>
      </c>
      <c r="AK60" s="412">
        <v>12</v>
      </c>
      <c r="AL60" s="412">
        <v>12</v>
      </c>
    </row>
    <row r="61" spans="1:38">
      <c r="A61" s="397">
        <v>169</v>
      </c>
      <c r="B61" s="398" t="s">
        <v>84</v>
      </c>
      <c r="C61" s="420">
        <v>4916</v>
      </c>
      <c r="D61" s="448">
        <f>F61-E61</f>
        <v>992417.4901359193</v>
      </c>
      <c r="E61" s="544">
        <v>659100.18701745383</v>
      </c>
      <c r="F61" s="400">
        <v>1651517.6771533731</v>
      </c>
      <c r="G61" s="400">
        <v>2046238.3386998295</v>
      </c>
      <c r="H61" s="404">
        <f>SUM(F61:G61)</f>
        <v>3697756.0158532029</v>
      </c>
      <c r="I61" s="427">
        <v>487932.70222529746</v>
      </c>
      <c r="J61" s="405">
        <f>SUM(H61:I61)</f>
        <v>4185688.7180785006</v>
      </c>
      <c r="K61" s="429">
        <v>-1288509</v>
      </c>
      <c r="L61" s="414">
        <f>SUM(J61:K61)</f>
        <v>2897179.7180785006</v>
      </c>
      <c r="M61" s="431">
        <v>-16502.329800000007</v>
      </c>
      <c r="N61" s="405">
        <f>SUM(L61:M61)</f>
        <v>2880677.3882785006</v>
      </c>
      <c r="O61" s="411">
        <f>L61/C61</f>
        <v>589.33680188740857</v>
      </c>
      <c r="P61" s="399">
        <f>N61/C61</f>
        <v>585.97994065876742</v>
      </c>
      <c r="Q61" s="412">
        <v>5</v>
      </c>
      <c r="R61" s="412">
        <v>5</v>
      </c>
      <c r="S61" s="459">
        <f>L61-AF61</f>
        <v>356034.80543695111</v>
      </c>
      <c r="T61" s="416">
        <f>S61/AF61</f>
        <v>0.14010802912725226</v>
      </c>
      <c r="U61" s="461">
        <v>53.962075883853402</v>
      </c>
      <c r="V61" s="512"/>
      <c r="W61" s="397">
        <v>169</v>
      </c>
      <c r="X61" s="398" t="s">
        <v>84</v>
      </c>
      <c r="Y61" s="400">
        <v>4990</v>
      </c>
      <c r="Z61" s="400">
        <v>1023900.8080649448</v>
      </c>
      <c r="AA61" s="400">
        <v>1902219.8190324954</v>
      </c>
      <c r="AB61" s="404">
        <f>SUM(Z61:AA61)</f>
        <v>2926120.62709744</v>
      </c>
      <c r="AC61" s="400">
        <v>903533.28554410953</v>
      </c>
      <c r="AD61" s="399">
        <f>AB61+AC61</f>
        <v>3829653.9126415495</v>
      </c>
      <c r="AE61" s="401">
        <v>-1288509</v>
      </c>
      <c r="AF61" s="411">
        <f>AD61+AE61</f>
        <v>2541144.9126415495</v>
      </c>
      <c r="AG61" s="399">
        <v>80382.62999999999</v>
      </c>
      <c r="AH61" s="399">
        <f>SUM(AF61:AG61)</f>
        <v>2621527.5426415494</v>
      </c>
      <c r="AI61" s="411">
        <f>AF61/Y61</f>
        <v>509.24747748327644</v>
      </c>
      <c r="AJ61" s="399">
        <f>AH61/Y61</f>
        <v>525.35622097025032</v>
      </c>
      <c r="AK61" s="412">
        <v>5</v>
      </c>
      <c r="AL61" s="412">
        <v>5</v>
      </c>
    </row>
    <row r="62" spans="1:38">
      <c r="A62" s="397">
        <v>171</v>
      </c>
      <c r="B62" s="398" t="s">
        <v>85</v>
      </c>
      <c r="C62" s="420">
        <v>4590</v>
      </c>
      <c r="D62" s="448">
        <f>F62-E62</f>
        <v>483435.72216260468</v>
      </c>
      <c r="E62" s="544">
        <v>701640.0703181451</v>
      </c>
      <c r="F62" s="400">
        <v>1185075.7924807498</v>
      </c>
      <c r="G62" s="400">
        <v>1440171.4098159471</v>
      </c>
      <c r="H62" s="404">
        <f>SUM(F62:G62)</f>
        <v>2625247.2022966966</v>
      </c>
      <c r="I62" s="427">
        <v>680196.3904647273</v>
      </c>
      <c r="J62" s="405">
        <f>SUM(H62:I62)</f>
        <v>3305443.5927614239</v>
      </c>
      <c r="K62" s="429">
        <v>-64659</v>
      </c>
      <c r="L62" s="414">
        <f>SUM(J62:K62)</f>
        <v>3240784.5927614239</v>
      </c>
      <c r="M62" s="431">
        <v>-20002.824000000008</v>
      </c>
      <c r="N62" s="405">
        <f>SUM(L62:M62)</f>
        <v>3220781.7687614239</v>
      </c>
      <c r="O62" s="411">
        <f>L62/C62</f>
        <v>706.05328818331679</v>
      </c>
      <c r="P62" s="399">
        <f>N62/C62</f>
        <v>701.69537445782657</v>
      </c>
      <c r="Q62" s="412">
        <v>11</v>
      </c>
      <c r="R62" s="412">
        <v>11</v>
      </c>
      <c r="S62" s="459">
        <f>L62-AF62</f>
        <v>758919.12996676937</v>
      </c>
      <c r="T62" s="416">
        <f>S62/AF62</f>
        <v>0.30578576532194607</v>
      </c>
      <c r="U62" s="461">
        <v>166.91542597808893</v>
      </c>
      <c r="V62" s="512"/>
      <c r="W62" s="397">
        <v>171</v>
      </c>
      <c r="X62" s="398" t="s">
        <v>85</v>
      </c>
      <c r="Y62" s="400">
        <v>4540</v>
      </c>
      <c r="Z62" s="400">
        <v>134217.30706299015</v>
      </c>
      <c r="AA62" s="400">
        <v>1473035.6550756306</v>
      </c>
      <c r="AB62" s="404">
        <f>SUM(Z62:AA62)</f>
        <v>1607252.9621386207</v>
      </c>
      <c r="AC62" s="400">
        <v>939271.50065603375</v>
      </c>
      <c r="AD62" s="399">
        <f>AB62+AC62</f>
        <v>2546524.4627946545</v>
      </c>
      <c r="AE62" s="401">
        <v>-64659</v>
      </c>
      <c r="AF62" s="411">
        <f>AD62+AE62</f>
        <v>2481865.4627946545</v>
      </c>
      <c r="AG62" s="399">
        <v>8038.2629999999917</v>
      </c>
      <c r="AH62" s="399">
        <f>SUM(AF62:AG62)</f>
        <v>2489903.7257946543</v>
      </c>
      <c r="AI62" s="411">
        <f>AF62/Y62</f>
        <v>546.66640149661998</v>
      </c>
      <c r="AJ62" s="399">
        <f>AH62/Y62</f>
        <v>548.43694400763309</v>
      </c>
      <c r="AK62" s="412">
        <v>11</v>
      </c>
      <c r="AL62" s="412">
        <v>11</v>
      </c>
    </row>
    <row r="63" spans="1:38">
      <c r="A63" s="397">
        <v>172</v>
      </c>
      <c r="B63" s="398" t="s">
        <v>86</v>
      </c>
      <c r="C63" s="420">
        <v>4079</v>
      </c>
      <c r="D63" s="448">
        <f>F63-E63</f>
        <v>83094.93420051178</v>
      </c>
      <c r="E63" s="544">
        <v>553250.04176680348</v>
      </c>
      <c r="F63" s="400">
        <v>636344.97596731526</v>
      </c>
      <c r="G63" s="400">
        <v>1767282.9971952213</v>
      </c>
      <c r="H63" s="404">
        <f>SUM(F63:G63)</f>
        <v>2403627.9731625365</v>
      </c>
      <c r="I63" s="427">
        <v>681478.68251577846</v>
      </c>
      <c r="J63" s="405">
        <f>SUM(H63:I63)</f>
        <v>3085106.6556783151</v>
      </c>
      <c r="K63" s="429">
        <v>614582</v>
      </c>
      <c r="L63" s="414">
        <f>SUM(J63:K63)</f>
        <v>3699688.6556783151</v>
      </c>
      <c r="M63" s="431">
        <v>-115216.26624000026</v>
      </c>
      <c r="N63" s="405">
        <f>SUM(L63:M63)</f>
        <v>3584472.3894383148</v>
      </c>
      <c r="O63" s="411">
        <f>L63/C63</f>
        <v>907.0087412793124</v>
      </c>
      <c r="P63" s="399">
        <f>N63/C63</f>
        <v>878.76253724891274</v>
      </c>
      <c r="Q63" s="412">
        <v>13</v>
      </c>
      <c r="R63" s="412">
        <v>13</v>
      </c>
      <c r="S63" s="459">
        <f>L63-AF63</f>
        <v>387403.71709610056</v>
      </c>
      <c r="T63" s="416">
        <f>S63/AF63</f>
        <v>0.11695965905092823</v>
      </c>
      <c r="U63" s="461">
        <v>134.19696709549135</v>
      </c>
      <c r="V63" s="512"/>
      <c r="W63" s="397">
        <v>172</v>
      </c>
      <c r="X63" s="398" t="s">
        <v>86</v>
      </c>
      <c r="Y63" s="400">
        <v>4171</v>
      </c>
      <c r="Z63" s="400">
        <v>131735.40256824211</v>
      </c>
      <c r="AA63" s="400">
        <v>1635985.5329674939</v>
      </c>
      <c r="AB63" s="404">
        <f>SUM(Z63:AA63)</f>
        <v>1767720.9355357359</v>
      </c>
      <c r="AC63" s="400">
        <v>929982.00304647884</v>
      </c>
      <c r="AD63" s="399">
        <f>AB63+AC63</f>
        <v>2697702.9385822145</v>
      </c>
      <c r="AE63" s="401">
        <v>614582</v>
      </c>
      <c r="AF63" s="411">
        <f>AD63+AE63</f>
        <v>3312284.9385822145</v>
      </c>
      <c r="AG63" s="399">
        <v>-58348.332600000082</v>
      </c>
      <c r="AH63" s="399">
        <f>SUM(AF63:AG63)</f>
        <v>3253936.6059822142</v>
      </c>
      <c r="AI63" s="411">
        <f>AF63/Y63</f>
        <v>794.12249786195503</v>
      </c>
      <c r="AJ63" s="399">
        <f>AH63/Y63</f>
        <v>780.13344665121417</v>
      </c>
      <c r="AK63" s="412">
        <v>13</v>
      </c>
      <c r="AL63" s="412">
        <v>13</v>
      </c>
    </row>
    <row r="64" spans="1:38">
      <c r="A64" s="397">
        <v>176</v>
      </c>
      <c r="B64" s="398" t="s">
        <v>87</v>
      </c>
      <c r="C64" s="420">
        <v>4259</v>
      </c>
      <c r="D64" s="448">
        <f>F64-E64</f>
        <v>-1089883.2561128833</v>
      </c>
      <c r="E64" s="544">
        <v>814721.45883459016</v>
      </c>
      <c r="F64" s="400">
        <v>-275161.79727829318</v>
      </c>
      <c r="G64" s="400">
        <v>2239859.6049235193</v>
      </c>
      <c r="H64" s="404">
        <f>SUM(F64:G64)</f>
        <v>1964697.8076452261</v>
      </c>
      <c r="I64" s="427">
        <v>744884.6576428432</v>
      </c>
      <c r="J64" s="405">
        <f>SUM(H64:I64)</f>
        <v>2709582.4652880691</v>
      </c>
      <c r="K64" s="429">
        <v>23663</v>
      </c>
      <c r="L64" s="414">
        <f>SUM(J64:K64)</f>
        <v>2733245.4652880691</v>
      </c>
      <c r="M64" s="431">
        <v>-183525.91019999998</v>
      </c>
      <c r="N64" s="405">
        <f>SUM(L64:M64)</f>
        <v>2549719.5550880693</v>
      </c>
      <c r="O64" s="411">
        <f>L64/C64</f>
        <v>641.75756404979313</v>
      </c>
      <c r="P64" s="399">
        <f>N64/C64</f>
        <v>598.66624914019008</v>
      </c>
      <c r="Q64" s="412">
        <v>12</v>
      </c>
      <c r="R64" s="412">
        <v>12</v>
      </c>
      <c r="S64" s="459">
        <f>L64-AF64</f>
        <v>572945.88823916297</v>
      </c>
      <c r="T64" s="416">
        <f>S64/AF64</f>
        <v>0.26521594242120816</v>
      </c>
      <c r="U64" s="461">
        <v>170.47666253589381</v>
      </c>
      <c r="V64" s="512"/>
      <c r="W64" s="397">
        <v>176</v>
      </c>
      <c r="X64" s="398" t="s">
        <v>87</v>
      </c>
      <c r="Y64" s="400">
        <v>4352</v>
      </c>
      <c r="Z64" s="400">
        <v>-997417.00814119354</v>
      </c>
      <c r="AA64" s="400">
        <v>2137343.916281173</v>
      </c>
      <c r="AB64" s="404">
        <f>SUM(Z64:AA64)</f>
        <v>1139926.9081399795</v>
      </c>
      <c r="AC64" s="400">
        <v>996709.66890892666</v>
      </c>
      <c r="AD64" s="399">
        <f>AB64+AC64</f>
        <v>2136636.5770489061</v>
      </c>
      <c r="AE64" s="401">
        <v>23663</v>
      </c>
      <c r="AF64" s="411">
        <f>AD64+AE64</f>
        <v>2160299.5770489061</v>
      </c>
      <c r="AG64" s="399">
        <v>-275980.36300000007</v>
      </c>
      <c r="AH64" s="399">
        <f>SUM(AF64:AG64)</f>
        <v>1884319.214048906</v>
      </c>
      <c r="AI64" s="411">
        <f>AF64/Y64</f>
        <v>496.39236604984058</v>
      </c>
      <c r="AJ64" s="399">
        <f>AH64/Y64</f>
        <v>432.97776058109054</v>
      </c>
      <c r="AK64" s="412">
        <v>12</v>
      </c>
      <c r="AL64" s="412">
        <v>12</v>
      </c>
    </row>
    <row r="65" spans="1:38">
      <c r="A65" s="397">
        <v>177</v>
      </c>
      <c r="B65" s="398" t="s">
        <v>88</v>
      </c>
      <c r="C65" s="420">
        <v>1708</v>
      </c>
      <c r="D65" s="448">
        <f>F65-E65</f>
        <v>915965.63144669402</v>
      </c>
      <c r="E65" s="544">
        <v>224277.01855813054</v>
      </c>
      <c r="F65" s="400">
        <v>1140242.6500048246</v>
      </c>
      <c r="G65" s="400">
        <v>301354.5710537156</v>
      </c>
      <c r="H65" s="404">
        <f>SUM(F65:G65)</f>
        <v>1441597.2210585403</v>
      </c>
      <c r="I65" s="427">
        <v>276274.95283426438</v>
      </c>
      <c r="J65" s="405">
        <f>SUM(H65:I65)</f>
        <v>1717872.1738928047</v>
      </c>
      <c r="K65" s="429">
        <v>-512187</v>
      </c>
      <c r="L65" s="414">
        <f>SUM(J65:K65)</f>
        <v>1205685.1738928047</v>
      </c>
      <c r="M65" s="431">
        <v>172791.06132000004</v>
      </c>
      <c r="N65" s="405">
        <f>SUM(L65:M65)</f>
        <v>1378476.2352128047</v>
      </c>
      <c r="O65" s="411">
        <f>L65/C65</f>
        <v>705.90466855550619</v>
      </c>
      <c r="P65" s="399">
        <f>N65/C65</f>
        <v>807.07039532365616</v>
      </c>
      <c r="Q65" s="412">
        <v>6</v>
      </c>
      <c r="R65" s="412">
        <v>6</v>
      </c>
      <c r="S65" s="459">
        <f>L65-AF65</f>
        <v>80937.967927216319</v>
      </c>
      <c r="T65" s="416">
        <f>S65/AF65</f>
        <v>7.1961030441263993E-2</v>
      </c>
      <c r="U65" s="461">
        <v>-5.4270841886984726</v>
      </c>
      <c r="V65" s="512"/>
      <c r="W65" s="397">
        <v>177</v>
      </c>
      <c r="X65" s="398" t="s">
        <v>88</v>
      </c>
      <c r="Y65" s="400">
        <v>1768</v>
      </c>
      <c r="Z65" s="400">
        <v>942535.34759415034</v>
      </c>
      <c r="AA65" s="400">
        <v>321711.32751182676</v>
      </c>
      <c r="AB65" s="404">
        <f>SUM(Z65:AA65)</f>
        <v>1264246.6751059771</v>
      </c>
      <c r="AC65" s="400">
        <v>372687.53085961123</v>
      </c>
      <c r="AD65" s="399">
        <f>AB65+AC65</f>
        <v>1636934.2059655883</v>
      </c>
      <c r="AE65" s="401">
        <v>-512187</v>
      </c>
      <c r="AF65" s="411">
        <f>AD65+AE65</f>
        <v>1124747.2059655883</v>
      </c>
      <c r="AG65" s="399">
        <v>104849.42136666665</v>
      </c>
      <c r="AH65" s="399">
        <f>SUM(AF65:AG65)</f>
        <v>1229596.627332255</v>
      </c>
      <c r="AI65" s="411">
        <f>AF65/Y65</f>
        <v>636.16923414343228</v>
      </c>
      <c r="AJ65" s="399">
        <f>AH65/Y65</f>
        <v>695.47320550466907</v>
      </c>
      <c r="AK65" s="412">
        <v>6</v>
      </c>
      <c r="AL65" s="412">
        <v>6</v>
      </c>
    </row>
    <row r="66" spans="1:38" s="570" customFormat="1">
      <c r="A66" s="397">
        <v>178</v>
      </c>
      <c r="B66" s="398" t="s">
        <v>89</v>
      </c>
      <c r="C66" s="420">
        <v>5734</v>
      </c>
      <c r="D66" s="448">
        <f>F66-E66</f>
        <v>385522.94017267867</v>
      </c>
      <c r="E66" s="544">
        <v>676329.65660543705</v>
      </c>
      <c r="F66" s="400">
        <v>1061852.5967781157</v>
      </c>
      <c r="G66" s="400">
        <v>2480279.0207978301</v>
      </c>
      <c r="H66" s="404">
        <f>SUM(F66:G66)</f>
        <v>3542131.6175759458</v>
      </c>
      <c r="I66" s="427">
        <v>949992.963158331</v>
      </c>
      <c r="J66" s="405">
        <f>SUM(H66:I66)</f>
        <v>4492124.5807342771</v>
      </c>
      <c r="K66" s="429">
        <v>-102343</v>
      </c>
      <c r="L66" s="414">
        <f>SUM(J66:K66)</f>
        <v>4389781.5807342771</v>
      </c>
      <c r="M66" s="431">
        <v>36588.498900000006</v>
      </c>
      <c r="N66" s="405">
        <f>SUM(L66:M66)</f>
        <v>4426370.0796342772</v>
      </c>
      <c r="O66" s="411">
        <f>L66/C66</f>
        <v>765.5705582026992</v>
      </c>
      <c r="P66" s="399">
        <f>N66/C66</f>
        <v>771.95153115351889</v>
      </c>
      <c r="Q66" s="412">
        <v>10</v>
      </c>
      <c r="R66" s="412">
        <v>10</v>
      </c>
      <c r="S66" s="459">
        <f>L66-AF66</f>
        <v>249125.67246678006</v>
      </c>
      <c r="T66" s="416">
        <f>S66/AF66</f>
        <v>6.0165751027357738E-2</v>
      </c>
      <c r="U66" s="461">
        <v>62.08348538029793</v>
      </c>
      <c r="V66" s="512"/>
      <c r="W66" s="397">
        <v>178</v>
      </c>
      <c r="X66" s="398" t="s">
        <v>89</v>
      </c>
      <c r="Y66" s="400">
        <v>5769</v>
      </c>
      <c r="Z66" s="400">
        <v>622810.48314405198</v>
      </c>
      <c r="AA66" s="400">
        <v>2276173.6148583498</v>
      </c>
      <c r="AB66" s="404">
        <f>SUM(Z66:AA66)</f>
        <v>2898984.0980024016</v>
      </c>
      <c r="AC66" s="400">
        <v>1344014.8102650952</v>
      </c>
      <c r="AD66" s="399">
        <f>AB66+AC66</f>
        <v>4242998.9082674971</v>
      </c>
      <c r="AE66" s="401">
        <v>-102343</v>
      </c>
      <c r="AF66" s="411">
        <f>AD66+AE66</f>
        <v>4140655.9082674971</v>
      </c>
      <c r="AG66" s="399">
        <v>18330.391900000017</v>
      </c>
      <c r="AH66" s="399">
        <f>SUM(AF66:AG66)</f>
        <v>4158986.3001674972</v>
      </c>
      <c r="AI66" s="411">
        <f>AF66/Y66</f>
        <v>717.74240046238469</v>
      </c>
      <c r="AJ66" s="399">
        <f>AH66/Y66</f>
        <v>720.91979548751897</v>
      </c>
      <c r="AK66" s="412">
        <v>10</v>
      </c>
      <c r="AL66" s="412">
        <v>10</v>
      </c>
    </row>
    <row r="67" spans="1:38">
      <c r="A67" s="397">
        <v>179</v>
      </c>
      <c r="B67" s="398" t="s">
        <v>90</v>
      </c>
      <c r="C67" s="420">
        <v>147746</v>
      </c>
      <c r="D67" s="448">
        <f>F67-E67</f>
        <v>-3338476.6176425032</v>
      </c>
      <c r="E67" s="544">
        <v>27037517.215337541</v>
      </c>
      <c r="F67" s="400">
        <v>23699040.597695038</v>
      </c>
      <c r="G67" s="400">
        <v>35385386.731883623</v>
      </c>
      <c r="H67" s="404">
        <f>SUM(F67:G67)</f>
        <v>59084427.32957866</v>
      </c>
      <c r="I67" s="427">
        <v>13105574.157574179</v>
      </c>
      <c r="J67" s="405">
        <f>SUM(H67:I67)</f>
        <v>72190001.487152845</v>
      </c>
      <c r="K67" s="429">
        <v>-23015815</v>
      </c>
      <c r="L67" s="414">
        <f>SUM(J67:K67)</f>
        <v>49174186.487152845</v>
      </c>
      <c r="M67" s="431">
        <v>-11851368.593659494</v>
      </c>
      <c r="N67" s="405">
        <f>SUM(L67:M67)</f>
        <v>37322817.893493354</v>
      </c>
      <c r="O67" s="411">
        <f>L67/C67</f>
        <v>332.82922371605895</v>
      </c>
      <c r="P67" s="399">
        <f>N67/C67</f>
        <v>252.61474350231717</v>
      </c>
      <c r="Q67" s="412">
        <v>13</v>
      </c>
      <c r="R67" s="412">
        <v>13</v>
      </c>
      <c r="S67" s="459">
        <f>L67-AF67</f>
        <v>19115283.360900909</v>
      </c>
      <c r="T67" s="416">
        <f>S67/AF67</f>
        <v>0.63592750808683307</v>
      </c>
      <c r="U67" s="461">
        <v>124.80835183908525</v>
      </c>
      <c r="V67" s="512"/>
      <c r="W67" s="397">
        <v>179</v>
      </c>
      <c r="X67" s="398" t="s">
        <v>90</v>
      </c>
      <c r="Y67" s="400">
        <v>145887</v>
      </c>
      <c r="Z67" s="400">
        <v>-3985993.5662958696</v>
      </c>
      <c r="AA67" s="400">
        <v>35839222.613212943</v>
      </c>
      <c r="AB67" s="404">
        <f>SUM(Z67:AA67)</f>
        <v>31853229.046917073</v>
      </c>
      <c r="AC67" s="400">
        <v>21221489.079334859</v>
      </c>
      <c r="AD67" s="399">
        <f>AB67+AC67</f>
        <v>53074718.126251936</v>
      </c>
      <c r="AE67" s="401">
        <v>-23015815</v>
      </c>
      <c r="AF67" s="411">
        <f>AD67+AE67</f>
        <v>30058903.126251936</v>
      </c>
      <c r="AG67" s="399">
        <v>-11384114.31951</v>
      </c>
      <c r="AH67" s="399">
        <f>SUM(AF67:AG67)</f>
        <v>18674788.806741938</v>
      </c>
      <c r="AI67" s="411">
        <f>AF67/Y67</f>
        <v>206.04236927383479</v>
      </c>
      <c r="AJ67" s="399">
        <f>AH67/Y67</f>
        <v>128.00858751459648</v>
      </c>
      <c r="AK67" s="412">
        <v>13</v>
      </c>
      <c r="AL67" s="412">
        <v>13</v>
      </c>
    </row>
    <row r="68" spans="1:38">
      <c r="A68" s="397">
        <v>181</v>
      </c>
      <c r="B68" s="398" t="s">
        <v>91</v>
      </c>
      <c r="C68" s="420">
        <v>1682</v>
      </c>
      <c r="D68" s="448">
        <f>F68-E68</f>
        <v>938799.25401691417</v>
      </c>
      <c r="E68" s="544">
        <v>181442.28523231653</v>
      </c>
      <c r="F68" s="400">
        <v>1120241.5392492306</v>
      </c>
      <c r="G68" s="400">
        <v>952975.62416897062</v>
      </c>
      <c r="H68" s="404">
        <f>SUM(F68:G68)</f>
        <v>2073217.1634182013</v>
      </c>
      <c r="I68" s="427">
        <v>286196.96614369191</v>
      </c>
      <c r="J68" s="405">
        <f>SUM(H68:I68)</f>
        <v>2359414.1295618932</v>
      </c>
      <c r="K68" s="429">
        <v>-397295</v>
      </c>
      <c r="L68" s="414">
        <f>SUM(J68:K68)</f>
        <v>1962119.1295618932</v>
      </c>
      <c r="M68" s="431">
        <v>-65875.967040000003</v>
      </c>
      <c r="N68" s="405">
        <f>SUM(L68:M68)</f>
        <v>1896243.1625218932</v>
      </c>
      <c r="O68" s="411">
        <f>L68/C68</f>
        <v>1166.539316029663</v>
      </c>
      <c r="P68" s="399">
        <f>N68/C68</f>
        <v>1127.3740561961315</v>
      </c>
      <c r="Q68" s="412">
        <v>4</v>
      </c>
      <c r="R68" s="412">
        <v>4</v>
      </c>
      <c r="S68" s="459">
        <f>L68-AF68</f>
        <v>152197.64363478962</v>
      </c>
      <c r="T68" s="416">
        <f>S68/AF68</f>
        <v>8.4090743614123567E-2</v>
      </c>
      <c r="U68" s="461">
        <v>72.593449408755077</v>
      </c>
      <c r="V68" s="512"/>
      <c r="W68" s="397">
        <v>181</v>
      </c>
      <c r="X68" s="398" t="s">
        <v>91</v>
      </c>
      <c r="Y68" s="400">
        <v>1683</v>
      </c>
      <c r="Z68" s="400">
        <v>855568.01274797961</v>
      </c>
      <c r="AA68" s="400">
        <v>925287.16759762645</v>
      </c>
      <c r="AB68" s="404">
        <f>SUM(Z68:AA68)</f>
        <v>1780855.1803456061</v>
      </c>
      <c r="AC68" s="400">
        <v>426361.30558149749</v>
      </c>
      <c r="AD68" s="399">
        <f>AB68+AC68</f>
        <v>2207216.4859271036</v>
      </c>
      <c r="AE68" s="401">
        <v>-397295</v>
      </c>
      <c r="AF68" s="411">
        <f>AD68+AE68</f>
        <v>1809921.4859271036</v>
      </c>
      <c r="AG68" s="399">
        <v>69349.72</v>
      </c>
      <c r="AH68" s="399">
        <f>SUM(AF68:AG68)</f>
        <v>1879271.2059271035</v>
      </c>
      <c r="AI68" s="411">
        <f>AF68/Y68</f>
        <v>1075.4138359638168</v>
      </c>
      <c r="AJ68" s="399">
        <f>AH68/Y68</f>
        <v>1116.6198490357121</v>
      </c>
      <c r="AK68" s="412">
        <v>4</v>
      </c>
      <c r="AL68" s="412">
        <v>4</v>
      </c>
    </row>
    <row r="69" spans="1:38">
      <c r="A69" s="397">
        <v>182</v>
      </c>
      <c r="B69" s="398" t="s">
        <v>92</v>
      </c>
      <c r="C69" s="420">
        <v>19182</v>
      </c>
      <c r="D69" s="448">
        <f>F69-E69</f>
        <v>-2952091.4445990026</v>
      </c>
      <c r="E69" s="544">
        <v>3438713.6930495091</v>
      </c>
      <c r="F69" s="400">
        <v>486622.24845050648</v>
      </c>
      <c r="G69" s="400">
        <v>3079051.4545352706</v>
      </c>
      <c r="H69" s="404">
        <f>SUM(F69:G69)</f>
        <v>3565673.7029857771</v>
      </c>
      <c r="I69" s="427">
        <v>1815407.6422346549</v>
      </c>
      <c r="J69" s="405">
        <f>SUM(H69:I69)</f>
        <v>5381081.3452204317</v>
      </c>
      <c r="K69" s="429">
        <v>-1355634</v>
      </c>
      <c r="L69" s="414">
        <f>SUM(J69:K69)</f>
        <v>4025447.3452204317</v>
      </c>
      <c r="M69" s="431">
        <v>-91696.2790199999</v>
      </c>
      <c r="N69" s="405">
        <f>SUM(L69:M69)</f>
        <v>3933751.0662004319</v>
      </c>
      <c r="O69" s="411">
        <f>L69/C69</f>
        <v>209.85545538632215</v>
      </c>
      <c r="P69" s="399">
        <f>N69/C69</f>
        <v>205.07512596186174</v>
      </c>
      <c r="Q69" s="412">
        <v>13</v>
      </c>
      <c r="R69" s="412">
        <v>13</v>
      </c>
      <c r="S69" s="459">
        <f>L69-AF69</f>
        <v>2231213.2004519808</v>
      </c>
      <c r="T69" s="416">
        <f>S69/AF69</f>
        <v>1.2435462823832966</v>
      </c>
      <c r="U69" s="461">
        <v>122.47518181473177</v>
      </c>
      <c r="V69" s="512"/>
      <c r="W69" s="397">
        <v>182</v>
      </c>
      <c r="X69" s="398" t="s">
        <v>92</v>
      </c>
      <c r="Y69" s="400">
        <v>19347</v>
      </c>
      <c r="Z69" s="400">
        <v>-2657738.1477567228</v>
      </c>
      <c r="AA69" s="400">
        <v>2532216.7046914492</v>
      </c>
      <c r="AB69" s="404">
        <f>SUM(Z69:AA69)</f>
        <v>-125521.44306527358</v>
      </c>
      <c r="AC69" s="400">
        <v>3275389.5878337245</v>
      </c>
      <c r="AD69" s="399">
        <f>AB69+AC69</f>
        <v>3149868.1447684509</v>
      </c>
      <c r="AE69" s="401">
        <v>-1355634</v>
      </c>
      <c r="AF69" s="411">
        <f>AD69+AE69</f>
        <v>1794234.1447684509</v>
      </c>
      <c r="AG69" s="399">
        <v>-263970.2524</v>
      </c>
      <c r="AH69" s="399">
        <f>SUM(AF69:AG69)</f>
        <v>1530263.8923684508</v>
      </c>
      <c r="AI69" s="411">
        <f>AF69/Y69</f>
        <v>92.739657040804815</v>
      </c>
      <c r="AJ69" s="399">
        <f>AH69/Y69</f>
        <v>79.095668184651402</v>
      </c>
      <c r="AK69" s="412">
        <v>13</v>
      </c>
      <c r="AL69" s="412">
        <v>13</v>
      </c>
    </row>
    <row r="70" spans="1:38">
      <c r="A70" s="397">
        <v>186</v>
      </c>
      <c r="B70" s="398" t="s">
        <v>93</v>
      </c>
      <c r="C70" s="420">
        <v>46490</v>
      </c>
      <c r="D70" s="448">
        <f>F70-E70</f>
        <v>8029384.9723098753</v>
      </c>
      <c r="E70" s="544">
        <v>5807584.571385636</v>
      </c>
      <c r="F70" s="400">
        <v>13836969.543695511</v>
      </c>
      <c r="G70" s="400">
        <v>149676.58656306693</v>
      </c>
      <c r="H70" s="404">
        <f>SUM(F70:G70)</f>
        <v>13986646.130258579</v>
      </c>
      <c r="I70" s="427">
        <v>2583696.3407452931</v>
      </c>
      <c r="J70" s="405">
        <f>SUM(H70:I70)</f>
        <v>16570342.471003871</v>
      </c>
      <c r="K70" s="429">
        <v>64182</v>
      </c>
      <c r="L70" s="414">
        <f>SUM(J70:K70)</f>
        <v>16634524.471003871</v>
      </c>
      <c r="M70" s="431">
        <v>-3134324.5874834992</v>
      </c>
      <c r="N70" s="405">
        <f>SUM(L70:M70)</f>
        <v>13500199.883520372</v>
      </c>
      <c r="O70" s="411">
        <f>L70/C70</f>
        <v>357.80865715215901</v>
      </c>
      <c r="P70" s="399">
        <f>N70/C70</f>
        <v>290.38932853345608</v>
      </c>
      <c r="Q70" s="412">
        <v>1</v>
      </c>
      <c r="R70" s="413">
        <v>35</v>
      </c>
      <c r="S70" s="459">
        <f>L70-AF70</f>
        <v>4471619.10103916</v>
      </c>
      <c r="T70" s="416">
        <f>S70/AF70</f>
        <v>0.36764399335716724</v>
      </c>
      <c r="U70" s="461">
        <v>70.404876560623507</v>
      </c>
      <c r="V70" s="512"/>
      <c r="W70" s="397">
        <v>186</v>
      </c>
      <c r="X70" s="398" t="s">
        <v>93</v>
      </c>
      <c r="Y70" s="400">
        <v>45630</v>
      </c>
      <c r="Z70" s="400">
        <v>5683380.4293725435</v>
      </c>
      <c r="AA70" s="400">
        <v>1016478.1334061795</v>
      </c>
      <c r="AB70" s="404">
        <f>SUM(Z70:AA70)</f>
        <v>6699858.5627787225</v>
      </c>
      <c r="AC70" s="400">
        <v>5398864.8071859898</v>
      </c>
      <c r="AD70" s="399">
        <f>AB70+AC70</f>
        <v>12098723.369964711</v>
      </c>
      <c r="AE70" s="401">
        <v>64182</v>
      </c>
      <c r="AF70" s="411">
        <f>AD70+AE70</f>
        <v>12162905.369964711</v>
      </c>
      <c r="AG70" s="399">
        <v>-2709938.029060001</v>
      </c>
      <c r="AH70" s="399">
        <f>SUM(AF70:AG70)</f>
        <v>9452967.3409047108</v>
      </c>
      <c r="AI70" s="411">
        <f>AF70/Y70</f>
        <v>266.55501577831933</v>
      </c>
      <c r="AJ70" s="399">
        <f>AH70/Y70</f>
        <v>207.16562219821853</v>
      </c>
      <c r="AK70" s="412">
        <v>1</v>
      </c>
      <c r="AL70" s="413">
        <v>35</v>
      </c>
    </row>
    <row r="71" spans="1:38">
      <c r="A71" s="397">
        <v>202</v>
      </c>
      <c r="B71" s="398" t="s">
        <v>94</v>
      </c>
      <c r="C71" s="420">
        <v>36339</v>
      </c>
      <c r="D71" s="448">
        <f>F71-E71</f>
        <v>25131766.256201055</v>
      </c>
      <c r="E71" s="544">
        <v>4154363.0719734915</v>
      </c>
      <c r="F71" s="400">
        <v>29286129.328174546</v>
      </c>
      <c r="G71" s="400">
        <v>11574.649326649977</v>
      </c>
      <c r="H71" s="404">
        <f>SUM(F71:G71)</f>
        <v>29297703.977501195</v>
      </c>
      <c r="I71" s="427">
        <v>1304111.674893165</v>
      </c>
      <c r="J71" s="405">
        <f>SUM(H71:I71)</f>
        <v>30601815.652394362</v>
      </c>
      <c r="K71" s="429">
        <v>-3898785</v>
      </c>
      <c r="L71" s="414">
        <f>SUM(J71:K71)</f>
        <v>26703030.652394362</v>
      </c>
      <c r="M71" s="431">
        <v>-3188335.5460874978</v>
      </c>
      <c r="N71" s="405">
        <f>SUM(L71:M71)</f>
        <v>23514695.106306866</v>
      </c>
      <c r="O71" s="411">
        <f>L71/C71</f>
        <v>734.83119107279674</v>
      </c>
      <c r="P71" s="399">
        <f>N71/C71</f>
        <v>647.09252060614949</v>
      </c>
      <c r="Q71" s="412">
        <v>2</v>
      </c>
      <c r="R71" s="412">
        <v>2</v>
      </c>
      <c r="S71" s="459">
        <f>L71-AF71</f>
        <v>1577268.5403733701</v>
      </c>
      <c r="T71" s="416">
        <f>S71/AF71</f>
        <v>6.277495318714145E-2</v>
      </c>
      <c r="U71" s="461">
        <v>17.26405128503302</v>
      </c>
      <c r="V71" s="512"/>
      <c r="W71" s="397">
        <v>202</v>
      </c>
      <c r="X71" s="398" t="s">
        <v>94</v>
      </c>
      <c r="Y71" s="400">
        <v>35848</v>
      </c>
      <c r="Z71" s="400">
        <v>24627292.680890806</v>
      </c>
      <c r="AA71" s="400">
        <v>658340.52202976041</v>
      </c>
      <c r="AB71" s="404">
        <f>SUM(Z71:AA71)</f>
        <v>25285633.202920567</v>
      </c>
      <c r="AC71" s="400">
        <v>3738913.909100424</v>
      </c>
      <c r="AD71" s="399">
        <f>AB71+AC71</f>
        <v>29024547.112020992</v>
      </c>
      <c r="AE71" s="401">
        <v>-3898785</v>
      </c>
      <c r="AF71" s="411">
        <f>AD71+AE71</f>
        <v>25125762.112020992</v>
      </c>
      <c r="AG71" s="399">
        <v>-2528468.7253799997</v>
      </c>
      <c r="AH71" s="399">
        <f>SUM(AF71:AG71)</f>
        <v>22597293.386640992</v>
      </c>
      <c r="AI71" s="411">
        <f>AF71/Y71</f>
        <v>700.89718009431465</v>
      </c>
      <c r="AJ71" s="399">
        <f>AH71/Y71</f>
        <v>630.36413151754607</v>
      </c>
      <c r="AK71" s="412">
        <v>2</v>
      </c>
      <c r="AL71" s="412">
        <v>2</v>
      </c>
    </row>
    <row r="72" spans="1:38">
      <c r="A72" s="397">
        <v>204</v>
      </c>
      <c r="B72" s="398" t="s">
        <v>95</v>
      </c>
      <c r="C72" s="420">
        <v>2628</v>
      </c>
      <c r="D72" s="448">
        <f>F72-E72</f>
        <v>-1708071.4487960758</v>
      </c>
      <c r="E72" s="544">
        <v>306249.41515165404</v>
      </c>
      <c r="F72" s="400">
        <v>-1401822.0336444217</v>
      </c>
      <c r="G72" s="400">
        <v>1169540.0573727668</v>
      </c>
      <c r="H72" s="404">
        <f>SUM(F72:G72)</f>
        <v>-232281.97627165494</v>
      </c>
      <c r="I72" s="427">
        <v>405004.60705816437</v>
      </c>
      <c r="J72" s="405">
        <f>SUM(H72:I72)</f>
        <v>172722.63078650943</v>
      </c>
      <c r="K72" s="429">
        <v>-603733</v>
      </c>
      <c r="L72" s="414">
        <f>SUM(J72:K72)</f>
        <v>-431010.36921349057</v>
      </c>
      <c r="M72" s="431">
        <v>-883041.33450000011</v>
      </c>
      <c r="N72" s="405">
        <f>SUM(L72:M72)</f>
        <v>-1314051.7037134906</v>
      </c>
      <c r="O72" s="411">
        <f>L72/C72</f>
        <v>-164.00698980726429</v>
      </c>
      <c r="P72" s="399">
        <f>N72/C72</f>
        <v>-500.01967416799494</v>
      </c>
      <c r="Q72" s="412">
        <v>11</v>
      </c>
      <c r="R72" s="412">
        <v>11</v>
      </c>
      <c r="S72" s="459">
        <f>L72-AF72</f>
        <v>103857.30149928672</v>
      </c>
      <c r="T72" s="416">
        <f>S72/AF72</f>
        <v>-0.19417382501523045</v>
      </c>
      <c r="U72" s="461">
        <v>88.086480543285418</v>
      </c>
      <c r="V72" s="512"/>
      <c r="W72" s="397">
        <v>204</v>
      </c>
      <c r="X72" s="398" t="s">
        <v>95</v>
      </c>
      <c r="Y72" s="400">
        <v>2689</v>
      </c>
      <c r="Z72" s="400">
        <v>-1679424.1142458234</v>
      </c>
      <c r="AA72" s="400">
        <v>1129991.0250743905</v>
      </c>
      <c r="AB72" s="404">
        <f>SUM(Z72:AA72)</f>
        <v>-549433.08917143289</v>
      </c>
      <c r="AC72" s="400">
        <v>618298.41845865559</v>
      </c>
      <c r="AD72" s="399">
        <f>AB72+AC72</f>
        <v>68865.329287222703</v>
      </c>
      <c r="AE72" s="401">
        <v>-603733</v>
      </c>
      <c r="AF72" s="411">
        <f>AD72+AE72</f>
        <v>-534867.6707127773</v>
      </c>
      <c r="AG72" s="399">
        <v>-877836.63641000015</v>
      </c>
      <c r="AH72" s="399">
        <f>SUM(AF72:AG72)</f>
        <v>-1412704.3071227774</v>
      </c>
      <c r="AI72" s="411">
        <f>AF72/Y72</f>
        <v>-198.90950937626528</v>
      </c>
      <c r="AJ72" s="399">
        <f>AH72/Y72</f>
        <v>-525.36419007912889</v>
      </c>
      <c r="AK72" s="412">
        <v>11</v>
      </c>
      <c r="AL72" s="412">
        <v>11</v>
      </c>
    </row>
    <row r="73" spans="1:38">
      <c r="A73" s="397">
        <v>205</v>
      </c>
      <c r="B73" s="398" t="s">
        <v>96</v>
      </c>
      <c r="C73" s="420">
        <v>36513</v>
      </c>
      <c r="D73" s="448">
        <f>F73-E73</f>
        <v>479386.25300785527</v>
      </c>
      <c r="E73" s="544">
        <v>6535384.9795336965</v>
      </c>
      <c r="F73" s="400">
        <v>7014771.2325415518</v>
      </c>
      <c r="G73" s="400">
        <v>12534728.131517362</v>
      </c>
      <c r="H73" s="404">
        <f>SUM(F73:G73)</f>
        <v>19549499.364058912</v>
      </c>
      <c r="I73" s="427">
        <v>3136093.6663124566</v>
      </c>
      <c r="J73" s="405">
        <f>SUM(H73:I73)</f>
        <v>22685593.030371368</v>
      </c>
      <c r="K73" s="429">
        <v>32769044</v>
      </c>
      <c r="L73" s="414">
        <f>SUM(J73:K73)</f>
        <v>55454637.030371368</v>
      </c>
      <c r="M73" s="431">
        <v>-243284.34690000012</v>
      </c>
      <c r="N73" s="405">
        <f>SUM(L73:M73)</f>
        <v>55211352.683471367</v>
      </c>
      <c r="O73" s="411">
        <f>L73/C73</f>
        <v>1518.7641944066872</v>
      </c>
      <c r="P73" s="399">
        <f>N73/C73</f>
        <v>1512.1012429400862</v>
      </c>
      <c r="Q73" s="412">
        <v>18</v>
      </c>
      <c r="R73" s="412">
        <v>18</v>
      </c>
      <c r="S73" s="459">
        <f>L73-AF73</f>
        <v>5371735.4172944874</v>
      </c>
      <c r="T73" s="416">
        <f>S73/AF73</f>
        <v>0.10725687299020036</v>
      </c>
      <c r="U73" s="461">
        <v>160.04446110526601</v>
      </c>
      <c r="V73" s="512"/>
      <c r="W73" s="397">
        <v>205</v>
      </c>
      <c r="X73" s="398" t="s">
        <v>96</v>
      </c>
      <c r="Y73" s="400">
        <v>36297</v>
      </c>
      <c r="Z73" s="400">
        <v>-1113469.7810062766</v>
      </c>
      <c r="AA73" s="400">
        <v>12709206.49113602</v>
      </c>
      <c r="AB73" s="404">
        <f>SUM(Z73:AA73)</f>
        <v>11595736.710129743</v>
      </c>
      <c r="AC73" s="400">
        <v>5718120.9029471334</v>
      </c>
      <c r="AD73" s="399">
        <f>AB73+AC73</f>
        <v>17313857.613076877</v>
      </c>
      <c r="AE73" s="401">
        <v>32769044</v>
      </c>
      <c r="AF73" s="411">
        <f>AD73+AE73</f>
        <v>50082901.613076881</v>
      </c>
      <c r="AG73" s="399">
        <v>-302285.97269999998</v>
      </c>
      <c r="AH73" s="399">
        <f>SUM(AF73:AG73)</f>
        <v>49780615.640376881</v>
      </c>
      <c r="AI73" s="411">
        <f>AF73/Y73</f>
        <v>1379.8082930566404</v>
      </c>
      <c r="AJ73" s="399">
        <f>AH73/Y73</f>
        <v>1371.4801675173399</v>
      </c>
      <c r="AK73" s="412">
        <v>18</v>
      </c>
      <c r="AL73" s="412">
        <v>18</v>
      </c>
    </row>
    <row r="74" spans="1:38">
      <c r="A74" s="397">
        <v>208</v>
      </c>
      <c r="B74" s="398" t="s">
        <v>97</v>
      </c>
      <c r="C74" s="420">
        <v>12372</v>
      </c>
      <c r="D74" s="448">
        <f>F74-E74</f>
        <v>6636399.1883992087</v>
      </c>
      <c r="E74" s="544">
        <v>1314685.9638783918</v>
      </c>
      <c r="F74" s="400">
        <v>7951085.152277601</v>
      </c>
      <c r="G74" s="400">
        <v>5144655.1889274018</v>
      </c>
      <c r="H74" s="404">
        <f>SUM(F74:G74)</f>
        <v>13095740.341205003</v>
      </c>
      <c r="I74" s="427">
        <v>1647968.6997987493</v>
      </c>
      <c r="J74" s="405">
        <f>SUM(H74:I74)</f>
        <v>14743709.041003752</v>
      </c>
      <c r="K74" s="429">
        <v>-80061</v>
      </c>
      <c r="L74" s="414">
        <f>SUM(J74:K74)</f>
        <v>14663648.041003752</v>
      </c>
      <c r="M74" s="431">
        <v>42222.627659999998</v>
      </c>
      <c r="N74" s="405">
        <f>SUM(L74:M74)</f>
        <v>14705870.668663753</v>
      </c>
      <c r="O74" s="411">
        <f>L74/C74</f>
        <v>1185.228583980258</v>
      </c>
      <c r="P74" s="399">
        <f>N74/C74</f>
        <v>1188.641340823129</v>
      </c>
      <c r="Q74" s="412">
        <v>17</v>
      </c>
      <c r="R74" s="412">
        <v>17</v>
      </c>
      <c r="S74" s="459">
        <f>L74-AF74</f>
        <v>-596473.32655579597</v>
      </c>
      <c r="T74" s="416">
        <f>S74/AF74</f>
        <v>-3.908706308350849E-2</v>
      </c>
      <c r="U74" s="461">
        <v>-77.537954480494818</v>
      </c>
      <c r="V74" s="512"/>
      <c r="W74" s="397">
        <v>208</v>
      </c>
      <c r="X74" s="398" t="s">
        <v>97</v>
      </c>
      <c r="Y74" s="400">
        <v>12335</v>
      </c>
      <c r="Z74" s="400">
        <v>7140235.521314702</v>
      </c>
      <c r="AA74" s="400">
        <v>5776803.9278499866</v>
      </c>
      <c r="AB74" s="404">
        <f>SUM(Z74:AA74)</f>
        <v>12917039.449164689</v>
      </c>
      <c r="AC74" s="400">
        <v>2423142.9183948599</v>
      </c>
      <c r="AD74" s="399">
        <f>AB74+AC74</f>
        <v>15340182.367559548</v>
      </c>
      <c r="AE74" s="401">
        <v>-80061</v>
      </c>
      <c r="AF74" s="411">
        <f>AD74+AE74</f>
        <v>15260121.367559548</v>
      </c>
      <c r="AG74" s="399">
        <v>-21813.639200000005</v>
      </c>
      <c r="AH74" s="399">
        <f>SUM(AF74:AG74)</f>
        <v>15238307.728359548</v>
      </c>
      <c r="AI74" s="411">
        <f>AF74/Y74</f>
        <v>1237.1399568349857</v>
      </c>
      <c r="AJ74" s="399">
        <f>AH74/Y74</f>
        <v>1235.3715223639683</v>
      </c>
      <c r="AK74" s="412">
        <v>17</v>
      </c>
      <c r="AL74" s="412">
        <v>17</v>
      </c>
    </row>
    <row r="75" spans="1:38">
      <c r="A75" s="397">
        <v>211</v>
      </c>
      <c r="B75" s="398" t="s">
        <v>98</v>
      </c>
      <c r="C75" s="420">
        <v>33473</v>
      </c>
      <c r="D75" s="448">
        <f>F75-E75</f>
        <v>13879016.429156525</v>
      </c>
      <c r="E75" s="544">
        <v>3347172.2830402199</v>
      </c>
      <c r="F75" s="400">
        <v>17226188.712196745</v>
      </c>
      <c r="G75" s="400">
        <v>5286275.4812672921</v>
      </c>
      <c r="H75" s="404">
        <f>SUM(F75:G75)</f>
        <v>22512464.193464037</v>
      </c>
      <c r="I75" s="427">
        <v>1395414.0121194879</v>
      </c>
      <c r="J75" s="405">
        <f>SUM(H75:I75)</f>
        <v>23907878.205583524</v>
      </c>
      <c r="K75" s="429">
        <v>-4333480</v>
      </c>
      <c r="L75" s="414">
        <f>SUM(J75:K75)</f>
        <v>19574398.205583524</v>
      </c>
      <c r="M75" s="431">
        <v>-1179982.8400544999</v>
      </c>
      <c r="N75" s="405">
        <f>SUM(L75:M75)</f>
        <v>18394415.365529023</v>
      </c>
      <c r="O75" s="411">
        <f>L75/C75</f>
        <v>584.78171079925687</v>
      </c>
      <c r="P75" s="399">
        <f>N75/C75</f>
        <v>549.5299305568376</v>
      </c>
      <c r="Q75" s="412">
        <v>6</v>
      </c>
      <c r="R75" s="412">
        <v>6</v>
      </c>
      <c r="S75" s="459">
        <f>L75-AF75</f>
        <v>-245746.57268870994</v>
      </c>
      <c r="T75" s="416">
        <f>S75/AF75</f>
        <v>-1.2398828335406953E-2</v>
      </c>
      <c r="U75" s="461">
        <v>-59.276448441227899</v>
      </c>
      <c r="V75" s="512"/>
      <c r="W75" s="397">
        <v>211</v>
      </c>
      <c r="X75" s="398" t="s">
        <v>98</v>
      </c>
      <c r="Y75" s="400">
        <v>32959</v>
      </c>
      <c r="Z75" s="400">
        <v>14614378.844013335</v>
      </c>
      <c r="AA75" s="400">
        <v>5317115.4541388405</v>
      </c>
      <c r="AB75" s="404">
        <f>SUM(Z75:AA75)</f>
        <v>19931494.298152175</v>
      </c>
      <c r="AC75" s="400">
        <v>4222130.48012006</v>
      </c>
      <c r="AD75" s="399">
        <f>AB75+AC75</f>
        <v>24153624.778272234</v>
      </c>
      <c r="AE75" s="401">
        <v>-4333480</v>
      </c>
      <c r="AF75" s="411">
        <f>AD75+AE75</f>
        <v>19820144.778272234</v>
      </c>
      <c r="AG75" s="399">
        <v>-1217489.4991500005</v>
      </c>
      <c r="AH75" s="399">
        <f>SUM(AF75:AG75)</f>
        <v>18602655.279122233</v>
      </c>
      <c r="AI75" s="411">
        <f>AF75/Y75</f>
        <v>601.35758907346201</v>
      </c>
      <c r="AJ75" s="399">
        <f>AH75/Y75</f>
        <v>564.41807333724421</v>
      </c>
      <c r="AK75" s="412">
        <v>6</v>
      </c>
      <c r="AL75" s="412">
        <v>6</v>
      </c>
    </row>
    <row r="76" spans="1:38">
      <c r="A76" s="397">
        <v>213</v>
      </c>
      <c r="B76" s="398" t="s">
        <v>99</v>
      </c>
      <c r="C76" s="420">
        <v>5114</v>
      </c>
      <c r="D76" s="448">
        <f>F76-E76</f>
        <v>-521457.33125311823</v>
      </c>
      <c r="E76" s="544">
        <v>843387.26813490712</v>
      </c>
      <c r="F76" s="400">
        <v>321929.93688178889</v>
      </c>
      <c r="G76" s="400">
        <v>1530842.8044305677</v>
      </c>
      <c r="H76" s="404">
        <f>SUM(F76:G76)</f>
        <v>1852772.7413123567</v>
      </c>
      <c r="I76" s="427">
        <v>772483.13795703754</v>
      </c>
      <c r="J76" s="405">
        <f>SUM(H76:I76)</f>
        <v>2625255.8792693941</v>
      </c>
      <c r="K76" s="429">
        <v>-222725</v>
      </c>
      <c r="L76" s="414">
        <f>SUM(J76:K76)</f>
        <v>2402530.8792693941</v>
      </c>
      <c r="M76" s="431">
        <v>-89220.92955000003</v>
      </c>
      <c r="N76" s="405">
        <f>SUM(L76:M76)</f>
        <v>2313309.9497193941</v>
      </c>
      <c r="O76" s="411">
        <f>L76/C76</f>
        <v>469.79485320089833</v>
      </c>
      <c r="P76" s="399">
        <f>N76/C76</f>
        <v>452.34844538900938</v>
      </c>
      <c r="Q76" s="412">
        <v>10</v>
      </c>
      <c r="R76" s="412">
        <v>10</v>
      </c>
      <c r="S76" s="459">
        <f>L76-AF76</f>
        <v>750874.67191964667</v>
      </c>
      <c r="T76" s="416">
        <f>S76/AF76</f>
        <v>0.454619229218714</v>
      </c>
      <c r="U76" s="461">
        <v>195.47291258607589</v>
      </c>
      <c r="V76" s="512"/>
      <c r="W76" s="397">
        <v>213</v>
      </c>
      <c r="X76" s="398" t="s">
        <v>99</v>
      </c>
      <c r="Y76" s="400">
        <v>5154</v>
      </c>
      <c r="Z76" s="400">
        <v>-439726.07780890947</v>
      </c>
      <c r="AA76" s="400">
        <v>1203811.5481204316</v>
      </c>
      <c r="AB76" s="404">
        <f>SUM(Z76:AA76)</f>
        <v>764085.47031152213</v>
      </c>
      <c r="AC76" s="400">
        <v>1110295.7370382252</v>
      </c>
      <c r="AD76" s="399">
        <f>AB76+AC76</f>
        <v>1874381.2073497474</v>
      </c>
      <c r="AE76" s="401">
        <v>-222725</v>
      </c>
      <c r="AF76" s="411">
        <f>AD76+AE76</f>
        <v>1651656.2073497474</v>
      </c>
      <c r="AG76" s="399">
        <v>-121393.53260000001</v>
      </c>
      <c r="AH76" s="399">
        <f>SUM(AF76:AG76)</f>
        <v>1530262.6747497474</v>
      </c>
      <c r="AI76" s="411">
        <f>AF76/Y76</f>
        <v>320.46104139498397</v>
      </c>
      <c r="AJ76" s="399">
        <f>AH76/Y76</f>
        <v>296.90777546560872</v>
      </c>
      <c r="AK76" s="412">
        <v>10</v>
      </c>
      <c r="AL76" s="412">
        <v>10</v>
      </c>
    </row>
    <row r="77" spans="1:38">
      <c r="A77" s="397">
        <v>214</v>
      </c>
      <c r="B77" s="398" t="s">
        <v>100</v>
      </c>
      <c r="C77" s="420">
        <v>12394</v>
      </c>
      <c r="D77" s="448">
        <f>F77-E77</f>
        <v>1389498.5075101932</v>
      </c>
      <c r="E77" s="544">
        <v>2234195.2658769228</v>
      </c>
      <c r="F77" s="400">
        <v>3623693.7733871159</v>
      </c>
      <c r="G77" s="400">
        <v>5103836.7024859544</v>
      </c>
      <c r="H77" s="404">
        <f>SUM(F77:G77)</f>
        <v>8727530.4758730698</v>
      </c>
      <c r="I77" s="427">
        <v>1778719.4744846458</v>
      </c>
      <c r="J77" s="405">
        <f>SUM(H77:I77)</f>
        <v>10506249.950357717</v>
      </c>
      <c r="K77" s="429">
        <v>-147161</v>
      </c>
      <c r="L77" s="414">
        <f>SUM(J77:K77)</f>
        <v>10359088.950357717</v>
      </c>
      <c r="M77" s="431">
        <v>343965.22770000016</v>
      </c>
      <c r="N77" s="405">
        <f>SUM(L77:M77)</f>
        <v>10703054.178057717</v>
      </c>
      <c r="O77" s="411">
        <f>L77/C77</f>
        <v>835.81482575098573</v>
      </c>
      <c r="P77" s="399">
        <f>N77/C77</f>
        <v>863.56738567514253</v>
      </c>
      <c r="Q77" s="412">
        <v>4</v>
      </c>
      <c r="R77" s="412">
        <v>4</v>
      </c>
      <c r="S77" s="459">
        <f>L77-AF77</f>
        <v>1036286.814386595</v>
      </c>
      <c r="T77" s="416">
        <f>S77/AF77</f>
        <v>0.11115615233194573</v>
      </c>
      <c r="U77" s="461">
        <v>90.34243136782527</v>
      </c>
      <c r="V77" s="512"/>
      <c r="W77" s="397">
        <v>214</v>
      </c>
      <c r="X77" s="398" t="s">
        <v>100</v>
      </c>
      <c r="Y77" s="400">
        <v>12528</v>
      </c>
      <c r="Z77" s="400">
        <v>1632181.5425171412</v>
      </c>
      <c r="AA77" s="400">
        <v>5190839.3998318166</v>
      </c>
      <c r="AB77" s="404">
        <f>SUM(Z77:AA77)</f>
        <v>6823020.942348958</v>
      </c>
      <c r="AC77" s="400">
        <v>2646942.193622163</v>
      </c>
      <c r="AD77" s="399">
        <f>AB77+AC77</f>
        <v>9469963.1359711215</v>
      </c>
      <c r="AE77" s="401">
        <v>-147161</v>
      </c>
      <c r="AF77" s="411">
        <f>AD77+AE77</f>
        <v>9322802.1359711215</v>
      </c>
      <c r="AG77" s="399">
        <v>206551.83649999992</v>
      </c>
      <c r="AH77" s="399">
        <f>SUM(AF77:AG77)</f>
        <v>9529353.9724711217</v>
      </c>
      <c r="AI77" s="411">
        <f>AF77/Y77</f>
        <v>744.1572586183845</v>
      </c>
      <c r="AJ77" s="399">
        <f>AH77/Y77</f>
        <v>760.64447417553652</v>
      </c>
      <c r="AK77" s="412">
        <v>4</v>
      </c>
      <c r="AL77" s="412">
        <v>4</v>
      </c>
    </row>
    <row r="78" spans="1:38">
      <c r="A78" s="397">
        <v>216</v>
      </c>
      <c r="B78" s="398" t="s">
        <v>101</v>
      </c>
      <c r="C78" s="420">
        <v>1217</v>
      </c>
      <c r="D78" s="448">
        <f>F78-E78</f>
        <v>601015.04754763213</v>
      </c>
      <c r="E78" s="544">
        <v>199920.26236090675</v>
      </c>
      <c r="F78" s="400">
        <v>800935.30990853882</v>
      </c>
      <c r="G78" s="400">
        <v>541433.61945032887</v>
      </c>
      <c r="H78" s="404">
        <f>SUM(F78:G78)</f>
        <v>1342368.9293588677</v>
      </c>
      <c r="I78" s="427">
        <v>227313.49237792363</v>
      </c>
      <c r="J78" s="405">
        <f>SUM(H78:I78)</f>
        <v>1569682.4217367913</v>
      </c>
      <c r="K78" s="429">
        <v>-263525</v>
      </c>
      <c r="L78" s="414">
        <f>SUM(J78:K78)</f>
        <v>1306157.4217367913</v>
      </c>
      <c r="M78" s="431">
        <v>38338.745999999999</v>
      </c>
      <c r="N78" s="405">
        <f>SUM(L78:M78)</f>
        <v>1344496.1677367913</v>
      </c>
      <c r="O78" s="411">
        <f>L78/C78</f>
        <v>1073.2600014271086</v>
      </c>
      <c r="P78" s="399">
        <f>N78/C78</f>
        <v>1104.7626686415706</v>
      </c>
      <c r="Q78" s="412">
        <v>13</v>
      </c>
      <c r="R78" s="412">
        <v>13</v>
      </c>
      <c r="S78" s="459">
        <f>L78-AF78</f>
        <v>197034.90523720742</v>
      </c>
      <c r="T78" s="416">
        <f>S78/AF78</f>
        <v>0.17764936001755163</v>
      </c>
      <c r="U78" s="461">
        <v>230.58222380045459</v>
      </c>
      <c r="V78" s="512"/>
      <c r="W78" s="397">
        <v>216</v>
      </c>
      <c r="X78" s="398" t="s">
        <v>101</v>
      </c>
      <c r="Y78" s="400">
        <v>1269</v>
      </c>
      <c r="Z78" s="400">
        <v>563697.03865836503</v>
      </c>
      <c r="AA78" s="400">
        <v>508158.78204722999</v>
      </c>
      <c r="AB78" s="404">
        <f>SUM(Z78:AA78)</f>
        <v>1071855.820705595</v>
      </c>
      <c r="AC78" s="400">
        <v>300791.69579398894</v>
      </c>
      <c r="AD78" s="399">
        <f>AB78+AC78</f>
        <v>1372647.5164995838</v>
      </c>
      <c r="AE78" s="401">
        <v>-263525</v>
      </c>
      <c r="AF78" s="411">
        <f>AD78+AE78</f>
        <v>1109122.5164995838</v>
      </c>
      <c r="AG78" s="399">
        <v>69349.72</v>
      </c>
      <c r="AH78" s="399">
        <f>SUM(AF78:AG78)</f>
        <v>1178472.2364995838</v>
      </c>
      <c r="AI78" s="411">
        <f>AF78/Y78</f>
        <v>874.01301536610231</v>
      </c>
      <c r="AJ78" s="399">
        <f>AH78/Y78</f>
        <v>928.66212490116925</v>
      </c>
      <c r="AK78" s="412">
        <v>13</v>
      </c>
      <c r="AL78" s="412">
        <v>13</v>
      </c>
    </row>
    <row r="79" spans="1:38">
      <c r="A79" s="397">
        <v>217</v>
      </c>
      <c r="B79" s="398" t="s">
        <v>102</v>
      </c>
      <c r="C79" s="420">
        <v>5246</v>
      </c>
      <c r="D79" s="448">
        <f>F79-E79</f>
        <v>902546.01187755587</v>
      </c>
      <c r="E79" s="544">
        <v>592906.7306152333</v>
      </c>
      <c r="F79" s="400">
        <v>1495452.7424927892</v>
      </c>
      <c r="G79" s="400">
        <v>2761036.5745834182</v>
      </c>
      <c r="H79" s="404">
        <f>SUM(F79:G79)</f>
        <v>4256489.3170762071</v>
      </c>
      <c r="I79" s="427">
        <v>593859.30063239927</v>
      </c>
      <c r="J79" s="405">
        <f>SUM(H79:I79)</f>
        <v>4850348.6177086066</v>
      </c>
      <c r="K79" s="429">
        <v>110344</v>
      </c>
      <c r="L79" s="414">
        <f>SUM(J79:K79)</f>
        <v>4960692.6177086066</v>
      </c>
      <c r="M79" s="431">
        <v>-29920.890899999999</v>
      </c>
      <c r="N79" s="405">
        <f>SUM(L79:M79)</f>
        <v>4930771.7268086066</v>
      </c>
      <c r="O79" s="411">
        <f>L79/C79</f>
        <v>945.61429998257847</v>
      </c>
      <c r="P79" s="399">
        <f>N79/C79</f>
        <v>939.91073709657007</v>
      </c>
      <c r="Q79" s="412">
        <v>16</v>
      </c>
      <c r="R79" s="412">
        <v>16</v>
      </c>
      <c r="S79" s="459">
        <f>L79-AF79</f>
        <v>377446.1689609075</v>
      </c>
      <c r="T79" s="416">
        <f>S79/AF79</f>
        <v>8.235345255414725E-2</v>
      </c>
      <c r="U79" s="461">
        <v>80.271700485944962</v>
      </c>
      <c r="V79" s="512"/>
      <c r="W79" s="397">
        <v>217</v>
      </c>
      <c r="X79" s="398" t="s">
        <v>102</v>
      </c>
      <c r="Y79" s="400">
        <v>5352</v>
      </c>
      <c r="Z79" s="400">
        <v>698341.38973328052</v>
      </c>
      <c r="AA79" s="400">
        <v>2723056.9866396575</v>
      </c>
      <c r="AB79" s="404">
        <f>SUM(Z79:AA79)</f>
        <v>3421398.376372938</v>
      </c>
      <c r="AC79" s="400">
        <v>1051504.0723747611</v>
      </c>
      <c r="AD79" s="399">
        <f>AB79+AC79</f>
        <v>4472902.4487476991</v>
      </c>
      <c r="AE79" s="401">
        <v>110344</v>
      </c>
      <c r="AF79" s="411">
        <f>AD79+AE79</f>
        <v>4583246.4487476991</v>
      </c>
      <c r="AG79" s="399">
        <v>-22144.626500000006</v>
      </c>
      <c r="AH79" s="399">
        <f>SUM(AF79:AG79)</f>
        <v>4561101.8222476989</v>
      </c>
      <c r="AI79" s="411">
        <f>AF79/Y79</f>
        <v>856.36144408589291</v>
      </c>
      <c r="AJ79" s="399">
        <f>AH79/Y79</f>
        <v>852.22380834224566</v>
      </c>
      <c r="AK79" s="412">
        <v>16</v>
      </c>
      <c r="AL79" s="412">
        <v>16</v>
      </c>
    </row>
    <row r="80" spans="1:38">
      <c r="A80" s="397">
        <v>218</v>
      </c>
      <c r="B80" s="398" t="s">
        <v>103</v>
      </c>
      <c r="C80" s="420">
        <v>1188</v>
      </c>
      <c r="D80" s="448">
        <f>F80-E80</f>
        <v>348497.15169742162</v>
      </c>
      <c r="E80" s="544">
        <v>121326.93160164104</v>
      </c>
      <c r="F80" s="400">
        <v>469824.08329906268</v>
      </c>
      <c r="G80" s="400">
        <v>705355.68350785447</v>
      </c>
      <c r="H80" s="404">
        <f>SUM(F80:G80)</f>
        <v>1175179.7668069173</v>
      </c>
      <c r="I80" s="427">
        <v>249393.84368089002</v>
      </c>
      <c r="J80" s="405">
        <f>SUM(H80:I80)</f>
        <v>1424573.6104878073</v>
      </c>
      <c r="K80" s="429">
        <v>-277532</v>
      </c>
      <c r="L80" s="414">
        <f>SUM(J80:K80)</f>
        <v>1147041.6104878073</v>
      </c>
      <c r="M80" s="431">
        <v>-324962.54490000004</v>
      </c>
      <c r="N80" s="405">
        <f>SUM(L80:M80)</f>
        <v>822079.06558780721</v>
      </c>
      <c r="O80" s="411">
        <f>L80/C80</f>
        <v>965.52324115135298</v>
      </c>
      <c r="P80" s="399">
        <f>N80/C80</f>
        <v>691.9857454442822</v>
      </c>
      <c r="Q80" s="412">
        <v>14</v>
      </c>
      <c r="R80" s="412">
        <v>14</v>
      </c>
      <c r="S80" s="459">
        <f>L80-AF80</f>
        <v>167818.56586102699</v>
      </c>
      <c r="T80" s="416">
        <f>S80/AF80</f>
        <v>0.17137930605482138</v>
      </c>
      <c r="U80" s="461">
        <v>133.68543372476631</v>
      </c>
      <c r="V80" s="512"/>
      <c r="W80" s="397">
        <v>218</v>
      </c>
      <c r="X80" s="398" t="s">
        <v>103</v>
      </c>
      <c r="Y80" s="400">
        <v>1200</v>
      </c>
      <c r="Z80" s="400">
        <v>294177.13488718047</v>
      </c>
      <c r="AA80" s="400">
        <v>625806.49527986499</v>
      </c>
      <c r="AB80" s="404">
        <f>SUM(Z80:AA80)</f>
        <v>919983.6301670454</v>
      </c>
      <c r="AC80" s="400">
        <v>336771.41445973481</v>
      </c>
      <c r="AD80" s="399">
        <f>AB80+AC80</f>
        <v>1256755.0446267803</v>
      </c>
      <c r="AE80" s="401">
        <v>-277532</v>
      </c>
      <c r="AF80" s="411">
        <f>AD80+AE80</f>
        <v>979223.04462678032</v>
      </c>
      <c r="AG80" s="399">
        <v>-343517.53350000008</v>
      </c>
      <c r="AH80" s="399">
        <f>SUM(AF80:AG80)</f>
        <v>635705.51112678018</v>
      </c>
      <c r="AI80" s="411">
        <f>AF80/Y80</f>
        <v>816.01920385565029</v>
      </c>
      <c r="AJ80" s="399">
        <f>AH80/Y80</f>
        <v>529.75459260565015</v>
      </c>
      <c r="AK80" s="412">
        <v>14</v>
      </c>
      <c r="AL80" s="412">
        <v>14</v>
      </c>
    </row>
    <row r="81" spans="1:38">
      <c r="A81" s="397">
        <v>224</v>
      </c>
      <c r="B81" s="398" t="s">
        <v>104</v>
      </c>
      <c r="C81" s="420">
        <v>8581</v>
      </c>
      <c r="D81" s="448">
        <f>F81-E81</f>
        <v>1376989.6942396732</v>
      </c>
      <c r="E81" s="544">
        <v>1560074.5244220831</v>
      </c>
      <c r="F81" s="400">
        <v>2937064.2186617563</v>
      </c>
      <c r="G81" s="400">
        <v>3717679.6953826873</v>
      </c>
      <c r="H81" s="404">
        <f>SUM(F81:G81)</f>
        <v>6654743.9140444435</v>
      </c>
      <c r="I81" s="427">
        <v>802653.84791842243</v>
      </c>
      <c r="J81" s="405">
        <f>SUM(H81:I81)</f>
        <v>7457397.7619628664</v>
      </c>
      <c r="K81" s="429">
        <v>-293974</v>
      </c>
      <c r="L81" s="414">
        <f>SUM(J81:K81)</f>
        <v>7163423.7619628664</v>
      </c>
      <c r="M81" s="431">
        <v>381070.46622</v>
      </c>
      <c r="N81" s="405">
        <f>SUM(L81:M81)</f>
        <v>7544494.2281828662</v>
      </c>
      <c r="O81" s="411">
        <f>L81/C81</f>
        <v>834.80057824995527</v>
      </c>
      <c r="P81" s="399">
        <f>N81/C81</f>
        <v>879.20920967053564</v>
      </c>
      <c r="Q81" s="412">
        <v>1</v>
      </c>
      <c r="R81" s="413">
        <v>33</v>
      </c>
      <c r="S81" s="459">
        <f>L81-AF81</f>
        <v>958716.64588657953</v>
      </c>
      <c r="T81" s="416">
        <f>S81/AF81</f>
        <v>0.15451440784409656</v>
      </c>
      <c r="U81" s="461">
        <v>106.11621734208632</v>
      </c>
      <c r="V81" s="512"/>
      <c r="W81" s="397">
        <v>224</v>
      </c>
      <c r="X81" s="398" t="s">
        <v>104</v>
      </c>
      <c r="Y81" s="400">
        <v>8603</v>
      </c>
      <c r="Z81" s="400">
        <v>1326431.289392737</v>
      </c>
      <c r="AA81" s="400">
        <v>3737573.1131356121</v>
      </c>
      <c r="AB81" s="404">
        <f>SUM(Z81:AA81)</f>
        <v>5064004.4025283493</v>
      </c>
      <c r="AC81" s="400">
        <v>1434676.713547938</v>
      </c>
      <c r="AD81" s="399">
        <f>AB81+AC81</f>
        <v>6498681.1160762869</v>
      </c>
      <c r="AE81" s="401">
        <v>-293974</v>
      </c>
      <c r="AF81" s="411">
        <f>AD81+AE81</f>
        <v>6204707.1160762869</v>
      </c>
      <c r="AG81" s="399">
        <v>339797.86669999996</v>
      </c>
      <c r="AH81" s="399">
        <f>SUM(AF81:AG81)</f>
        <v>6544504.982776287</v>
      </c>
      <c r="AI81" s="411">
        <f>AF81/Y81</f>
        <v>721.22598117822702</v>
      </c>
      <c r="AJ81" s="399">
        <f>AH81/Y81</f>
        <v>760.72358279394246</v>
      </c>
      <c r="AK81" s="412">
        <v>1</v>
      </c>
      <c r="AL81" s="413">
        <v>33</v>
      </c>
    </row>
    <row r="82" spans="1:38">
      <c r="A82" s="397">
        <v>226</v>
      </c>
      <c r="B82" s="398" t="s">
        <v>105</v>
      </c>
      <c r="C82" s="420">
        <v>3625</v>
      </c>
      <c r="D82" s="448">
        <f>F82-E82</f>
        <v>916868.20902570081</v>
      </c>
      <c r="E82" s="544">
        <v>578449.12282011611</v>
      </c>
      <c r="F82" s="400">
        <v>1495317.3318458169</v>
      </c>
      <c r="G82" s="400">
        <v>1709455.0664329596</v>
      </c>
      <c r="H82" s="404">
        <f>SUM(F82:G82)</f>
        <v>3204772.3982787766</v>
      </c>
      <c r="I82" s="427">
        <v>561514.679370492</v>
      </c>
      <c r="J82" s="405">
        <f>SUM(H82:I82)</f>
        <v>3766287.0776492683</v>
      </c>
      <c r="K82" s="429">
        <v>103588</v>
      </c>
      <c r="L82" s="414">
        <f>SUM(J82:K82)</f>
        <v>3869875.0776492683</v>
      </c>
      <c r="M82" s="431">
        <v>53340.864000000001</v>
      </c>
      <c r="N82" s="405">
        <f>SUM(L82:M82)</f>
        <v>3923215.9416492684</v>
      </c>
      <c r="O82" s="411">
        <f>L82/C82</f>
        <v>1067.5517455584188</v>
      </c>
      <c r="P82" s="399">
        <f>N82/C82</f>
        <v>1082.2664666618671</v>
      </c>
      <c r="Q82" s="412">
        <v>13</v>
      </c>
      <c r="R82" s="412">
        <v>13</v>
      </c>
      <c r="S82" s="459">
        <f>L82-AF82</f>
        <v>99826.007764672861</v>
      </c>
      <c r="T82" s="416">
        <f>S82/AF82</f>
        <v>2.6478702508699343E-2</v>
      </c>
      <c r="U82" s="461">
        <v>112.11898901875986</v>
      </c>
      <c r="V82" s="512"/>
      <c r="W82" s="397">
        <v>226</v>
      </c>
      <c r="X82" s="398" t="s">
        <v>105</v>
      </c>
      <c r="Y82" s="400">
        <v>3665</v>
      </c>
      <c r="Z82" s="400">
        <v>1219282.3202035669</v>
      </c>
      <c r="AA82" s="400">
        <v>1643870.6161931041</v>
      </c>
      <c r="AB82" s="404">
        <f>SUM(Z82:AA82)</f>
        <v>2863152.936396671</v>
      </c>
      <c r="AC82" s="400">
        <v>803308.13348792423</v>
      </c>
      <c r="AD82" s="399">
        <f>AB82+AC82</f>
        <v>3666461.0698845955</v>
      </c>
      <c r="AE82" s="401">
        <v>103588</v>
      </c>
      <c r="AF82" s="411">
        <f>AD82+AE82</f>
        <v>3770049.0698845955</v>
      </c>
      <c r="AG82" s="399">
        <v>33098.729999999996</v>
      </c>
      <c r="AH82" s="399">
        <f>SUM(AF82:AG82)</f>
        <v>3803147.7998845954</v>
      </c>
      <c r="AI82" s="411">
        <f>AF82/Y82</f>
        <v>1028.6627748661924</v>
      </c>
      <c r="AJ82" s="399">
        <f>AH82/Y82</f>
        <v>1037.6938062440915</v>
      </c>
      <c r="AK82" s="412">
        <v>13</v>
      </c>
      <c r="AL82" s="412">
        <v>13</v>
      </c>
    </row>
    <row r="83" spans="1:38">
      <c r="A83" s="397">
        <v>230</v>
      </c>
      <c r="B83" s="398" t="s">
        <v>106</v>
      </c>
      <c r="C83" s="420">
        <v>2216</v>
      </c>
      <c r="D83" s="448">
        <f>F83-E83</f>
        <v>479318.61773237382</v>
      </c>
      <c r="E83" s="544">
        <v>369216.11913471372</v>
      </c>
      <c r="F83" s="400">
        <v>848534.73686708754</v>
      </c>
      <c r="G83" s="400">
        <v>1316875.7598142105</v>
      </c>
      <c r="H83" s="404">
        <f>SUM(F83:G83)</f>
        <v>2165410.4966812981</v>
      </c>
      <c r="I83" s="427">
        <v>470858.53308382578</v>
      </c>
      <c r="J83" s="405">
        <f>SUM(H83:I83)</f>
        <v>2636269.029765124</v>
      </c>
      <c r="K83" s="429">
        <v>-340449</v>
      </c>
      <c r="L83" s="414">
        <f>SUM(J83:K83)</f>
        <v>2295820.029765124</v>
      </c>
      <c r="M83" s="431">
        <v>111890.79674999998</v>
      </c>
      <c r="N83" s="405">
        <f>SUM(L83:M83)</f>
        <v>2407710.8265151242</v>
      </c>
      <c r="O83" s="411">
        <f>L83/C83</f>
        <v>1036.0198690275831</v>
      </c>
      <c r="P83" s="399">
        <f>N83/C83</f>
        <v>1086.5121058281247</v>
      </c>
      <c r="Q83" s="412">
        <v>4</v>
      </c>
      <c r="R83" s="412">
        <v>4</v>
      </c>
      <c r="S83" s="459">
        <f>L83-AF83</f>
        <v>225965.80585217988</v>
      </c>
      <c r="T83" s="416">
        <f>S83/AF83</f>
        <v>0.10916991314731533</v>
      </c>
      <c r="U83" s="461">
        <v>150.78425430642915</v>
      </c>
      <c r="V83" s="512"/>
      <c r="W83" s="397">
        <v>230</v>
      </c>
      <c r="X83" s="398" t="s">
        <v>106</v>
      </c>
      <c r="Y83" s="400">
        <v>2240</v>
      </c>
      <c r="Z83" s="400">
        <v>483979.7903298462</v>
      </c>
      <c r="AA83" s="400">
        <v>1331798.1766675536</v>
      </c>
      <c r="AB83" s="404">
        <f>SUM(Z83:AA83)</f>
        <v>1815777.9669973999</v>
      </c>
      <c r="AC83" s="400">
        <v>594525.25691554428</v>
      </c>
      <c r="AD83" s="399">
        <f>AB83+AC83</f>
        <v>2410303.2239129441</v>
      </c>
      <c r="AE83" s="401">
        <v>-340449</v>
      </c>
      <c r="AF83" s="411">
        <f>AD83+AE83</f>
        <v>2069854.2239129441</v>
      </c>
      <c r="AG83" s="399">
        <v>82431.599000000002</v>
      </c>
      <c r="AH83" s="399">
        <f>SUM(AF83:AG83)</f>
        <v>2152285.822912944</v>
      </c>
      <c r="AI83" s="411">
        <f>AF83/Y83</f>
        <v>924.04206424685003</v>
      </c>
      <c r="AJ83" s="399">
        <f>AH83/Y83</f>
        <v>960.84188522899285</v>
      </c>
      <c r="AK83" s="412">
        <v>4</v>
      </c>
      <c r="AL83" s="412">
        <v>4</v>
      </c>
    </row>
    <row r="84" spans="1:38">
      <c r="A84" s="397">
        <v>231</v>
      </c>
      <c r="B84" s="398" t="s">
        <v>107</v>
      </c>
      <c r="C84" s="420">
        <v>1208</v>
      </c>
      <c r="D84" s="448">
        <f>F84-E84</f>
        <v>-1103375.501974442</v>
      </c>
      <c r="E84" s="544">
        <v>158196.76087391598</v>
      </c>
      <c r="F84" s="400">
        <v>-945178.74110052618</v>
      </c>
      <c r="G84" s="400">
        <v>-42034.061503473516</v>
      </c>
      <c r="H84" s="404">
        <f>SUM(F84:G84)</f>
        <v>-987212.80260399973</v>
      </c>
      <c r="I84" s="427">
        <v>139179.60929115291</v>
      </c>
      <c r="J84" s="405">
        <f>SUM(H84:I84)</f>
        <v>-848033.19331284682</v>
      </c>
      <c r="K84" s="429">
        <v>-9164</v>
      </c>
      <c r="L84" s="414">
        <f>SUM(J84:K84)</f>
        <v>-857197.19331284682</v>
      </c>
      <c r="M84" s="431">
        <v>-173191.11780000001</v>
      </c>
      <c r="N84" s="405">
        <f>SUM(L84:M84)</f>
        <v>-1030388.3111128468</v>
      </c>
      <c r="O84" s="411">
        <f>L84/C84</f>
        <v>-709.60032559010494</v>
      </c>
      <c r="P84" s="399">
        <f>N84/C84</f>
        <v>-852.97045621924406</v>
      </c>
      <c r="Q84" s="412">
        <v>15</v>
      </c>
      <c r="R84" s="412">
        <v>15</v>
      </c>
      <c r="S84" s="459">
        <f>L84-AF84</f>
        <v>65072.212380934507</v>
      </c>
      <c r="T84" s="416">
        <f>S84/AF84</f>
        <v>-7.055662041828617E-2</v>
      </c>
      <c r="U84" s="461">
        <v>-1.3288334923508955</v>
      </c>
      <c r="V84" s="512"/>
      <c r="W84" s="397">
        <v>231</v>
      </c>
      <c r="X84" s="398" t="s">
        <v>107</v>
      </c>
      <c r="Y84" s="400">
        <v>1256</v>
      </c>
      <c r="Z84" s="400">
        <v>-1120784.0033776322</v>
      </c>
      <c r="AA84" s="400">
        <v>-15346.034040523788</v>
      </c>
      <c r="AB84" s="404">
        <f>SUM(Z84:AA84)</f>
        <v>-1136130.0374181559</v>
      </c>
      <c r="AC84" s="400">
        <v>223024.6317243746</v>
      </c>
      <c r="AD84" s="399">
        <f>AB84+AC84</f>
        <v>-913105.40569378133</v>
      </c>
      <c r="AE84" s="401">
        <v>-9164</v>
      </c>
      <c r="AF84" s="411">
        <f>AD84+AE84</f>
        <v>-922269.40569378133</v>
      </c>
      <c r="AG84" s="399">
        <v>-211122.61350000004</v>
      </c>
      <c r="AH84" s="399">
        <f>SUM(AF84:AG84)</f>
        <v>-1133392.0191937813</v>
      </c>
      <c r="AI84" s="411">
        <f>AF84/Y84</f>
        <v>-734.29092810014436</v>
      </c>
      <c r="AJ84" s="399">
        <f>AH84/Y84</f>
        <v>-902.38218088676854</v>
      </c>
      <c r="AK84" s="412">
        <v>15</v>
      </c>
      <c r="AL84" s="412">
        <v>15</v>
      </c>
    </row>
    <row r="85" spans="1:38">
      <c r="A85" s="397">
        <v>232</v>
      </c>
      <c r="B85" s="398" t="s">
        <v>108</v>
      </c>
      <c r="C85" s="420">
        <v>12618</v>
      </c>
      <c r="D85" s="448">
        <f>F85-E85</f>
        <v>2312275.2892122623</v>
      </c>
      <c r="E85" s="544">
        <v>1814258.08953434</v>
      </c>
      <c r="F85" s="400">
        <v>4126533.3787466022</v>
      </c>
      <c r="G85" s="400">
        <v>5292120.5407871753</v>
      </c>
      <c r="H85" s="404">
        <f>SUM(F85:G85)</f>
        <v>9418653.919533778</v>
      </c>
      <c r="I85" s="427">
        <v>1827360.3122723184</v>
      </c>
      <c r="J85" s="405">
        <f>SUM(H85:I85)</f>
        <v>11246014.231806096</v>
      </c>
      <c r="K85" s="429">
        <v>-534689</v>
      </c>
      <c r="L85" s="414">
        <f>SUM(J85:K85)</f>
        <v>10711325.231806096</v>
      </c>
      <c r="M85" s="431">
        <v>69843.193800000008</v>
      </c>
      <c r="N85" s="405">
        <f>SUM(L85:M85)</f>
        <v>10781168.425606096</v>
      </c>
      <c r="O85" s="411">
        <f>L85/C85</f>
        <v>848.89247359376259</v>
      </c>
      <c r="P85" s="399">
        <f>N85/C85</f>
        <v>854.42767677968743</v>
      </c>
      <c r="Q85" s="412">
        <v>14</v>
      </c>
      <c r="R85" s="412">
        <v>14</v>
      </c>
      <c r="S85" s="459">
        <f>L85-AF85</f>
        <v>891937.51874556206</v>
      </c>
      <c r="T85" s="416">
        <f>S85/AF85</f>
        <v>9.0834331509205737E-2</v>
      </c>
      <c r="U85" s="461">
        <v>91.844548336525918</v>
      </c>
      <c r="V85" s="512"/>
      <c r="W85" s="397">
        <v>232</v>
      </c>
      <c r="X85" s="398" t="s">
        <v>108</v>
      </c>
      <c r="Y85" s="400">
        <v>12750</v>
      </c>
      <c r="Z85" s="400">
        <v>2189147.5944673889</v>
      </c>
      <c r="AA85" s="400">
        <v>5331084.5739423959</v>
      </c>
      <c r="AB85" s="404">
        <f>SUM(Z85:AA85)</f>
        <v>7520232.1684097853</v>
      </c>
      <c r="AC85" s="400">
        <v>2833844.5446507484</v>
      </c>
      <c r="AD85" s="399">
        <f>AB85+AC85</f>
        <v>10354076.713060534</v>
      </c>
      <c r="AE85" s="401">
        <v>-534689</v>
      </c>
      <c r="AF85" s="411">
        <f>AD85+AE85</f>
        <v>9819387.7130605336</v>
      </c>
      <c r="AG85" s="399">
        <v>-60050.552999999985</v>
      </c>
      <c r="AH85" s="399">
        <f>SUM(AF85:AG85)</f>
        <v>9759337.1600605343</v>
      </c>
      <c r="AI85" s="411">
        <f>AF85/Y85</f>
        <v>770.14805592631637</v>
      </c>
      <c r="AJ85" s="399">
        <f>AH85/Y85</f>
        <v>765.43820863219878</v>
      </c>
      <c r="AK85" s="412">
        <v>14</v>
      </c>
      <c r="AL85" s="412">
        <v>14</v>
      </c>
    </row>
    <row r="86" spans="1:38">
      <c r="A86" s="397">
        <v>233</v>
      </c>
      <c r="B86" s="398" t="s">
        <v>109</v>
      </c>
      <c r="C86" s="420">
        <v>15165</v>
      </c>
      <c r="D86" s="448">
        <f>F86-E86</f>
        <v>4907878.7451152373</v>
      </c>
      <c r="E86" s="544">
        <v>1616177.0383724901</v>
      </c>
      <c r="F86" s="400">
        <v>6524055.7834877279</v>
      </c>
      <c r="G86" s="400">
        <v>6904052.1062687309</v>
      </c>
      <c r="H86" s="404">
        <f>SUM(F86:G86)</f>
        <v>13428107.88975646</v>
      </c>
      <c r="I86" s="427">
        <v>2300653.1716115987</v>
      </c>
      <c r="J86" s="405">
        <f>SUM(H86:I86)</f>
        <v>15728761.061368059</v>
      </c>
      <c r="K86" s="429">
        <v>160820</v>
      </c>
      <c r="L86" s="414">
        <f>SUM(J86:K86)</f>
        <v>15889581.061368059</v>
      </c>
      <c r="M86" s="431">
        <v>52465.740450000041</v>
      </c>
      <c r="N86" s="405">
        <f>SUM(L86:M86)</f>
        <v>15942046.80181806</v>
      </c>
      <c r="O86" s="411">
        <f>L86/C86</f>
        <v>1047.7798260051472</v>
      </c>
      <c r="P86" s="399">
        <f>N86/C86</f>
        <v>1051.2394857776499</v>
      </c>
      <c r="Q86" s="412">
        <v>14</v>
      </c>
      <c r="R86" s="412">
        <v>14</v>
      </c>
      <c r="S86" s="459">
        <f>L86-AF86</f>
        <v>582267.29330086149</v>
      </c>
      <c r="T86" s="416">
        <f>S86/AF86</f>
        <v>3.8038502517374242E-2</v>
      </c>
      <c r="U86" s="461">
        <v>36.362035096665295</v>
      </c>
      <c r="V86" s="512"/>
      <c r="W86" s="397">
        <v>233</v>
      </c>
      <c r="X86" s="398" t="s">
        <v>109</v>
      </c>
      <c r="Y86" s="400">
        <v>15116</v>
      </c>
      <c r="Z86" s="400">
        <v>4763629.0585269714</v>
      </c>
      <c r="AA86" s="400">
        <v>6990857.8582752366</v>
      </c>
      <c r="AB86" s="404">
        <f>SUM(Z86:AA86)</f>
        <v>11754486.916802209</v>
      </c>
      <c r="AC86" s="400">
        <v>3392006.8512649895</v>
      </c>
      <c r="AD86" s="399">
        <f>AB86+AC86</f>
        <v>15146493.768067198</v>
      </c>
      <c r="AE86" s="401">
        <v>160820</v>
      </c>
      <c r="AF86" s="411">
        <f>AD86+AE86</f>
        <v>15307313.768067198</v>
      </c>
      <c r="AG86" s="399">
        <v>-71477.495499999844</v>
      </c>
      <c r="AH86" s="399">
        <f>SUM(AF86:AG86)</f>
        <v>15235836.272567198</v>
      </c>
      <c r="AI86" s="411">
        <f>AF86/Y86</f>
        <v>1012.6563752359882</v>
      </c>
      <c r="AJ86" s="399">
        <f>AH86/Y86</f>
        <v>1007.9277766980152</v>
      </c>
      <c r="AK86" s="412">
        <v>14</v>
      </c>
      <c r="AL86" s="412">
        <v>14</v>
      </c>
    </row>
    <row r="87" spans="1:38">
      <c r="A87" s="397">
        <v>235</v>
      </c>
      <c r="B87" s="398" t="s">
        <v>110</v>
      </c>
      <c r="C87" s="420">
        <v>10270</v>
      </c>
      <c r="D87" s="448">
        <f>F87-E87</f>
        <v>19109410.994075593</v>
      </c>
      <c r="E87" s="544">
        <v>875260.00654915278</v>
      </c>
      <c r="F87" s="400">
        <v>19984671.000624746</v>
      </c>
      <c r="G87" s="400">
        <v>-1511262.1855156387</v>
      </c>
      <c r="H87" s="404">
        <f>SUM(F87:G87)</f>
        <v>18473408.815109108</v>
      </c>
      <c r="I87" s="427">
        <v>467289.7729743449</v>
      </c>
      <c r="J87" s="405">
        <f>SUM(H87:I87)</f>
        <v>18940698.588083453</v>
      </c>
      <c r="K87" s="429">
        <v>2935609</v>
      </c>
      <c r="L87" s="414">
        <f>SUM(J87:K87)</f>
        <v>21876307.588083453</v>
      </c>
      <c r="M87" s="431">
        <v>2653535.8763685003</v>
      </c>
      <c r="N87" s="405">
        <f>SUM(L87:M87)</f>
        <v>24529843.464451954</v>
      </c>
      <c r="O87" s="411">
        <f>L87/C87</f>
        <v>2130.1175840392848</v>
      </c>
      <c r="P87" s="399">
        <f>N87/C87</f>
        <v>2388.4949819330041</v>
      </c>
      <c r="Q87" s="412">
        <v>1</v>
      </c>
      <c r="R87" s="413">
        <v>33</v>
      </c>
      <c r="S87" s="459">
        <f>L87-AF87</f>
        <v>344681.88384760171</v>
      </c>
      <c r="T87" s="416">
        <f>S87/AF87</f>
        <v>1.6008168105011853E-2</v>
      </c>
      <c r="U87" s="461">
        <v>-24.747800731686311</v>
      </c>
      <c r="V87" s="512"/>
      <c r="W87" s="397">
        <v>235</v>
      </c>
      <c r="X87" s="398" t="s">
        <v>110</v>
      </c>
      <c r="Y87" s="400">
        <v>10284</v>
      </c>
      <c r="Z87" s="400">
        <v>19615674.217616141</v>
      </c>
      <c r="AA87" s="400">
        <v>-1675133.5221422266</v>
      </c>
      <c r="AB87" s="404">
        <f>SUM(Z87:AA87)</f>
        <v>17940540.695473913</v>
      </c>
      <c r="AC87" s="400">
        <v>655476.00876194029</v>
      </c>
      <c r="AD87" s="399">
        <f>AB87+AC87</f>
        <v>18596016.704235852</v>
      </c>
      <c r="AE87" s="401">
        <v>2935609</v>
      </c>
      <c r="AF87" s="411">
        <f>AD87+AE87</f>
        <v>21531625.704235852</v>
      </c>
      <c r="AG87" s="399">
        <v>2394875.9465800002</v>
      </c>
      <c r="AH87" s="399">
        <f>SUM(AF87:AG87)</f>
        <v>23926501.650815852</v>
      </c>
      <c r="AI87" s="411">
        <f>AF87/Y87</f>
        <v>2093.7014492644739</v>
      </c>
      <c r="AJ87" s="399">
        <f>AH87/Y87</f>
        <v>2326.5754230664966</v>
      </c>
      <c r="AK87" s="412">
        <v>1</v>
      </c>
      <c r="AL87" s="413">
        <v>33</v>
      </c>
    </row>
    <row r="88" spans="1:38">
      <c r="A88" s="397">
        <v>236</v>
      </c>
      <c r="B88" s="398" t="s">
        <v>111</v>
      </c>
      <c r="C88" s="420">
        <v>4137</v>
      </c>
      <c r="D88" s="448">
        <f>F88-E88</f>
        <v>1605477.5520991883</v>
      </c>
      <c r="E88" s="544">
        <v>468541.52010484115</v>
      </c>
      <c r="F88" s="400">
        <v>2074019.0722040294</v>
      </c>
      <c r="G88" s="400">
        <v>2221900.6451633046</v>
      </c>
      <c r="H88" s="404">
        <f>SUM(F88:G88)</f>
        <v>4295919.7173673343</v>
      </c>
      <c r="I88" s="427">
        <v>513498.55794184905</v>
      </c>
      <c r="J88" s="405">
        <f>SUM(H88:I88)</f>
        <v>4809418.2753091836</v>
      </c>
      <c r="K88" s="429">
        <v>782001</v>
      </c>
      <c r="L88" s="414">
        <f>SUM(J88:K88)</f>
        <v>5591419.2753091836</v>
      </c>
      <c r="M88" s="431">
        <v>393805.59749999997</v>
      </c>
      <c r="N88" s="405">
        <f>SUM(L88:M88)</f>
        <v>5985224.8728091838</v>
      </c>
      <c r="O88" s="411">
        <f>L88/C88</f>
        <v>1351.5637600457296</v>
      </c>
      <c r="P88" s="399">
        <f>N88/C88</f>
        <v>1446.7548641066435</v>
      </c>
      <c r="Q88" s="412">
        <v>16</v>
      </c>
      <c r="R88" s="412">
        <v>16</v>
      </c>
      <c r="S88" s="459">
        <f>L88-AF88</f>
        <v>43522.967607938685</v>
      </c>
      <c r="T88" s="416">
        <f>S88/AF88</f>
        <v>7.8449497240103069E-3</v>
      </c>
      <c r="U88" s="461">
        <v>13.72363888670543</v>
      </c>
      <c r="V88" s="512"/>
      <c r="W88" s="397">
        <v>236</v>
      </c>
      <c r="X88" s="398" t="s">
        <v>111</v>
      </c>
      <c r="Y88" s="400">
        <v>4198</v>
      </c>
      <c r="Z88" s="400">
        <v>1621067.9008921362</v>
      </c>
      <c r="AA88" s="400">
        <v>2256974.4482996222</v>
      </c>
      <c r="AB88" s="404">
        <f>SUM(Z88:AA88)</f>
        <v>3878042.3491917583</v>
      </c>
      <c r="AC88" s="400">
        <v>887852.95850948663</v>
      </c>
      <c r="AD88" s="399">
        <f>AB88+AC88</f>
        <v>4765895.307701245</v>
      </c>
      <c r="AE88" s="401">
        <v>782001</v>
      </c>
      <c r="AF88" s="411">
        <f>AD88+AE88</f>
        <v>5547896.307701245</v>
      </c>
      <c r="AG88" s="399">
        <v>317795.0919</v>
      </c>
      <c r="AH88" s="399">
        <f>SUM(AF88:AG88)</f>
        <v>5865691.3996012453</v>
      </c>
      <c r="AI88" s="411">
        <f>AF88/Y88</f>
        <v>1321.5570051694247</v>
      </c>
      <c r="AJ88" s="399">
        <f>AH88/Y88</f>
        <v>1397.2585515962946</v>
      </c>
      <c r="AK88" s="412">
        <v>16</v>
      </c>
      <c r="AL88" s="412">
        <v>16</v>
      </c>
    </row>
    <row r="89" spans="1:38">
      <c r="A89" s="397">
        <v>239</v>
      </c>
      <c r="B89" s="398" t="s">
        <v>112</v>
      </c>
      <c r="C89" s="420">
        <v>2035</v>
      </c>
      <c r="D89" s="448">
        <f>F89-E89</f>
        <v>591123.02076408523</v>
      </c>
      <c r="E89" s="544">
        <v>190687.49437450193</v>
      </c>
      <c r="F89" s="400">
        <v>781810.5151385871</v>
      </c>
      <c r="G89" s="400">
        <v>147818.25703470971</v>
      </c>
      <c r="H89" s="404">
        <f>SUM(F89:G89)</f>
        <v>929628.77217329678</v>
      </c>
      <c r="I89" s="427">
        <v>309940.94467260729</v>
      </c>
      <c r="J89" s="405">
        <f>SUM(H89:I89)</f>
        <v>1239569.716845904</v>
      </c>
      <c r="K89" s="429">
        <v>-400403</v>
      </c>
      <c r="L89" s="414">
        <f>SUM(J89:K89)</f>
        <v>839166.71684590401</v>
      </c>
      <c r="M89" s="431">
        <v>76677.491999999998</v>
      </c>
      <c r="N89" s="405">
        <f>SUM(L89:M89)</f>
        <v>915844.20884590398</v>
      </c>
      <c r="O89" s="411">
        <f>L89/C89</f>
        <v>412.36693702501424</v>
      </c>
      <c r="P89" s="399">
        <f>N89/C89</f>
        <v>450.0462942731715</v>
      </c>
      <c r="Q89" s="412">
        <v>11</v>
      </c>
      <c r="R89" s="412">
        <v>11</v>
      </c>
      <c r="S89" s="459">
        <f>L89-AF89</f>
        <v>-431397.39434814244</v>
      </c>
      <c r="T89" s="416">
        <f>S89/AF89</f>
        <v>-0.33953217358132781</v>
      </c>
      <c r="U89" s="461">
        <v>-186.33956731879539</v>
      </c>
      <c r="V89" s="512"/>
      <c r="W89" s="397">
        <v>239</v>
      </c>
      <c r="X89" s="398" t="s">
        <v>112</v>
      </c>
      <c r="Y89" s="400">
        <v>2029</v>
      </c>
      <c r="Z89" s="400">
        <v>417823.6887305695</v>
      </c>
      <c r="AA89" s="400">
        <v>790843.28003277641</v>
      </c>
      <c r="AB89" s="404">
        <f>SUM(Z89:AA89)</f>
        <v>1208666.9687633459</v>
      </c>
      <c r="AC89" s="400">
        <v>462300.14243070059</v>
      </c>
      <c r="AD89" s="399">
        <f>AB89+AC89</f>
        <v>1670967.1111940464</v>
      </c>
      <c r="AE89" s="401">
        <v>-400403</v>
      </c>
      <c r="AF89" s="411">
        <f>AD89+AE89</f>
        <v>1270564.1111940464</v>
      </c>
      <c r="AG89" s="399">
        <v>3908.8023999999932</v>
      </c>
      <c r="AH89" s="399">
        <f>SUM(AF89:AG89)</f>
        <v>1274472.9135940464</v>
      </c>
      <c r="AI89" s="411">
        <f>AF89/Y89</f>
        <v>626.202124787603</v>
      </c>
      <c r="AJ89" s="399">
        <f>AH89/Y89</f>
        <v>628.12859220997848</v>
      </c>
      <c r="AK89" s="412">
        <v>11</v>
      </c>
      <c r="AL89" s="412">
        <v>11</v>
      </c>
    </row>
    <row r="90" spans="1:38">
      <c r="A90" s="397">
        <v>240</v>
      </c>
      <c r="B90" s="398" t="s">
        <v>113</v>
      </c>
      <c r="C90" s="420">
        <v>19371</v>
      </c>
      <c r="D90" s="448">
        <f>F90-E90</f>
        <v>-10806614.460532438</v>
      </c>
      <c r="E90" s="544">
        <v>3790709.6204889072</v>
      </c>
      <c r="F90" s="400">
        <v>-7015904.8400435299</v>
      </c>
      <c r="G90" s="400">
        <v>3911932.8144537681</v>
      </c>
      <c r="H90" s="404">
        <f>SUM(F90:G90)</f>
        <v>-3103972.0255897618</v>
      </c>
      <c r="I90" s="427">
        <v>1806283.1427806765</v>
      </c>
      <c r="J90" s="405">
        <f>SUM(H90:I90)</f>
        <v>-1297688.8828090853</v>
      </c>
      <c r="K90" s="429">
        <v>224464</v>
      </c>
      <c r="L90" s="414">
        <f>SUM(J90:K90)</f>
        <v>-1073224.8828090853</v>
      </c>
      <c r="M90" s="431">
        <v>-131326.8740699999</v>
      </c>
      <c r="N90" s="405">
        <f>SUM(L90:M90)</f>
        <v>-1204551.7568790852</v>
      </c>
      <c r="O90" s="411">
        <f>L90/C90</f>
        <v>-55.403690197154781</v>
      </c>
      <c r="P90" s="399">
        <f>N90/C90</f>
        <v>-62.183251090758617</v>
      </c>
      <c r="Q90" s="412">
        <v>19</v>
      </c>
      <c r="R90" s="412">
        <v>19</v>
      </c>
      <c r="S90" s="459">
        <f>L90-AF90</f>
        <v>1269241.2327000387</v>
      </c>
      <c r="T90" s="416">
        <f>S90/AF90</f>
        <v>-0.54183974073160712</v>
      </c>
      <c r="U90" s="461">
        <v>118.21488524465038</v>
      </c>
      <c r="V90" s="512"/>
      <c r="W90" s="397">
        <v>240</v>
      </c>
      <c r="X90" s="398" t="s">
        <v>113</v>
      </c>
      <c r="Y90" s="400">
        <v>19499</v>
      </c>
      <c r="Z90" s="400">
        <v>-11295649.631394442</v>
      </c>
      <c r="AA90" s="400">
        <v>5513901.5913543198</v>
      </c>
      <c r="AB90" s="404">
        <f>SUM(Z90:AA90)</f>
        <v>-5781748.0400401223</v>
      </c>
      <c r="AC90" s="400">
        <v>3214817.9245309983</v>
      </c>
      <c r="AD90" s="399">
        <f>AB90+AC90</f>
        <v>-2566930.115509124</v>
      </c>
      <c r="AE90" s="401">
        <v>224464</v>
      </c>
      <c r="AF90" s="411">
        <f>AD90+AE90</f>
        <v>-2342466.115509124</v>
      </c>
      <c r="AG90" s="399">
        <v>-199884.80659999989</v>
      </c>
      <c r="AH90" s="399">
        <f>SUM(AF90:AG90)</f>
        <v>-2542350.9221091238</v>
      </c>
      <c r="AI90" s="411">
        <f>AF90/Y90</f>
        <v>-120.13262810960173</v>
      </c>
      <c r="AJ90" s="399">
        <f>AH90/Y90</f>
        <v>-130.38365670593998</v>
      </c>
      <c r="AK90" s="412">
        <v>19</v>
      </c>
      <c r="AL90" s="412">
        <v>19</v>
      </c>
    </row>
    <row r="91" spans="1:38">
      <c r="A91" s="397">
        <v>241</v>
      </c>
      <c r="B91" s="398" t="s">
        <v>114</v>
      </c>
      <c r="C91" s="420">
        <v>7691</v>
      </c>
      <c r="D91" s="448">
        <f>F91-E91</f>
        <v>-860576.42801606609</v>
      </c>
      <c r="E91" s="544">
        <v>968097.11928386101</v>
      </c>
      <c r="F91" s="400">
        <v>107520.69126779493</v>
      </c>
      <c r="G91" s="400">
        <v>1578737.650568021</v>
      </c>
      <c r="H91" s="404">
        <f>SUM(F91:G91)</f>
        <v>1686258.3418358159</v>
      </c>
      <c r="I91" s="427">
        <v>509434.86749191745</v>
      </c>
      <c r="J91" s="405">
        <f>SUM(H91:I91)</f>
        <v>2195693.2093277331</v>
      </c>
      <c r="K91" s="429">
        <v>-519212</v>
      </c>
      <c r="L91" s="414">
        <f>SUM(J91:K91)</f>
        <v>1676481.2093277331</v>
      </c>
      <c r="M91" s="431">
        <v>263370.516</v>
      </c>
      <c r="N91" s="405">
        <f>SUM(L91:M91)</f>
        <v>1939851.7253277332</v>
      </c>
      <c r="O91" s="411">
        <f>L91/C91</f>
        <v>217.97961374694228</v>
      </c>
      <c r="P91" s="399">
        <f>N91/C91</f>
        <v>252.22360230499717</v>
      </c>
      <c r="Q91" s="412">
        <v>19</v>
      </c>
      <c r="R91" s="412">
        <v>19</v>
      </c>
      <c r="S91" s="459">
        <f>L91-AF91</f>
        <v>-48901.604238138534</v>
      </c>
      <c r="T91" s="416">
        <f>S91/AF91</f>
        <v>-2.8342466294232371E-2</v>
      </c>
      <c r="U91" s="461">
        <v>53.189824737790389</v>
      </c>
      <c r="V91" s="512"/>
      <c r="W91" s="397">
        <v>241</v>
      </c>
      <c r="X91" s="398" t="s">
        <v>114</v>
      </c>
      <c r="Y91" s="400">
        <v>7771</v>
      </c>
      <c r="Z91" s="400">
        <v>-537201.69532643957</v>
      </c>
      <c r="AA91" s="400">
        <v>1649253.9476050371</v>
      </c>
      <c r="AB91" s="404">
        <f>SUM(Z91:AA91)</f>
        <v>1112052.2522785976</v>
      </c>
      <c r="AC91" s="400">
        <v>1132542.5612872744</v>
      </c>
      <c r="AD91" s="399">
        <f>AB91+AC91</f>
        <v>2244594.8135658717</v>
      </c>
      <c r="AE91" s="401">
        <v>-519212</v>
      </c>
      <c r="AF91" s="411">
        <f>AD91+AE91</f>
        <v>1725382.8135658717</v>
      </c>
      <c r="AG91" s="399">
        <v>183146.30599999998</v>
      </c>
      <c r="AH91" s="399">
        <f>SUM(AF91:AG91)</f>
        <v>1908529.1195658715</v>
      </c>
      <c r="AI91" s="411">
        <f>AF91/Y91</f>
        <v>222.02841507732231</v>
      </c>
      <c r="AJ91" s="399">
        <f>AH91/Y91</f>
        <v>245.59633503614356</v>
      </c>
      <c r="AK91" s="412">
        <v>19</v>
      </c>
      <c r="AL91" s="412">
        <v>19</v>
      </c>
    </row>
    <row r="92" spans="1:38">
      <c r="A92" s="397">
        <v>244</v>
      </c>
      <c r="B92" s="398" t="s">
        <v>115</v>
      </c>
      <c r="C92" s="420">
        <v>19514</v>
      </c>
      <c r="D92" s="448">
        <f>F92-E92</f>
        <v>17038878.815474104</v>
      </c>
      <c r="E92" s="544">
        <v>2103819.2977194004</v>
      </c>
      <c r="F92" s="400">
        <v>19142698.113193505</v>
      </c>
      <c r="G92" s="400">
        <v>3391528.9710352202</v>
      </c>
      <c r="H92" s="404">
        <f>SUM(F92:G92)</f>
        <v>22534227.084228724</v>
      </c>
      <c r="I92" s="427">
        <v>479790.1541805889</v>
      </c>
      <c r="J92" s="405">
        <f>SUM(H92:I92)</f>
        <v>23014017.238409314</v>
      </c>
      <c r="K92" s="429">
        <v>115901</v>
      </c>
      <c r="L92" s="414">
        <f>SUM(J92:K92)</f>
        <v>23129918.238409314</v>
      </c>
      <c r="M92" s="431">
        <v>256492.04489700025</v>
      </c>
      <c r="N92" s="405">
        <f>SUM(L92:M92)</f>
        <v>23386410.283306316</v>
      </c>
      <c r="O92" s="411">
        <f>L92/C92</f>
        <v>1185.2986695915401</v>
      </c>
      <c r="P92" s="399">
        <f>N92/C92</f>
        <v>1198.4426710723744</v>
      </c>
      <c r="Q92" s="412">
        <v>17</v>
      </c>
      <c r="R92" s="412">
        <v>17</v>
      </c>
      <c r="S92" s="459">
        <f>L92-AF92</f>
        <v>779525.5775748305</v>
      </c>
      <c r="T92" s="416">
        <f>S92/AF92</f>
        <v>3.4877489152162655E-2</v>
      </c>
      <c r="U92" s="461">
        <v>31.969306927485832</v>
      </c>
      <c r="V92" s="512"/>
      <c r="W92" s="397">
        <v>244</v>
      </c>
      <c r="X92" s="398" t="s">
        <v>115</v>
      </c>
      <c r="Y92" s="400">
        <v>19300</v>
      </c>
      <c r="Z92" s="400">
        <v>16498160.658352518</v>
      </c>
      <c r="AA92" s="400">
        <v>3660954.0326702883</v>
      </c>
      <c r="AB92" s="404">
        <f>SUM(Z92:AA92)</f>
        <v>20159114.691022806</v>
      </c>
      <c r="AC92" s="400">
        <v>2075376.9698116761</v>
      </c>
      <c r="AD92" s="399">
        <f>AB92+AC92</f>
        <v>22234491.660834484</v>
      </c>
      <c r="AE92" s="401">
        <v>115901</v>
      </c>
      <c r="AF92" s="411">
        <f>AD92+AE92</f>
        <v>22350392.660834484</v>
      </c>
      <c r="AG92" s="399">
        <v>115408.96699000022</v>
      </c>
      <c r="AH92" s="399">
        <f>SUM(AF92:AG92)</f>
        <v>22465801.627824485</v>
      </c>
      <c r="AI92" s="411">
        <f>AF92/Y92</f>
        <v>1158.0514332038592</v>
      </c>
      <c r="AJ92" s="399">
        <f>AH92/Y92</f>
        <v>1164.0311724261392</v>
      </c>
      <c r="AK92" s="412">
        <v>17</v>
      </c>
      <c r="AL92" s="412">
        <v>17</v>
      </c>
    </row>
    <row r="93" spans="1:38">
      <c r="A93" s="397">
        <v>245</v>
      </c>
      <c r="B93" s="398" t="s">
        <v>116</v>
      </c>
      <c r="C93" s="420">
        <v>38211</v>
      </c>
      <c r="D93" s="448">
        <f>F93-E93</f>
        <v>12249463.194148345</v>
      </c>
      <c r="E93" s="544">
        <v>6268271.3852957208</v>
      </c>
      <c r="F93" s="400">
        <v>18517734.579444066</v>
      </c>
      <c r="G93" s="400">
        <v>994669.93669888272</v>
      </c>
      <c r="H93" s="404">
        <f>SUM(F93:G93)</f>
        <v>19512404.516142949</v>
      </c>
      <c r="I93" s="427">
        <v>2656455.3120047669</v>
      </c>
      <c r="J93" s="405">
        <f>SUM(H93:I93)</f>
        <v>22168859.828147717</v>
      </c>
      <c r="K93" s="429">
        <v>-3842716</v>
      </c>
      <c r="L93" s="414">
        <f>SUM(J93:K93)</f>
        <v>18326143.828147717</v>
      </c>
      <c r="M93" s="431">
        <v>-1230314.5292190004</v>
      </c>
      <c r="N93" s="405">
        <f>SUM(L93:M93)</f>
        <v>17095829.298928715</v>
      </c>
      <c r="O93" s="411">
        <f>L93/C93</f>
        <v>479.60387920095565</v>
      </c>
      <c r="P93" s="399">
        <f>N93/C93</f>
        <v>447.40596422309585</v>
      </c>
      <c r="Q93" s="412">
        <v>1</v>
      </c>
      <c r="R93" s="413">
        <v>32</v>
      </c>
      <c r="S93" s="459">
        <f>L93-AF93</f>
        <v>5250111.1449935213</v>
      </c>
      <c r="T93" s="416">
        <f>S93/AF93</f>
        <v>0.40150642570335726</v>
      </c>
      <c r="U93" s="461">
        <v>102.84560975504144</v>
      </c>
      <c r="V93" s="512"/>
      <c r="W93" s="397">
        <v>245</v>
      </c>
      <c r="X93" s="398" t="s">
        <v>116</v>
      </c>
      <c r="Y93" s="400">
        <v>37676</v>
      </c>
      <c r="Z93" s="400">
        <v>11663511.931303101</v>
      </c>
      <c r="AA93" s="400">
        <v>430942.73587921291</v>
      </c>
      <c r="AB93" s="404">
        <f>SUM(Z93:AA93)</f>
        <v>12094454.667182313</v>
      </c>
      <c r="AC93" s="400">
        <v>4824294.0159718813</v>
      </c>
      <c r="AD93" s="399">
        <f>AB93+AC93</f>
        <v>16918748.683154196</v>
      </c>
      <c r="AE93" s="401">
        <v>-3842716</v>
      </c>
      <c r="AF93" s="411">
        <f>AD93+AE93</f>
        <v>13076032.683154196</v>
      </c>
      <c r="AG93" s="399">
        <v>-1275284.6101199996</v>
      </c>
      <c r="AH93" s="399">
        <f>SUM(AF93:AG93)</f>
        <v>11800748.073034195</v>
      </c>
      <c r="AI93" s="411">
        <f>AF93/Y93</f>
        <v>347.06531168792321</v>
      </c>
      <c r="AJ93" s="399">
        <f>AH93/Y93</f>
        <v>313.2165854399139</v>
      </c>
      <c r="AK93" s="412">
        <v>1</v>
      </c>
      <c r="AL93" s="413">
        <v>32</v>
      </c>
    </row>
    <row r="94" spans="1:38">
      <c r="A94" s="397">
        <v>249</v>
      </c>
      <c r="B94" s="398" t="s">
        <v>117</v>
      </c>
      <c r="C94" s="420">
        <v>9184</v>
      </c>
      <c r="D94" s="448">
        <f>F94-E94</f>
        <v>1644620.5102969015</v>
      </c>
      <c r="E94" s="544">
        <v>1765222.1645143006</v>
      </c>
      <c r="F94" s="400">
        <v>3409842.6748112021</v>
      </c>
      <c r="G94" s="400">
        <v>3208793.5802966766</v>
      </c>
      <c r="H94" s="404">
        <f>SUM(F94:G94)</f>
        <v>6618636.2551078787</v>
      </c>
      <c r="I94" s="427">
        <v>1004866.078650284</v>
      </c>
      <c r="J94" s="405">
        <f>SUM(H94:I94)</f>
        <v>7623502.3337581623</v>
      </c>
      <c r="K94" s="429">
        <v>328636</v>
      </c>
      <c r="L94" s="414">
        <f>SUM(J94:K94)</f>
        <v>7952138.3337581623</v>
      </c>
      <c r="M94" s="431">
        <v>-30654.327779999992</v>
      </c>
      <c r="N94" s="405">
        <f>SUM(L94:M94)</f>
        <v>7921484.0059781624</v>
      </c>
      <c r="O94" s="411">
        <f>L94/C94</f>
        <v>865.8687210102529</v>
      </c>
      <c r="P94" s="399">
        <f>N94/C94</f>
        <v>862.53092399588002</v>
      </c>
      <c r="Q94" s="412">
        <v>13</v>
      </c>
      <c r="R94" s="412">
        <v>13</v>
      </c>
      <c r="S94" s="459">
        <f>L94-AF94</f>
        <v>1021897.6465743063</v>
      </c>
      <c r="T94" s="416">
        <f>S94/AF94</f>
        <v>0.14745485657721946</v>
      </c>
      <c r="U94" s="461">
        <v>100.41759527161537</v>
      </c>
      <c r="V94" s="512"/>
      <c r="W94" s="397">
        <v>249</v>
      </c>
      <c r="X94" s="398" t="s">
        <v>117</v>
      </c>
      <c r="Y94" s="400">
        <v>9250</v>
      </c>
      <c r="Z94" s="400">
        <v>1561041.609077503</v>
      </c>
      <c r="AA94" s="400">
        <v>3375148.8711746689</v>
      </c>
      <c r="AB94" s="404">
        <f>SUM(Z94:AA94)</f>
        <v>4936190.4802521719</v>
      </c>
      <c r="AC94" s="400">
        <v>1665414.2069316842</v>
      </c>
      <c r="AD94" s="399">
        <f>AB94+AC94</f>
        <v>6601604.687183856</v>
      </c>
      <c r="AE94" s="401">
        <v>328636</v>
      </c>
      <c r="AF94" s="411">
        <f>AD94+AE94</f>
        <v>6930240.687183856</v>
      </c>
      <c r="AG94" s="399">
        <v>-39466.295199999993</v>
      </c>
      <c r="AH94" s="399">
        <f>SUM(AF94:AG94)</f>
        <v>6890774.3919838564</v>
      </c>
      <c r="AI94" s="411">
        <f>AF94/Y94</f>
        <v>749.21520942528173</v>
      </c>
      <c r="AJ94" s="399">
        <f>AH94/Y94</f>
        <v>744.94858291717367</v>
      </c>
      <c r="AK94" s="412">
        <v>13</v>
      </c>
      <c r="AL94" s="412">
        <v>13</v>
      </c>
    </row>
    <row r="95" spans="1:38">
      <c r="A95" s="397">
        <v>250</v>
      </c>
      <c r="B95" s="398" t="s">
        <v>118</v>
      </c>
      <c r="C95" s="420">
        <v>1749</v>
      </c>
      <c r="D95" s="448">
        <f>F95-E95</f>
        <v>45776.594042045355</v>
      </c>
      <c r="E95" s="544">
        <v>237550.23347270634</v>
      </c>
      <c r="F95" s="400">
        <v>283326.8275147517</v>
      </c>
      <c r="G95" s="400">
        <v>835373.05991776683</v>
      </c>
      <c r="H95" s="404">
        <f>SUM(F95:G95)</f>
        <v>1118699.8874325184</v>
      </c>
      <c r="I95" s="427">
        <v>329935.20020664704</v>
      </c>
      <c r="J95" s="405">
        <f>SUM(H95:I95)</f>
        <v>1448635.0876391656</v>
      </c>
      <c r="K95" s="429">
        <v>-356791</v>
      </c>
      <c r="L95" s="414">
        <f>SUM(J95:K95)</f>
        <v>1091844.0876391656</v>
      </c>
      <c r="M95" s="431">
        <v>21836.4162</v>
      </c>
      <c r="N95" s="405">
        <f>SUM(L95:M95)</f>
        <v>1113680.5038391657</v>
      </c>
      <c r="O95" s="411">
        <f>L95/C95</f>
        <v>624.26763158328504</v>
      </c>
      <c r="P95" s="399">
        <f>N95/C95</f>
        <v>636.75271803268481</v>
      </c>
      <c r="Q95" s="412">
        <v>6</v>
      </c>
      <c r="R95" s="412">
        <v>6</v>
      </c>
      <c r="S95" s="459">
        <f>L95-AF95</f>
        <v>157710.77028879453</v>
      </c>
      <c r="T95" s="416">
        <f>S95/AF95</f>
        <v>0.16883111581560364</v>
      </c>
      <c r="U95" s="461">
        <v>31.153233275305979</v>
      </c>
      <c r="V95" s="512"/>
      <c r="W95" s="397">
        <v>250</v>
      </c>
      <c r="X95" s="398" t="s">
        <v>118</v>
      </c>
      <c r="Y95" s="400">
        <v>1771</v>
      </c>
      <c r="Z95" s="400">
        <v>49223.280563718057</v>
      </c>
      <c r="AA95" s="400">
        <v>800408.86810264259</v>
      </c>
      <c r="AB95" s="404">
        <f>SUM(Z95:AA95)</f>
        <v>849632.14866636065</v>
      </c>
      <c r="AC95" s="400">
        <v>441292.16868401034</v>
      </c>
      <c r="AD95" s="399">
        <f>AB95+AC95</f>
        <v>1290924.317350371</v>
      </c>
      <c r="AE95" s="401">
        <v>-356791</v>
      </c>
      <c r="AF95" s="411">
        <f>AD95+AE95</f>
        <v>934133.31735037104</v>
      </c>
      <c r="AG95" s="399">
        <v>45865.382999999994</v>
      </c>
      <c r="AH95" s="399">
        <f>SUM(AF95:AG95)</f>
        <v>979998.70035037107</v>
      </c>
      <c r="AI95" s="411">
        <f>AF95/Y95</f>
        <v>527.46093582742583</v>
      </c>
      <c r="AJ95" s="399">
        <f>AH95/Y95</f>
        <v>553.35894994374428</v>
      </c>
      <c r="AK95" s="412">
        <v>6</v>
      </c>
      <c r="AL95" s="412">
        <v>6</v>
      </c>
    </row>
    <row r="96" spans="1:38">
      <c r="A96" s="397">
        <v>256</v>
      </c>
      <c r="B96" s="398" t="s">
        <v>119</v>
      </c>
      <c r="C96" s="420">
        <v>1523</v>
      </c>
      <c r="D96" s="448">
        <f>F96-E96</f>
        <v>637852.69914250507</v>
      </c>
      <c r="E96" s="544">
        <v>237158.66524516905</v>
      </c>
      <c r="F96" s="400">
        <v>875011.36438767414</v>
      </c>
      <c r="G96" s="400">
        <v>936745.35433452902</v>
      </c>
      <c r="H96" s="404">
        <f>SUM(F96:G96)</f>
        <v>1811756.7187222033</v>
      </c>
      <c r="I96" s="427">
        <v>252143.09551546111</v>
      </c>
      <c r="J96" s="405">
        <f>SUM(H96:I96)</f>
        <v>2063899.8142376645</v>
      </c>
      <c r="K96" s="429">
        <v>373873</v>
      </c>
      <c r="L96" s="414">
        <f>SUM(J96:K96)</f>
        <v>2437772.8142376645</v>
      </c>
      <c r="M96" s="431">
        <v>98347.218000000023</v>
      </c>
      <c r="N96" s="405">
        <f>SUM(L96:M96)</f>
        <v>2536120.0322376643</v>
      </c>
      <c r="O96" s="411">
        <f>L96/C96</f>
        <v>1600.6387486787028</v>
      </c>
      <c r="P96" s="399">
        <f>N96/C96</f>
        <v>1665.2134157831019</v>
      </c>
      <c r="Q96" s="412">
        <v>13</v>
      </c>
      <c r="R96" s="412">
        <v>13</v>
      </c>
      <c r="S96" s="459">
        <f>L96-AF96</f>
        <v>294983.93096782779</v>
      </c>
      <c r="T96" s="416">
        <f>S96/AF96</f>
        <v>0.13766355298506611</v>
      </c>
      <c r="U96" s="461">
        <v>264.39500891375542</v>
      </c>
      <c r="V96" s="512"/>
      <c r="W96" s="397">
        <v>256</v>
      </c>
      <c r="X96" s="398" t="s">
        <v>119</v>
      </c>
      <c r="Y96" s="400">
        <v>1554</v>
      </c>
      <c r="Z96" s="400">
        <v>573696.97308694106</v>
      </c>
      <c r="AA96" s="400">
        <v>851903.69821475446</v>
      </c>
      <c r="AB96" s="404">
        <f>SUM(Z96:AA96)</f>
        <v>1425600.6713016955</v>
      </c>
      <c r="AC96" s="400">
        <v>343315.21196814114</v>
      </c>
      <c r="AD96" s="399">
        <f>AB96+AC96</f>
        <v>1768915.8832698367</v>
      </c>
      <c r="AE96" s="401">
        <v>373873</v>
      </c>
      <c r="AF96" s="411">
        <f>AD96+AE96</f>
        <v>2142788.8832698367</v>
      </c>
      <c r="AG96" s="399">
        <v>124671.883</v>
      </c>
      <c r="AH96" s="399">
        <f>SUM(AF96:AG96)</f>
        <v>2267460.7662698366</v>
      </c>
      <c r="AI96" s="411">
        <f>AF96/Y96</f>
        <v>1378.8860252701652</v>
      </c>
      <c r="AJ96" s="399">
        <f>AH96/Y96</f>
        <v>1459.112462207102</v>
      </c>
      <c r="AK96" s="412">
        <v>13</v>
      </c>
      <c r="AL96" s="412">
        <v>13</v>
      </c>
    </row>
    <row r="97" spans="1:38">
      <c r="A97" s="397">
        <v>257</v>
      </c>
      <c r="B97" s="398" t="s">
        <v>120</v>
      </c>
      <c r="C97" s="420">
        <v>41154</v>
      </c>
      <c r="D97" s="448">
        <f>F97-E97</f>
        <v>34764028.058839761</v>
      </c>
      <c r="E97" s="544">
        <v>5130921.3278100947</v>
      </c>
      <c r="F97" s="400">
        <v>39894949.386649854</v>
      </c>
      <c r="G97" s="400">
        <v>-1072221.2766841317</v>
      </c>
      <c r="H97" s="404">
        <f>SUM(F97:G97)</f>
        <v>38822728.109965719</v>
      </c>
      <c r="I97" s="427">
        <v>2490639.9534949986</v>
      </c>
      <c r="J97" s="405">
        <f>SUM(H97:I97)</f>
        <v>41313368.063460715</v>
      </c>
      <c r="K97" s="429">
        <v>-2487615</v>
      </c>
      <c r="L97" s="414">
        <f>SUM(J97:K97)</f>
        <v>38825753.063460715</v>
      </c>
      <c r="M97" s="431">
        <v>-432552.31776450039</v>
      </c>
      <c r="N97" s="405">
        <f>SUM(L97:M97)</f>
        <v>38393200.745696217</v>
      </c>
      <c r="O97" s="411">
        <f>L97/C97</f>
        <v>943.42598686544966</v>
      </c>
      <c r="P97" s="399">
        <f>N97/C97</f>
        <v>932.91540909015441</v>
      </c>
      <c r="Q97" s="412">
        <v>1</v>
      </c>
      <c r="R97" s="413">
        <v>33</v>
      </c>
      <c r="S97" s="459">
        <f>L97-AF97</f>
        <v>2248198.5116918907</v>
      </c>
      <c r="T97" s="416">
        <f>S97/AF97</f>
        <v>6.146388240662666E-2</v>
      </c>
      <c r="U97" s="461">
        <v>1.962568970492157</v>
      </c>
      <c r="V97" s="512"/>
      <c r="W97" s="397">
        <v>257</v>
      </c>
      <c r="X97" s="398" t="s">
        <v>120</v>
      </c>
      <c r="Y97" s="400">
        <v>40722</v>
      </c>
      <c r="Z97" s="400">
        <v>35522376.099763557</v>
      </c>
      <c r="AA97" s="400">
        <v>-957594.10945789458</v>
      </c>
      <c r="AB97" s="404">
        <f>SUM(Z97:AA97)</f>
        <v>34564781.990305662</v>
      </c>
      <c r="AC97" s="400">
        <v>4500387.5614631632</v>
      </c>
      <c r="AD97" s="399">
        <f>AB97+AC97</f>
        <v>39065169.551768824</v>
      </c>
      <c r="AE97" s="401">
        <v>-2487615</v>
      </c>
      <c r="AF97" s="411">
        <f>AD97+AE97</f>
        <v>36577554.551768824</v>
      </c>
      <c r="AG97" s="399">
        <v>-581566.75192000018</v>
      </c>
      <c r="AH97" s="399">
        <f>SUM(AF97:AG97)</f>
        <v>35995987.799848825</v>
      </c>
      <c r="AI97" s="411">
        <f>AF97/Y97</f>
        <v>898.22588654213507</v>
      </c>
      <c r="AJ97" s="399">
        <f>AH97/Y97</f>
        <v>883.94449682846675</v>
      </c>
      <c r="AK97" s="412">
        <v>1</v>
      </c>
      <c r="AL97" s="413">
        <v>33</v>
      </c>
    </row>
    <row r="98" spans="1:38">
      <c r="A98" s="397">
        <v>260</v>
      </c>
      <c r="B98" s="398" t="s">
        <v>121</v>
      </c>
      <c r="C98" s="420">
        <v>9689</v>
      </c>
      <c r="D98" s="448">
        <f>F98-E98</f>
        <v>5116514.8335561519</v>
      </c>
      <c r="E98" s="544">
        <v>1781398.8132809633</v>
      </c>
      <c r="F98" s="400">
        <v>6897913.6468371153</v>
      </c>
      <c r="G98" s="400">
        <v>5463114.2693543425</v>
      </c>
      <c r="H98" s="404">
        <f>SUM(F98:G98)</f>
        <v>12361027.916191459</v>
      </c>
      <c r="I98" s="427">
        <v>1609290.7301729894</v>
      </c>
      <c r="J98" s="405">
        <f>SUM(H98:I98)</f>
        <v>13970318.646364449</v>
      </c>
      <c r="K98" s="429">
        <v>-106484</v>
      </c>
      <c r="L98" s="414">
        <f>SUM(J98:K98)</f>
        <v>13863834.646364449</v>
      </c>
      <c r="M98" s="431">
        <v>30087.581099999952</v>
      </c>
      <c r="N98" s="405">
        <f>SUM(L98:M98)</f>
        <v>13893922.227464449</v>
      </c>
      <c r="O98" s="411">
        <f>L98/C98</f>
        <v>1430.8839556573896</v>
      </c>
      <c r="P98" s="399">
        <f>N98/C98</f>
        <v>1433.9892896547062</v>
      </c>
      <c r="Q98" s="412">
        <v>12</v>
      </c>
      <c r="R98" s="412">
        <v>12</v>
      </c>
      <c r="S98" s="459">
        <f>L98-AF98</f>
        <v>1341109.2777188923</v>
      </c>
      <c r="T98" s="416">
        <f>S98/AF98</f>
        <v>0.10709404209061124</v>
      </c>
      <c r="U98" s="461">
        <v>137.26901198485893</v>
      </c>
      <c r="V98" s="512"/>
      <c r="W98" s="397">
        <v>260</v>
      </c>
      <c r="X98" s="398" t="s">
        <v>121</v>
      </c>
      <c r="Y98" s="400">
        <v>9727</v>
      </c>
      <c r="Z98" s="400">
        <v>5255390.1419114303</v>
      </c>
      <c r="AA98" s="400">
        <v>5269298.3131798524</v>
      </c>
      <c r="AB98" s="404">
        <f>SUM(Z98:AA98)</f>
        <v>10524688.455091283</v>
      </c>
      <c r="AC98" s="400">
        <v>2104520.913554274</v>
      </c>
      <c r="AD98" s="399">
        <f>AB98+AC98</f>
        <v>12629209.368645556</v>
      </c>
      <c r="AE98" s="401">
        <v>-106484</v>
      </c>
      <c r="AF98" s="411">
        <f>AD98+AE98</f>
        <v>12522725.368645556</v>
      </c>
      <c r="AG98" s="399">
        <v>-43895.220500000025</v>
      </c>
      <c r="AH98" s="399">
        <f>SUM(AF98:AG98)</f>
        <v>12478830.148145556</v>
      </c>
      <c r="AI98" s="411">
        <f>AF98/Y98</f>
        <v>1287.4190776853661</v>
      </c>
      <c r="AJ98" s="399">
        <f>AH98/Y98</f>
        <v>1282.9063583988441</v>
      </c>
      <c r="AK98" s="412">
        <v>12</v>
      </c>
      <c r="AL98" s="412">
        <v>12</v>
      </c>
    </row>
    <row r="99" spans="1:38">
      <c r="A99" s="397">
        <v>261</v>
      </c>
      <c r="B99" s="398" t="s">
        <v>122</v>
      </c>
      <c r="C99" s="420">
        <v>6822</v>
      </c>
      <c r="D99" s="448">
        <f>F99-E99</f>
        <v>11424673.659052109</v>
      </c>
      <c r="E99" s="544">
        <v>961131.55415340827</v>
      </c>
      <c r="F99" s="400">
        <v>12385805.213205518</v>
      </c>
      <c r="G99" s="400">
        <v>-524814.35613902181</v>
      </c>
      <c r="H99" s="404">
        <f>SUM(F99:G99)</f>
        <v>11860990.857066497</v>
      </c>
      <c r="I99" s="427">
        <v>787459.88431075623</v>
      </c>
      <c r="J99" s="405">
        <f>SUM(H99:I99)</f>
        <v>12648450.741377253</v>
      </c>
      <c r="K99" s="429">
        <v>76861</v>
      </c>
      <c r="L99" s="414">
        <f>SUM(J99:K99)</f>
        <v>12725311.741377253</v>
      </c>
      <c r="M99" s="431">
        <v>-211896.58223999996</v>
      </c>
      <c r="N99" s="405">
        <f>SUM(L99:M99)</f>
        <v>12513415.159137253</v>
      </c>
      <c r="O99" s="411">
        <f>L99/C99</f>
        <v>1865.3344680998612</v>
      </c>
      <c r="P99" s="399">
        <f>N99/C99</f>
        <v>1834.2736967366245</v>
      </c>
      <c r="Q99" s="412">
        <v>19</v>
      </c>
      <c r="R99" s="412">
        <v>19</v>
      </c>
      <c r="S99" s="459">
        <f>L99-AF99</f>
        <v>924048.67694179714</v>
      </c>
      <c r="T99" s="416">
        <f>S99/AF99</f>
        <v>7.830082863981995E-2</v>
      </c>
      <c r="U99" s="461">
        <v>63.666533485494028</v>
      </c>
      <c r="V99" s="512"/>
      <c r="W99" s="397">
        <v>261</v>
      </c>
      <c r="X99" s="398" t="s">
        <v>122</v>
      </c>
      <c r="Y99" s="400">
        <v>6637</v>
      </c>
      <c r="Z99" s="400">
        <v>10842454.306949673</v>
      </c>
      <c r="AA99" s="400">
        <v>-325223.46925284469</v>
      </c>
      <c r="AB99" s="404">
        <f>SUM(Z99:AA99)</f>
        <v>10517230.837696828</v>
      </c>
      <c r="AC99" s="400">
        <v>1207171.2267386289</v>
      </c>
      <c r="AD99" s="399">
        <f>AB99+AC99</f>
        <v>11724402.064435456</v>
      </c>
      <c r="AE99" s="401">
        <v>76861</v>
      </c>
      <c r="AF99" s="411">
        <f>AD99+AE99</f>
        <v>11801263.064435456</v>
      </c>
      <c r="AG99" s="399">
        <v>-30970.954500000022</v>
      </c>
      <c r="AH99" s="399">
        <f>SUM(AF99:AG99)</f>
        <v>11770292.109935455</v>
      </c>
      <c r="AI99" s="411">
        <f>AF99/Y99</f>
        <v>1778.102013625954</v>
      </c>
      <c r="AJ99" s="399">
        <f>AH99/Y99</f>
        <v>1773.4356049322669</v>
      </c>
      <c r="AK99" s="412">
        <v>19</v>
      </c>
      <c r="AL99" s="412">
        <v>19</v>
      </c>
    </row>
    <row r="100" spans="1:38">
      <c r="A100" s="397">
        <v>263</v>
      </c>
      <c r="B100" s="398" t="s">
        <v>123</v>
      </c>
      <c r="C100" s="420">
        <v>7475</v>
      </c>
      <c r="D100" s="448">
        <f>F100-E100</f>
        <v>2992547.0249761059</v>
      </c>
      <c r="E100" s="544">
        <v>1008644.8592698248</v>
      </c>
      <c r="F100" s="400">
        <v>4001191.8842459307</v>
      </c>
      <c r="G100" s="400">
        <v>4688486.1087121228</v>
      </c>
      <c r="H100" s="404">
        <f>SUM(F100:G100)</f>
        <v>8689677.9929580539</v>
      </c>
      <c r="I100" s="427">
        <v>1298064.750933276</v>
      </c>
      <c r="J100" s="405">
        <f>SUM(H100:I100)</f>
        <v>9987742.7438913304</v>
      </c>
      <c r="K100" s="429">
        <v>-383860</v>
      </c>
      <c r="L100" s="414">
        <f>SUM(J100:K100)</f>
        <v>9603882.7438913304</v>
      </c>
      <c r="M100" s="431">
        <v>228282.22889999999</v>
      </c>
      <c r="N100" s="405">
        <f>SUM(L100:M100)</f>
        <v>9832164.9727913309</v>
      </c>
      <c r="O100" s="411">
        <f>L100/C100</f>
        <v>1284.8003670757632</v>
      </c>
      <c r="P100" s="399">
        <f>N100/C100</f>
        <v>1315.3397956911479</v>
      </c>
      <c r="Q100" s="412">
        <v>11</v>
      </c>
      <c r="R100" s="412">
        <v>11</v>
      </c>
      <c r="S100" s="459">
        <f>L100-AF100</f>
        <v>376612.7649200689</v>
      </c>
      <c r="T100" s="416">
        <f>S100/AF100</f>
        <v>4.0815188650419984E-2</v>
      </c>
      <c r="U100" s="461">
        <v>83.218099574658481</v>
      </c>
      <c r="V100" s="512"/>
      <c r="W100" s="397">
        <v>263</v>
      </c>
      <c r="X100" s="398" t="s">
        <v>123</v>
      </c>
      <c r="Y100" s="400">
        <v>7597</v>
      </c>
      <c r="Z100" s="400">
        <v>3303079.1481248057</v>
      </c>
      <c r="AA100" s="400">
        <v>4502123.8269685572</v>
      </c>
      <c r="AB100" s="404">
        <f>SUM(Z100:AA100)</f>
        <v>7805202.9750933629</v>
      </c>
      <c r="AC100" s="400">
        <v>1805927.0038778996</v>
      </c>
      <c r="AD100" s="399">
        <f>AB100+AC100</f>
        <v>9611129.9789712615</v>
      </c>
      <c r="AE100" s="401">
        <v>-383860</v>
      </c>
      <c r="AF100" s="411">
        <f>AD100+AE100</f>
        <v>9227269.9789712615</v>
      </c>
      <c r="AG100" s="399">
        <v>179836.43299999999</v>
      </c>
      <c r="AH100" s="399">
        <f>SUM(AF100:AG100)</f>
        <v>9407106.4119712617</v>
      </c>
      <c r="AI100" s="411">
        <f>AF100/Y100</f>
        <v>1214.5939158840677</v>
      </c>
      <c r="AJ100" s="399">
        <f>AH100/Y100</f>
        <v>1238.2659486601635</v>
      </c>
      <c r="AK100" s="412">
        <v>11</v>
      </c>
      <c r="AL100" s="412">
        <v>11</v>
      </c>
    </row>
    <row r="101" spans="1:38">
      <c r="A101" s="397">
        <v>265</v>
      </c>
      <c r="B101" s="398" t="s">
        <v>124</v>
      </c>
      <c r="C101" s="420">
        <v>1035</v>
      </c>
      <c r="D101" s="448">
        <f>F101-E101</f>
        <v>1266806.6197161172</v>
      </c>
      <c r="E101" s="544">
        <v>134987.86262855114</v>
      </c>
      <c r="F101" s="400">
        <v>1401794.4823446684</v>
      </c>
      <c r="G101" s="400">
        <v>430897.04548206739</v>
      </c>
      <c r="H101" s="404">
        <f>SUM(F101:G101)</f>
        <v>1832691.5278267357</v>
      </c>
      <c r="I101" s="427">
        <v>176058.94056914118</v>
      </c>
      <c r="J101" s="405">
        <f>SUM(H101:I101)</f>
        <v>2008750.4683958769</v>
      </c>
      <c r="K101" s="429">
        <v>-283172</v>
      </c>
      <c r="L101" s="414">
        <f>SUM(J101:K101)</f>
        <v>1725578.4683958769</v>
      </c>
      <c r="M101" s="431">
        <v>-60008.472000000002</v>
      </c>
      <c r="N101" s="405">
        <f>SUM(L101:M101)</f>
        <v>1665569.9963958769</v>
      </c>
      <c r="O101" s="411">
        <f>L101/C101</f>
        <v>1667.2255733293498</v>
      </c>
      <c r="P101" s="399">
        <f>N101/C101</f>
        <v>1609.2463733293496</v>
      </c>
      <c r="Q101" s="412">
        <v>13</v>
      </c>
      <c r="R101" s="412">
        <v>13</v>
      </c>
      <c r="S101" s="459">
        <f>L101-AF101</f>
        <v>65229.33404874173</v>
      </c>
      <c r="T101" s="416">
        <f>S101/AF101</f>
        <v>3.9286516732753629E-2</v>
      </c>
      <c r="U101" s="461">
        <v>101.16070399672049</v>
      </c>
      <c r="V101" s="512"/>
      <c r="W101" s="397">
        <v>265</v>
      </c>
      <c r="X101" s="398" t="s">
        <v>124</v>
      </c>
      <c r="Y101" s="400">
        <v>1064</v>
      </c>
      <c r="Z101" s="400">
        <v>1346590.9611308095</v>
      </c>
      <c r="AA101" s="400">
        <v>352735.55910361098</v>
      </c>
      <c r="AB101" s="404">
        <f>SUM(Z101:AA101)</f>
        <v>1699326.5202344204</v>
      </c>
      <c r="AC101" s="400">
        <v>244194.61411271486</v>
      </c>
      <c r="AD101" s="399">
        <f>AB101+AC101</f>
        <v>1943521.1343471352</v>
      </c>
      <c r="AE101" s="401">
        <v>-283172</v>
      </c>
      <c r="AF101" s="411">
        <f>AD101+AE101</f>
        <v>1660349.1343471352</v>
      </c>
      <c r="AG101" s="399">
        <v>-81958.760000000009</v>
      </c>
      <c r="AH101" s="399">
        <f>SUM(AF101:AG101)</f>
        <v>1578390.3743471352</v>
      </c>
      <c r="AI101" s="411">
        <f>AF101/Y101</f>
        <v>1560.4785097247511</v>
      </c>
      <c r="AJ101" s="399">
        <f>AH101/Y101</f>
        <v>1483.4495999503151</v>
      </c>
      <c r="AK101" s="412">
        <v>13</v>
      </c>
      <c r="AL101" s="412">
        <v>13</v>
      </c>
    </row>
    <row r="102" spans="1:38">
      <c r="A102" s="397">
        <v>271</v>
      </c>
      <c r="B102" s="398" t="s">
        <v>125</v>
      </c>
      <c r="C102" s="420">
        <v>6766</v>
      </c>
      <c r="D102" s="448">
        <f>F102-E102</f>
        <v>-1457051.4366563978</v>
      </c>
      <c r="E102" s="544">
        <v>1056614.8034320481</v>
      </c>
      <c r="F102" s="400">
        <v>-400436.6332243497</v>
      </c>
      <c r="G102" s="400">
        <v>3140629.5772181698</v>
      </c>
      <c r="H102" s="404">
        <f>SUM(F102:G102)</f>
        <v>2740192.9439938199</v>
      </c>
      <c r="I102" s="427">
        <v>915968.86363861524</v>
      </c>
      <c r="J102" s="405">
        <f>SUM(H102:I102)</f>
        <v>3656161.8076324351</v>
      </c>
      <c r="K102" s="429">
        <v>-362334</v>
      </c>
      <c r="L102" s="414">
        <f>SUM(J102:K102)</f>
        <v>3293827.8076324351</v>
      </c>
      <c r="M102" s="431">
        <v>115858.02351000003</v>
      </c>
      <c r="N102" s="405">
        <f>SUM(L102:M102)</f>
        <v>3409685.8311424353</v>
      </c>
      <c r="O102" s="411">
        <f>L102/C102</f>
        <v>486.82054502400757</v>
      </c>
      <c r="P102" s="399">
        <f>N102/C102</f>
        <v>503.9441074700614</v>
      </c>
      <c r="Q102" s="412">
        <v>4</v>
      </c>
      <c r="R102" s="412">
        <v>4</v>
      </c>
      <c r="S102" s="459">
        <f>L102-AF102</f>
        <v>448889.4489818695</v>
      </c>
      <c r="T102" s="416">
        <f>S102/AF102</f>
        <v>0.15778529879810485</v>
      </c>
      <c r="U102" s="461">
        <v>87.072475715506357</v>
      </c>
      <c r="V102" s="512"/>
      <c r="W102" s="397">
        <v>271</v>
      </c>
      <c r="X102" s="398" t="s">
        <v>125</v>
      </c>
      <c r="Y102" s="400">
        <v>6903</v>
      </c>
      <c r="Z102" s="400">
        <v>-1182922.3755719364</v>
      </c>
      <c r="AA102" s="400">
        <v>2979268.6270577195</v>
      </c>
      <c r="AB102" s="404">
        <f>SUM(Z102:AA102)</f>
        <v>1796346.2514857831</v>
      </c>
      <c r="AC102" s="400">
        <v>1410926.1071647825</v>
      </c>
      <c r="AD102" s="399">
        <f>AB102+AC102</f>
        <v>3207272.3586505656</v>
      </c>
      <c r="AE102" s="401">
        <v>-362334</v>
      </c>
      <c r="AF102" s="411">
        <f>AD102+AE102</f>
        <v>2844938.3586505656</v>
      </c>
      <c r="AG102" s="399">
        <v>20620.508790000109</v>
      </c>
      <c r="AH102" s="399">
        <f>SUM(AF102:AG102)</f>
        <v>2865558.8674405655</v>
      </c>
      <c r="AI102" s="411">
        <f>AF102/Y102</f>
        <v>412.13071978133644</v>
      </c>
      <c r="AJ102" s="399">
        <f>AH102/Y102</f>
        <v>415.11790054187531</v>
      </c>
      <c r="AK102" s="412">
        <v>4</v>
      </c>
      <c r="AL102" s="412">
        <v>4</v>
      </c>
    </row>
    <row r="103" spans="1:38">
      <c r="A103" s="397">
        <v>272</v>
      </c>
      <c r="B103" s="398" t="s">
        <v>126</v>
      </c>
      <c r="C103" s="420">
        <v>48295</v>
      </c>
      <c r="D103" s="448">
        <f>F103-E103</f>
        <v>11006898.272835631</v>
      </c>
      <c r="E103" s="544">
        <v>6262082.7384481207</v>
      </c>
      <c r="F103" s="400">
        <v>17268981.011283752</v>
      </c>
      <c r="G103" s="400">
        <v>9859934.6323621999</v>
      </c>
      <c r="H103" s="404">
        <f>SUM(F103:G103)</f>
        <v>27128915.64364595</v>
      </c>
      <c r="I103" s="427">
        <v>3852088.2246454111</v>
      </c>
      <c r="J103" s="405">
        <f>SUM(H103:I103)</f>
        <v>30981003.868291359</v>
      </c>
      <c r="K103" s="429">
        <v>-707283</v>
      </c>
      <c r="L103" s="414">
        <f>SUM(J103:K103)</f>
        <v>30273720.868291359</v>
      </c>
      <c r="M103" s="431">
        <v>400981.61061000009</v>
      </c>
      <c r="N103" s="405">
        <f>SUM(L103:M103)</f>
        <v>30674702.47890136</v>
      </c>
      <c r="O103" s="411">
        <f>L103/C103</f>
        <v>626.85000244934997</v>
      </c>
      <c r="P103" s="399">
        <f>N103/C103</f>
        <v>635.15275864792136</v>
      </c>
      <c r="Q103" s="412">
        <v>16</v>
      </c>
      <c r="R103" s="412">
        <v>16</v>
      </c>
      <c r="S103" s="459">
        <f>L103-AF103</f>
        <v>4223293.2114801034</v>
      </c>
      <c r="T103" s="416">
        <f>S103/AF103</f>
        <v>0.16211991861008329</v>
      </c>
      <c r="U103" s="461">
        <v>76.432347206423287</v>
      </c>
      <c r="V103" s="512"/>
      <c r="W103" s="397">
        <v>272</v>
      </c>
      <c r="X103" s="398" t="s">
        <v>126</v>
      </c>
      <c r="Y103" s="400">
        <v>48006</v>
      </c>
      <c r="Z103" s="400">
        <v>10079897.093389045</v>
      </c>
      <c r="AA103" s="400">
        <v>9098678.0138255227</v>
      </c>
      <c r="AB103" s="404">
        <f>SUM(Z103:AA103)</f>
        <v>19178575.10721457</v>
      </c>
      <c r="AC103" s="400">
        <v>7579135.5495966859</v>
      </c>
      <c r="AD103" s="399">
        <f>AB103+AC103</f>
        <v>26757710.656811256</v>
      </c>
      <c r="AE103" s="401">
        <v>-707283</v>
      </c>
      <c r="AF103" s="411">
        <f>AD103+AE103</f>
        <v>26050427.656811256</v>
      </c>
      <c r="AG103" s="399">
        <v>16785.784500000067</v>
      </c>
      <c r="AH103" s="399">
        <f>SUM(AF103:AG103)</f>
        <v>26067213.441311255</v>
      </c>
      <c r="AI103" s="411">
        <f>AF103/Y103</f>
        <v>542.64941167377526</v>
      </c>
      <c r="AJ103" s="399">
        <f>AH103/Y103</f>
        <v>542.99907181000822</v>
      </c>
      <c r="AK103" s="412">
        <v>16</v>
      </c>
      <c r="AL103" s="412">
        <v>16</v>
      </c>
    </row>
    <row r="104" spans="1:38">
      <c r="A104" s="397">
        <v>273</v>
      </c>
      <c r="B104" s="398" t="s">
        <v>127</v>
      </c>
      <c r="C104" s="420">
        <v>4011</v>
      </c>
      <c r="D104" s="448">
        <f>F104-E104</f>
        <v>4212707.0753389727</v>
      </c>
      <c r="E104" s="544">
        <v>557661.9666673108</v>
      </c>
      <c r="F104" s="400">
        <v>4770369.0420062831</v>
      </c>
      <c r="G104" s="400">
        <v>241471.83806410065</v>
      </c>
      <c r="H104" s="404">
        <f>SUM(F104:G104)</f>
        <v>5011840.8800703837</v>
      </c>
      <c r="I104" s="427">
        <v>425073.06041495496</v>
      </c>
      <c r="J104" s="405">
        <f>SUM(H104:I104)</f>
        <v>5436913.9404853387</v>
      </c>
      <c r="K104" s="429">
        <v>-221124</v>
      </c>
      <c r="L104" s="414">
        <f>SUM(J104:K104)</f>
        <v>5215789.9404853387</v>
      </c>
      <c r="M104" s="431">
        <v>56124.590339999966</v>
      </c>
      <c r="N104" s="405">
        <f>SUM(L104:M104)</f>
        <v>5271914.5308253383</v>
      </c>
      <c r="O104" s="411">
        <f>L104/C104</f>
        <v>1300.3714635964445</v>
      </c>
      <c r="P104" s="399">
        <f>N104/C104</f>
        <v>1314.3641313451355</v>
      </c>
      <c r="Q104" s="412">
        <v>19</v>
      </c>
      <c r="R104" s="412">
        <v>19</v>
      </c>
      <c r="S104" s="459">
        <f>L104-AF104</f>
        <v>31133.774298353121</v>
      </c>
      <c r="T104" s="416">
        <f>S104/AF104</f>
        <v>6.0049834165281221E-3</v>
      </c>
      <c r="U104" s="461">
        <v>-63.210694834782544</v>
      </c>
      <c r="V104" s="512"/>
      <c r="W104" s="397">
        <v>273</v>
      </c>
      <c r="X104" s="398" t="s">
        <v>127</v>
      </c>
      <c r="Y104" s="400">
        <v>3999</v>
      </c>
      <c r="Z104" s="400">
        <v>4399640.3525457075</v>
      </c>
      <c r="AA104" s="400">
        <v>260824.51932381504</v>
      </c>
      <c r="AB104" s="404">
        <f>SUM(Z104:AA104)</f>
        <v>4660464.8718695221</v>
      </c>
      <c r="AC104" s="400">
        <v>745315.2943174633</v>
      </c>
      <c r="AD104" s="399">
        <f>AB104+AC104</f>
        <v>5405780.1661869856</v>
      </c>
      <c r="AE104" s="401">
        <v>-221124</v>
      </c>
      <c r="AF104" s="411">
        <f>AD104+AE104</f>
        <v>5184656.1661869856</v>
      </c>
      <c r="AG104" s="399">
        <v>180829.39490000001</v>
      </c>
      <c r="AH104" s="399">
        <f>SUM(AF104:AG104)</f>
        <v>5365485.5610869853</v>
      </c>
      <c r="AI104" s="411">
        <f>AF104/Y104</f>
        <v>1296.4881635876434</v>
      </c>
      <c r="AJ104" s="399">
        <f>AH104/Y104</f>
        <v>1341.7068169759903</v>
      </c>
      <c r="AK104" s="412">
        <v>19</v>
      </c>
      <c r="AL104" s="412">
        <v>19</v>
      </c>
    </row>
    <row r="105" spans="1:38">
      <c r="A105" s="397">
        <v>275</v>
      </c>
      <c r="B105" s="398" t="s">
        <v>128</v>
      </c>
      <c r="C105" s="420">
        <v>2499</v>
      </c>
      <c r="D105" s="448">
        <f>F105-E105</f>
        <v>786410.11853220244</v>
      </c>
      <c r="E105" s="544">
        <v>380423.81289765373</v>
      </c>
      <c r="F105" s="400">
        <v>1166833.9314298562</v>
      </c>
      <c r="G105" s="400">
        <v>1263499.7714218188</v>
      </c>
      <c r="H105" s="404">
        <f>SUM(F105:G105)</f>
        <v>2430333.702851675</v>
      </c>
      <c r="I105" s="427">
        <v>341878.88107000757</v>
      </c>
      <c r="J105" s="405">
        <f>SUM(H105:I105)</f>
        <v>2772212.5839216826</v>
      </c>
      <c r="K105" s="429">
        <v>-55135</v>
      </c>
      <c r="L105" s="414">
        <f>SUM(J105:K105)</f>
        <v>2717077.5839216826</v>
      </c>
      <c r="M105" s="431">
        <v>41672.550000000003</v>
      </c>
      <c r="N105" s="405">
        <f>SUM(L105:M105)</f>
        <v>2758750.1339216824</v>
      </c>
      <c r="O105" s="411">
        <f>L105/C105</f>
        <v>1087.2659399446509</v>
      </c>
      <c r="P105" s="399">
        <f>N105/C105</f>
        <v>1103.9416302207612</v>
      </c>
      <c r="Q105" s="412">
        <v>13</v>
      </c>
      <c r="R105" s="412">
        <v>13</v>
      </c>
      <c r="S105" s="459">
        <f>L105-AF105</f>
        <v>223458.21823686315</v>
      </c>
      <c r="T105" s="416">
        <f>S105/AF105</f>
        <v>8.9611999855276681E-2</v>
      </c>
      <c r="U105" s="461">
        <v>115.0310519156842</v>
      </c>
      <c r="V105" s="512"/>
      <c r="W105" s="397">
        <v>275</v>
      </c>
      <c r="X105" s="398" t="s">
        <v>128</v>
      </c>
      <c r="Y105" s="400">
        <v>2521</v>
      </c>
      <c r="Z105" s="400">
        <v>782780.91784633533</v>
      </c>
      <c r="AA105" s="400">
        <v>1243660.6649856942</v>
      </c>
      <c r="AB105" s="404">
        <f>SUM(Z105:AA105)</f>
        <v>2026441.5828320296</v>
      </c>
      <c r="AC105" s="400">
        <v>522312.78285279009</v>
      </c>
      <c r="AD105" s="399">
        <f>AB105+AC105</f>
        <v>2548754.3656848194</v>
      </c>
      <c r="AE105" s="401">
        <v>-55135</v>
      </c>
      <c r="AF105" s="411">
        <f>AD105+AE105</f>
        <v>2493619.3656848194</v>
      </c>
      <c r="AG105" s="399">
        <v>-740.78110000000743</v>
      </c>
      <c r="AH105" s="399">
        <f>SUM(AF105:AG105)</f>
        <v>2492878.5845848196</v>
      </c>
      <c r="AI105" s="411">
        <f>AF105/Y105</f>
        <v>989.13897885157451</v>
      </c>
      <c r="AJ105" s="399">
        <f>AH105/Y105</f>
        <v>988.84513470242746</v>
      </c>
      <c r="AK105" s="412">
        <v>13</v>
      </c>
      <c r="AL105" s="412">
        <v>13</v>
      </c>
    </row>
    <row r="106" spans="1:38">
      <c r="A106" s="397">
        <v>276</v>
      </c>
      <c r="B106" s="398" t="s">
        <v>129</v>
      </c>
      <c r="C106" s="420">
        <v>15136</v>
      </c>
      <c r="D106" s="448">
        <f>F106-E106</f>
        <v>11042059.82267113</v>
      </c>
      <c r="E106" s="544">
        <v>2059924.0458631041</v>
      </c>
      <c r="F106" s="400">
        <v>13101983.868534233</v>
      </c>
      <c r="G106" s="400">
        <v>5319218.9883461418</v>
      </c>
      <c r="H106" s="404">
        <f>SUM(F106:G106)</f>
        <v>18421202.856880374</v>
      </c>
      <c r="I106" s="427">
        <v>661543.51753223059</v>
      </c>
      <c r="J106" s="405">
        <f>SUM(H106:I106)</f>
        <v>19082746.374412604</v>
      </c>
      <c r="K106" s="429">
        <v>-1818661</v>
      </c>
      <c r="L106" s="414">
        <f>SUM(J106:K106)</f>
        <v>17264085.374412604</v>
      </c>
      <c r="M106" s="431">
        <v>-317303.13020999986</v>
      </c>
      <c r="N106" s="405">
        <f>SUM(L106:M106)</f>
        <v>16946782.244202603</v>
      </c>
      <c r="O106" s="411">
        <f>L106/C106</f>
        <v>1140.5976066604521</v>
      </c>
      <c r="P106" s="399">
        <f>N106/C106</f>
        <v>1119.6341334700451</v>
      </c>
      <c r="Q106" s="412">
        <v>12</v>
      </c>
      <c r="R106" s="412">
        <v>12</v>
      </c>
      <c r="S106" s="459">
        <f>L106-AF106</f>
        <v>514029.77636452764</v>
      </c>
      <c r="T106" s="416">
        <f>S106/AF106</f>
        <v>3.0688242994514524E-2</v>
      </c>
      <c r="U106" s="461">
        <v>-5.5736273716613596</v>
      </c>
      <c r="V106" s="512"/>
      <c r="W106" s="397">
        <v>276</v>
      </c>
      <c r="X106" s="398" t="s">
        <v>129</v>
      </c>
      <c r="Y106" s="400">
        <v>15157</v>
      </c>
      <c r="Z106" s="400">
        <v>11193309.60034737</v>
      </c>
      <c r="AA106" s="400">
        <v>5382986.7960403142</v>
      </c>
      <c r="AB106" s="404">
        <f>SUM(Z106:AA106)</f>
        <v>16576296.396387685</v>
      </c>
      <c r="AC106" s="400">
        <v>1992420.2016603905</v>
      </c>
      <c r="AD106" s="399">
        <f>AB106+AC106</f>
        <v>18568716.598048076</v>
      </c>
      <c r="AE106" s="401">
        <v>-1818661</v>
      </c>
      <c r="AF106" s="411">
        <f>AD106+AE106</f>
        <v>16750055.598048076</v>
      </c>
      <c r="AG106" s="399">
        <v>-251324.96141000016</v>
      </c>
      <c r="AH106" s="399">
        <f>SUM(AF106:AG106)</f>
        <v>16498730.636638075</v>
      </c>
      <c r="AI106" s="411">
        <f>AF106/Y106</f>
        <v>1105.1036219600235</v>
      </c>
      <c r="AJ106" s="399">
        <f>AH106/Y106</f>
        <v>1088.5221769900425</v>
      </c>
      <c r="AK106" s="412">
        <v>12</v>
      </c>
      <c r="AL106" s="412">
        <v>12</v>
      </c>
    </row>
    <row r="107" spans="1:38">
      <c r="A107" s="397">
        <v>280</v>
      </c>
      <c r="B107" s="398" t="s">
        <v>130</v>
      </c>
      <c r="C107" s="420">
        <v>2015</v>
      </c>
      <c r="D107" s="448">
        <f>F107-E107</f>
        <v>1810860.5762043402</v>
      </c>
      <c r="E107" s="544">
        <v>242748.46109487937</v>
      </c>
      <c r="F107" s="400">
        <v>2053609.0372992195</v>
      </c>
      <c r="G107" s="400">
        <v>908754.24299627636</v>
      </c>
      <c r="H107" s="404">
        <f>SUM(F107:G107)</f>
        <v>2962363.2802954959</v>
      </c>
      <c r="I107" s="427">
        <v>372892.96865330101</v>
      </c>
      <c r="J107" s="405">
        <f>SUM(H107:I107)</f>
        <v>3335256.2489487967</v>
      </c>
      <c r="K107" s="429">
        <v>-276665</v>
      </c>
      <c r="L107" s="414">
        <f>SUM(J107:K107)</f>
        <v>3058591.2489487967</v>
      </c>
      <c r="M107" s="431">
        <v>-993473.59199999983</v>
      </c>
      <c r="N107" s="405">
        <f>SUM(L107:M107)</f>
        <v>2065117.6569487969</v>
      </c>
      <c r="O107" s="411">
        <f>L107/C107</f>
        <v>1517.9112898008916</v>
      </c>
      <c r="P107" s="399">
        <f>N107/C107</f>
        <v>1024.8722863269463</v>
      </c>
      <c r="Q107" s="412">
        <v>15</v>
      </c>
      <c r="R107" s="412">
        <v>15</v>
      </c>
      <c r="S107" s="459">
        <f>L107-AF107</f>
        <v>201144.93059477862</v>
      </c>
      <c r="T107" s="416">
        <f>S107/AF107</f>
        <v>7.0393249140947869E-2</v>
      </c>
      <c r="U107" s="461">
        <v>16.510277861119903</v>
      </c>
      <c r="V107" s="512"/>
      <c r="W107" s="397">
        <v>280</v>
      </c>
      <c r="X107" s="398" t="s">
        <v>130</v>
      </c>
      <c r="Y107" s="400">
        <v>2024</v>
      </c>
      <c r="Z107" s="400">
        <v>1713300.7997192342</v>
      </c>
      <c r="AA107" s="400">
        <v>923603.7752084129</v>
      </c>
      <c r="AB107" s="404">
        <f>SUM(Z107:AA107)</f>
        <v>2636904.5749276471</v>
      </c>
      <c r="AC107" s="400">
        <v>497206.74342637084</v>
      </c>
      <c r="AD107" s="399">
        <f>AB107+AC107</f>
        <v>3134111.318354018</v>
      </c>
      <c r="AE107" s="401">
        <v>-276665</v>
      </c>
      <c r="AF107" s="411">
        <f>AD107+AE107</f>
        <v>2857446.318354018</v>
      </c>
      <c r="AG107" s="399">
        <v>-865295.37000000011</v>
      </c>
      <c r="AH107" s="399">
        <f>SUM(AF107:AG107)</f>
        <v>1992150.9483540179</v>
      </c>
      <c r="AI107" s="411">
        <f>AF107/Y107</f>
        <v>1411.7817778428944</v>
      </c>
      <c r="AJ107" s="399">
        <f>AH107/Y107</f>
        <v>984.26430254645152</v>
      </c>
      <c r="AK107" s="412">
        <v>15</v>
      </c>
      <c r="AL107" s="412">
        <v>15</v>
      </c>
    </row>
    <row r="108" spans="1:38">
      <c r="A108" s="397">
        <v>284</v>
      </c>
      <c r="B108" s="398" t="s">
        <v>131</v>
      </c>
      <c r="C108" s="420">
        <v>2207</v>
      </c>
      <c r="D108" s="448">
        <f>F108-E108</f>
        <v>959958.68226643861</v>
      </c>
      <c r="E108" s="544">
        <v>253944.74647610306</v>
      </c>
      <c r="F108" s="400">
        <v>1213903.4287425417</v>
      </c>
      <c r="G108" s="400">
        <v>557453.97243617882</v>
      </c>
      <c r="H108" s="404">
        <f>SUM(F108:G108)</f>
        <v>1771357.4011787204</v>
      </c>
      <c r="I108" s="427">
        <v>420351.89668467175</v>
      </c>
      <c r="J108" s="405">
        <f>SUM(H108:I108)</f>
        <v>2191709.2978633922</v>
      </c>
      <c r="K108" s="625">
        <v>856520</v>
      </c>
      <c r="L108" s="414">
        <f>SUM(J108:K108)</f>
        <v>3048229.2978633922</v>
      </c>
      <c r="M108" s="431">
        <v>1261844.814</v>
      </c>
      <c r="N108" s="405">
        <f>SUM(L108:M108)</f>
        <v>4310074.1118633924</v>
      </c>
      <c r="O108" s="411">
        <f>L108/C108</f>
        <v>1381.1641585244188</v>
      </c>
      <c r="P108" s="399">
        <f>N108/C108</f>
        <v>1952.9107892448537</v>
      </c>
      <c r="Q108" s="412">
        <v>2</v>
      </c>
      <c r="R108" s="412">
        <v>2</v>
      </c>
      <c r="S108" s="459">
        <f>L108-AF108</f>
        <v>-542360.99696259154</v>
      </c>
      <c r="T108" s="416">
        <f>S108/AF108</f>
        <v>-0.1510506497341482</v>
      </c>
      <c r="U108" s="461">
        <v>-262.12943942475613</v>
      </c>
      <c r="V108" s="512"/>
      <c r="W108" s="397">
        <v>284</v>
      </c>
      <c r="X108" s="398" t="s">
        <v>131</v>
      </c>
      <c r="Y108" s="400">
        <v>2227</v>
      </c>
      <c r="Z108" s="400">
        <v>1111531.8408636157</v>
      </c>
      <c r="AA108" s="400">
        <v>1115363.590252762</v>
      </c>
      <c r="AB108" s="404">
        <f>SUM(Z108:AA108)</f>
        <v>2226895.4311163779</v>
      </c>
      <c r="AC108" s="400">
        <v>507174.86370960594</v>
      </c>
      <c r="AD108" s="399">
        <f>AB108+AC108</f>
        <v>2734070.2948259837</v>
      </c>
      <c r="AE108" s="625">
        <v>856520</v>
      </c>
      <c r="AF108" s="411">
        <f>AD108+AE108</f>
        <v>3590590.2948259837</v>
      </c>
      <c r="AG108" s="399">
        <v>1215196.2300000004</v>
      </c>
      <c r="AH108" s="399">
        <f>SUM(AF108:AG108)</f>
        <v>4805786.5248259846</v>
      </c>
      <c r="AI108" s="411">
        <f>AF108/Y108</f>
        <v>1612.2991894144516</v>
      </c>
      <c r="AJ108" s="399">
        <f>AH108/Y108</f>
        <v>2157.9643128989601</v>
      </c>
      <c r="AK108" s="412">
        <v>2</v>
      </c>
      <c r="AL108" s="412">
        <v>2</v>
      </c>
    </row>
    <row r="109" spans="1:38">
      <c r="A109" s="397">
        <v>285</v>
      </c>
      <c r="B109" s="398" t="s">
        <v>132</v>
      </c>
      <c r="C109" s="420">
        <v>50500</v>
      </c>
      <c r="D109" s="448">
        <f>F109-E109</f>
        <v>-10179421.161263602</v>
      </c>
      <c r="E109" s="544">
        <v>8872719.9839175232</v>
      </c>
      <c r="F109" s="400">
        <v>-1306701.1773460787</v>
      </c>
      <c r="G109" s="400">
        <v>10395600.485116221</v>
      </c>
      <c r="H109" s="404">
        <f>SUM(F109:G109)</f>
        <v>9088899.3077701423</v>
      </c>
      <c r="I109" s="427">
        <v>4087770.7214502785</v>
      </c>
      <c r="J109" s="405">
        <f>SUM(H109:I109)</f>
        <v>13176670.029220421</v>
      </c>
      <c r="K109" s="429">
        <v>-969079</v>
      </c>
      <c r="L109" s="414">
        <f>SUM(J109:K109)</f>
        <v>12207591.029220421</v>
      </c>
      <c r="M109" s="431">
        <v>-1004346.3770205003</v>
      </c>
      <c r="N109" s="405">
        <f>SUM(L109:M109)</f>
        <v>11203244.65219992</v>
      </c>
      <c r="O109" s="411">
        <f>L109/C109</f>
        <v>241.73447582614693</v>
      </c>
      <c r="P109" s="399">
        <f>N109/C109</f>
        <v>221.84642875643405</v>
      </c>
      <c r="Q109" s="412">
        <v>8</v>
      </c>
      <c r="R109" s="412">
        <v>8</v>
      </c>
      <c r="S109" s="459">
        <f>L109-AF109</f>
        <v>7096981.5571456905</v>
      </c>
      <c r="T109" s="416">
        <f>S109/AF109</f>
        <v>1.388676163953604</v>
      </c>
      <c r="U109" s="461">
        <v>90.330272059758414</v>
      </c>
      <c r="V109" s="512"/>
      <c r="W109" s="397">
        <v>285</v>
      </c>
      <c r="X109" s="398" t="s">
        <v>132</v>
      </c>
      <c r="Y109" s="400">
        <v>50617</v>
      </c>
      <c r="Z109" s="400">
        <v>-10638949.420748958</v>
      </c>
      <c r="AA109" s="400">
        <v>8942704.4510249775</v>
      </c>
      <c r="AB109" s="404">
        <f>SUM(Z109:AA109)</f>
        <v>-1696244.9697239809</v>
      </c>
      <c r="AC109" s="400">
        <v>7775933.4417987112</v>
      </c>
      <c r="AD109" s="399">
        <f>AB109+AC109</f>
        <v>6079688.4720747303</v>
      </c>
      <c r="AE109" s="401">
        <v>-969079</v>
      </c>
      <c r="AF109" s="411">
        <f>AD109+AE109</f>
        <v>5110609.4720747303</v>
      </c>
      <c r="AG109" s="399">
        <v>-785117.63689999969</v>
      </c>
      <c r="AH109" s="399">
        <f>SUM(AF109:AG109)</f>
        <v>4325491.835174731</v>
      </c>
      <c r="AI109" s="411">
        <f>AF109/Y109</f>
        <v>100.96626572247921</v>
      </c>
      <c r="AJ109" s="399">
        <f>AH109/Y109</f>
        <v>85.455318078407075</v>
      </c>
      <c r="AK109" s="412">
        <v>8</v>
      </c>
      <c r="AL109" s="412">
        <v>8</v>
      </c>
    </row>
    <row r="110" spans="1:38">
      <c r="A110" s="397">
        <v>286</v>
      </c>
      <c r="B110" s="398" t="s">
        <v>133</v>
      </c>
      <c r="C110" s="420">
        <v>78880</v>
      </c>
      <c r="D110" s="448">
        <f>F110-E110</f>
        <v>-25290572.103753492</v>
      </c>
      <c r="E110" s="544">
        <v>11622456.30064147</v>
      </c>
      <c r="F110" s="400">
        <v>-13668115.803112024</v>
      </c>
      <c r="G110" s="400">
        <v>13678311.251551475</v>
      </c>
      <c r="H110" s="404">
        <f>SUM(F110:G110)</f>
        <v>10195.448439450935</v>
      </c>
      <c r="I110" s="427">
        <v>7332323.0910909558</v>
      </c>
      <c r="J110" s="405">
        <f>SUM(H110:I110)</f>
        <v>7342518.5395304067</v>
      </c>
      <c r="K110" s="429">
        <v>-7686249</v>
      </c>
      <c r="L110" s="414">
        <f>SUM(J110:K110)</f>
        <v>-343730.46046959329</v>
      </c>
      <c r="M110" s="431">
        <v>86887.266749999952</v>
      </c>
      <c r="N110" s="405">
        <f>SUM(L110:M110)</f>
        <v>-256843.19371959334</v>
      </c>
      <c r="O110" s="411">
        <f>L110/C110</f>
        <v>-4.3576376834380488</v>
      </c>
      <c r="P110" s="399">
        <f>N110/C110</f>
        <v>-3.2561256810293275</v>
      </c>
      <c r="Q110" s="412">
        <v>8</v>
      </c>
      <c r="R110" s="412">
        <v>8</v>
      </c>
      <c r="S110" s="459">
        <f>L110-AF110</f>
        <v>4932494.654497345</v>
      </c>
      <c r="T110" s="416">
        <f>S110/AF110</f>
        <v>-0.93485295775296973</v>
      </c>
      <c r="U110" s="461">
        <v>86.143037292258185</v>
      </c>
      <c r="V110" s="512"/>
      <c r="W110" s="397">
        <v>286</v>
      </c>
      <c r="X110" s="398" t="s">
        <v>133</v>
      </c>
      <c r="Y110" s="400">
        <v>79429</v>
      </c>
      <c r="Z110" s="400">
        <v>-24528827.644800939</v>
      </c>
      <c r="AA110" s="400">
        <v>14025074.648301022</v>
      </c>
      <c r="AB110" s="404">
        <f>SUM(Z110:AA110)</f>
        <v>-10503752.996499917</v>
      </c>
      <c r="AC110" s="400">
        <v>12913776.881532978</v>
      </c>
      <c r="AD110" s="399">
        <f>AB110+AC110</f>
        <v>2410023.8850330617</v>
      </c>
      <c r="AE110" s="401">
        <v>-7686249</v>
      </c>
      <c r="AF110" s="411">
        <f>AD110+AE110</f>
        <v>-5276225.1149669383</v>
      </c>
      <c r="AG110" s="399">
        <v>-151513.37690000026</v>
      </c>
      <c r="AH110" s="399">
        <f>SUM(AF110:AG110)</f>
        <v>-5427738.4918669388</v>
      </c>
      <c r="AI110" s="411">
        <f>AF110/Y110</f>
        <v>-66.42693619417264</v>
      </c>
      <c r="AJ110" s="399">
        <f>AH110/Y110</f>
        <v>-68.334468416660656</v>
      </c>
      <c r="AK110" s="412">
        <v>8</v>
      </c>
      <c r="AL110" s="412">
        <v>8</v>
      </c>
    </row>
    <row r="111" spans="1:38">
      <c r="A111" s="397">
        <v>287</v>
      </c>
      <c r="B111" s="398" t="s">
        <v>134</v>
      </c>
      <c r="C111" s="420">
        <v>6199</v>
      </c>
      <c r="D111" s="448">
        <f>F111-E111</f>
        <v>3690667.538972103</v>
      </c>
      <c r="E111" s="544">
        <v>556543.42682153289</v>
      </c>
      <c r="F111" s="400">
        <v>4247210.9657936357</v>
      </c>
      <c r="G111" s="400">
        <v>2169995.2849987107</v>
      </c>
      <c r="H111" s="404">
        <f>SUM(F111:G111)</f>
        <v>6417206.2507923469</v>
      </c>
      <c r="I111" s="427">
        <v>1079235.6810282059</v>
      </c>
      <c r="J111" s="405">
        <f>SUM(H111:I111)</f>
        <v>7496441.9318205528</v>
      </c>
      <c r="K111" s="429">
        <v>1576760</v>
      </c>
      <c r="L111" s="414">
        <f>SUM(J111:K111)</f>
        <v>9073201.9318205528</v>
      </c>
      <c r="M111" s="431">
        <v>1040313.5382000003</v>
      </c>
      <c r="N111" s="405">
        <f>SUM(L111:M111)</f>
        <v>10113515.470020553</v>
      </c>
      <c r="O111" s="411">
        <f>L111/C111</f>
        <v>1463.65573992911</v>
      </c>
      <c r="P111" s="399">
        <f>N111/C111</f>
        <v>1631.4753137635994</v>
      </c>
      <c r="Q111" s="412">
        <v>15</v>
      </c>
      <c r="R111" s="412">
        <v>15</v>
      </c>
      <c r="S111" s="459">
        <f>L111-AF111</f>
        <v>465650.85723899677</v>
      </c>
      <c r="T111" s="416">
        <f>S111/AF111</f>
        <v>5.4097948789880834E-2</v>
      </c>
      <c r="U111" s="461">
        <v>66.68030998338736</v>
      </c>
      <c r="V111" s="512"/>
      <c r="W111" s="397">
        <v>287</v>
      </c>
      <c r="X111" s="398" t="s">
        <v>134</v>
      </c>
      <c r="Y111" s="400">
        <v>6242</v>
      </c>
      <c r="Z111" s="400">
        <v>3351096.3347625211</v>
      </c>
      <c r="AA111" s="400">
        <v>2241816.1854563081</v>
      </c>
      <c r="AB111" s="404">
        <f>SUM(Z111:AA111)</f>
        <v>5592912.5202188287</v>
      </c>
      <c r="AC111" s="400">
        <v>1437878.5543627285</v>
      </c>
      <c r="AD111" s="399">
        <f>AB111+AC111</f>
        <v>7030791.074581557</v>
      </c>
      <c r="AE111" s="401">
        <v>1576760</v>
      </c>
      <c r="AF111" s="411">
        <f>AD111+AE111</f>
        <v>8607551.074581556</v>
      </c>
      <c r="AG111" s="399">
        <v>648025.84950000001</v>
      </c>
      <c r="AH111" s="399">
        <f>SUM(AF111:AG111)</f>
        <v>9255576.9240815565</v>
      </c>
      <c r="AI111" s="411">
        <f>AF111/Y111</f>
        <v>1378.9732577029088</v>
      </c>
      <c r="AJ111" s="399">
        <f>AH111/Y111</f>
        <v>1482.7902794106947</v>
      </c>
      <c r="AK111" s="412">
        <v>15</v>
      </c>
      <c r="AL111" s="412">
        <v>15</v>
      </c>
    </row>
    <row r="112" spans="1:38">
      <c r="A112" s="397">
        <v>288</v>
      </c>
      <c r="B112" s="398" t="s">
        <v>135</v>
      </c>
      <c r="C112" s="420">
        <v>6368</v>
      </c>
      <c r="D112" s="448">
        <f>F112-E112</f>
        <v>4131770.8698974149</v>
      </c>
      <c r="E112" s="544">
        <v>589212.21641231584</v>
      </c>
      <c r="F112" s="400">
        <v>4720983.086309731</v>
      </c>
      <c r="G112" s="400">
        <v>2341979.7161365654</v>
      </c>
      <c r="H112" s="404">
        <f>SUM(F112:G112)</f>
        <v>7062962.8024462964</v>
      </c>
      <c r="I112" s="427">
        <v>931100.56052548601</v>
      </c>
      <c r="J112" s="405">
        <f>SUM(H112:I112)</f>
        <v>7994063.3629717827</v>
      </c>
      <c r="K112" s="429">
        <v>133523</v>
      </c>
      <c r="L112" s="414">
        <f>SUM(J112:K112)</f>
        <v>8127586.3629717827</v>
      </c>
      <c r="M112" s="431">
        <v>-647008.01130000001</v>
      </c>
      <c r="N112" s="405">
        <f>SUM(L112:M112)</f>
        <v>7480578.3516717823</v>
      </c>
      <c r="O112" s="411">
        <f>L112/C112</f>
        <v>1276.3169539842625</v>
      </c>
      <c r="P112" s="399">
        <f>N112/C112</f>
        <v>1174.7139371343878</v>
      </c>
      <c r="Q112" s="412">
        <v>15</v>
      </c>
      <c r="R112" s="412">
        <v>15</v>
      </c>
      <c r="S112" s="459">
        <f>L112-AF112</f>
        <v>626373.8715176601</v>
      </c>
      <c r="T112" s="416">
        <f>S112/AF112</f>
        <v>8.3503016643144912E-2</v>
      </c>
      <c r="U112" s="461">
        <v>21.518127808973986</v>
      </c>
      <c r="V112" s="512"/>
      <c r="W112" s="397">
        <v>288</v>
      </c>
      <c r="X112" s="398" t="s">
        <v>135</v>
      </c>
      <c r="Y112" s="400">
        <v>6405</v>
      </c>
      <c r="Z112" s="400">
        <v>3979965.2429517219</v>
      </c>
      <c r="AA112" s="400">
        <v>2062890.9441470727</v>
      </c>
      <c r="AB112" s="404">
        <f>SUM(Z112:AA112)</f>
        <v>6042856.1870987946</v>
      </c>
      <c r="AC112" s="400">
        <v>1324833.3043553284</v>
      </c>
      <c r="AD112" s="399">
        <f>AB112+AC112</f>
        <v>7367689.4914541226</v>
      </c>
      <c r="AE112" s="401">
        <v>133523</v>
      </c>
      <c r="AF112" s="411">
        <f>AD112+AE112</f>
        <v>7501212.4914541226</v>
      </c>
      <c r="AG112" s="399">
        <v>-620869.12959999987</v>
      </c>
      <c r="AH112" s="399">
        <f>SUM(AF112:AG112)</f>
        <v>6880343.361854123</v>
      </c>
      <c r="AI112" s="411">
        <f>AF112/Y112</f>
        <v>1171.1494912496678</v>
      </c>
      <c r="AJ112" s="399">
        <f>AH112/Y112</f>
        <v>1074.2144202738677</v>
      </c>
      <c r="AK112" s="412">
        <v>15</v>
      </c>
      <c r="AL112" s="412">
        <v>15</v>
      </c>
    </row>
    <row r="113" spans="1:38">
      <c r="A113" s="397">
        <v>290</v>
      </c>
      <c r="B113" s="398" t="s">
        <v>136</v>
      </c>
      <c r="C113" s="420">
        <v>7582</v>
      </c>
      <c r="D113" s="448">
        <f>F113-E113</f>
        <v>3480403.989497331</v>
      </c>
      <c r="E113" s="544">
        <v>1114058.0239976074</v>
      </c>
      <c r="F113" s="400">
        <v>4594462.0134949386</v>
      </c>
      <c r="G113" s="400">
        <v>2696465.0706437486</v>
      </c>
      <c r="H113" s="404">
        <f>SUM(F113:G113)</f>
        <v>7290927.0841386877</v>
      </c>
      <c r="I113" s="427">
        <v>1120105.9567638286</v>
      </c>
      <c r="J113" s="405">
        <f>SUM(H113:I113)</f>
        <v>8411033.0409025159</v>
      </c>
      <c r="K113" s="429">
        <v>-413108</v>
      </c>
      <c r="L113" s="414">
        <f>SUM(J113:K113)</f>
        <v>7997925.0409025159</v>
      </c>
      <c r="M113" s="431">
        <v>-46673.255999999994</v>
      </c>
      <c r="N113" s="405">
        <f>SUM(L113:M113)</f>
        <v>7951251.7849025158</v>
      </c>
      <c r="O113" s="411">
        <f>L113/C113</f>
        <v>1054.856903310804</v>
      </c>
      <c r="P113" s="399">
        <f>N113/C113</f>
        <v>1048.701105895874</v>
      </c>
      <c r="Q113" s="412">
        <v>18</v>
      </c>
      <c r="R113" s="412">
        <v>18</v>
      </c>
      <c r="S113" s="459">
        <f>L113-AF113</f>
        <v>-292076.38532955572</v>
      </c>
      <c r="T113" s="416">
        <f>S113/AF113</f>
        <v>-3.5232368525937488E-2</v>
      </c>
      <c r="U113" s="461">
        <v>64.362537739143818</v>
      </c>
      <c r="V113" s="512"/>
      <c r="W113" s="397">
        <v>290</v>
      </c>
      <c r="X113" s="398" t="s">
        <v>136</v>
      </c>
      <c r="Y113" s="400">
        <v>7755</v>
      </c>
      <c r="Z113" s="400">
        <v>4131836.3974004239</v>
      </c>
      <c r="AA113" s="400">
        <v>2869018.9494755934</v>
      </c>
      <c r="AB113" s="404">
        <f>SUM(Z113:AA113)</f>
        <v>7000855.3468760177</v>
      </c>
      <c r="AC113" s="400">
        <v>1702254.0793560531</v>
      </c>
      <c r="AD113" s="399">
        <f>AB113+AC113</f>
        <v>8703109.4262320716</v>
      </c>
      <c r="AE113" s="401">
        <v>-413108</v>
      </c>
      <c r="AF113" s="411">
        <f>AD113+AE113</f>
        <v>8290001.4262320716</v>
      </c>
      <c r="AG113" s="399">
        <v>-73999.303500000009</v>
      </c>
      <c r="AH113" s="399">
        <f>SUM(AF113:AG113)</f>
        <v>8216002.1227320712</v>
      </c>
      <c r="AI113" s="411">
        <f>AF113/Y113</f>
        <v>1068.9879337501059</v>
      </c>
      <c r="AJ113" s="399">
        <f>AH113/Y113</f>
        <v>1059.4457927443032</v>
      </c>
      <c r="AK113" s="412">
        <v>18</v>
      </c>
      <c r="AL113" s="412">
        <v>18</v>
      </c>
    </row>
    <row r="114" spans="1:38">
      <c r="A114" s="397">
        <v>291</v>
      </c>
      <c r="B114" s="398" t="s">
        <v>137</v>
      </c>
      <c r="C114" s="420">
        <v>2092</v>
      </c>
      <c r="D114" s="448">
        <f>F114-E114</f>
        <v>1761565.4231040247</v>
      </c>
      <c r="E114" s="544">
        <v>246963.09648388255</v>
      </c>
      <c r="F114" s="400">
        <v>2008528.5195879072</v>
      </c>
      <c r="G114" s="400">
        <v>342560.59364255448</v>
      </c>
      <c r="H114" s="404">
        <f>SUM(F114:G114)</f>
        <v>2351089.1132304617</v>
      </c>
      <c r="I114" s="427">
        <v>326137.03942595847</v>
      </c>
      <c r="J114" s="405">
        <f>SUM(H114:I114)</f>
        <v>2677226.1526564201</v>
      </c>
      <c r="K114" s="429">
        <v>80851</v>
      </c>
      <c r="L114" s="414">
        <f>SUM(J114:K114)</f>
        <v>2758077.1526564201</v>
      </c>
      <c r="M114" s="431">
        <v>8334.510000000002</v>
      </c>
      <c r="N114" s="405">
        <f>SUM(L114:M114)</f>
        <v>2766411.6626564199</v>
      </c>
      <c r="O114" s="411">
        <f>L114/C114</f>
        <v>1318.3925203902581</v>
      </c>
      <c r="P114" s="399">
        <f>N114/C114</f>
        <v>1322.3765117860517</v>
      </c>
      <c r="Q114" s="412">
        <v>6</v>
      </c>
      <c r="R114" s="412">
        <v>6</v>
      </c>
      <c r="S114" s="459">
        <f>L114-AF114</f>
        <v>263465.71652508248</v>
      </c>
      <c r="T114" s="416">
        <f>S114/AF114</f>
        <v>0.10561392957200064</v>
      </c>
      <c r="U114" s="461">
        <v>155.02858797166755</v>
      </c>
      <c r="V114" s="512"/>
      <c r="W114" s="397">
        <v>291</v>
      </c>
      <c r="X114" s="398" t="s">
        <v>137</v>
      </c>
      <c r="Y114" s="400">
        <v>2119</v>
      </c>
      <c r="Z114" s="400">
        <v>1729911.2233944321</v>
      </c>
      <c r="AA114" s="400">
        <v>245775.68138712578</v>
      </c>
      <c r="AB114" s="404">
        <f>SUM(Z114:AA114)</f>
        <v>1975686.9047815579</v>
      </c>
      <c r="AC114" s="400">
        <v>438073.53134977981</v>
      </c>
      <c r="AD114" s="399">
        <f>AB114+AC114</f>
        <v>2413760.4361313377</v>
      </c>
      <c r="AE114" s="401">
        <v>80851</v>
      </c>
      <c r="AF114" s="411">
        <f>AD114+AE114</f>
        <v>2494611.4361313377</v>
      </c>
      <c r="AG114" s="399">
        <v>-7880.6500000000015</v>
      </c>
      <c r="AH114" s="399">
        <f>SUM(AF114:AG114)</f>
        <v>2486730.7861313378</v>
      </c>
      <c r="AI114" s="411">
        <f>AF114/Y114</f>
        <v>1177.2588183725047</v>
      </c>
      <c r="AJ114" s="399">
        <f>AH114/Y114</f>
        <v>1173.5397763715609</v>
      </c>
      <c r="AK114" s="412">
        <v>6</v>
      </c>
      <c r="AL114" s="412">
        <v>6</v>
      </c>
    </row>
    <row r="115" spans="1:38">
      <c r="A115" s="397">
        <v>297</v>
      </c>
      <c r="B115" s="398" t="s">
        <v>138</v>
      </c>
      <c r="C115" s="420">
        <v>124021</v>
      </c>
      <c r="D115" s="448">
        <f>F115-E115</f>
        <v>-8684891.3623887114</v>
      </c>
      <c r="E115" s="544">
        <v>14885722.597635876</v>
      </c>
      <c r="F115" s="400">
        <v>6200831.235247165</v>
      </c>
      <c r="G115" s="400">
        <v>24339828.614026677</v>
      </c>
      <c r="H115" s="404">
        <f>SUM(F115:G115)</f>
        <v>30540659.849273842</v>
      </c>
      <c r="I115" s="427">
        <v>12193100.272455517</v>
      </c>
      <c r="J115" s="405">
        <f>SUM(H115:I115)</f>
        <v>42733760.121729359</v>
      </c>
      <c r="K115" s="429">
        <v>-250919</v>
      </c>
      <c r="L115" s="414">
        <f>SUM(J115:K115)</f>
        <v>42482841.121729359</v>
      </c>
      <c r="M115" s="431">
        <v>-3013197.4867514968</v>
      </c>
      <c r="N115" s="405">
        <f>SUM(L115:M115)</f>
        <v>39469643.634977862</v>
      </c>
      <c r="O115" s="411">
        <f>L115/C115</f>
        <v>342.54554568766065</v>
      </c>
      <c r="P115" s="399">
        <f>N115/C115</f>
        <v>318.24968057811066</v>
      </c>
      <c r="Q115" s="412">
        <v>11</v>
      </c>
      <c r="R115" s="412">
        <v>11</v>
      </c>
      <c r="S115" s="459">
        <f>L115-AF115</f>
        <v>8883828.8977025449</v>
      </c>
      <c r="T115" s="416">
        <f>S115/AF115</f>
        <v>0.26440744264945015</v>
      </c>
      <c r="U115" s="461">
        <v>50.319341059062708</v>
      </c>
      <c r="V115" s="512"/>
      <c r="W115" s="397">
        <v>297</v>
      </c>
      <c r="X115" s="398" t="s">
        <v>138</v>
      </c>
      <c r="Y115" s="400">
        <v>122594</v>
      </c>
      <c r="Z115" s="400">
        <v>-10727502.916007515</v>
      </c>
      <c r="AA115" s="400">
        <v>25367351.568419885</v>
      </c>
      <c r="AB115" s="404">
        <f>SUM(Z115:AA115)</f>
        <v>14639848.65241237</v>
      </c>
      <c r="AC115" s="400">
        <v>19210082.571614448</v>
      </c>
      <c r="AD115" s="399">
        <f>AB115+AC115</f>
        <v>33849931.224026814</v>
      </c>
      <c r="AE115" s="401">
        <v>-250919</v>
      </c>
      <c r="AF115" s="411">
        <f>AD115+AE115</f>
        <v>33599012.224026814</v>
      </c>
      <c r="AG115" s="399">
        <v>-3181352.2075399994</v>
      </c>
      <c r="AH115" s="399">
        <f>SUM(AF115:AG115)</f>
        <v>30417660.016486816</v>
      </c>
      <c r="AI115" s="411">
        <f>AF115/Y115</f>
        <v>274.06734606935748</v>
      </c>
      <c r="AJ115" s="399">
        <f>AH115/Y115</f>
        <v>248.11703685732431</v>
      </c>
      <c r="AK115" s="412">
        <v>11</v>
      </c>
      <c r="AL115" s="412">
        <v>11</v>
      </c>
    </row>
    <row r="116" spans="1:38">
      <c r="A116" s="397">
        <v>300</v>
      </c>
      <c r="B116" s="398" t="s">
        <v>139</v>
      </c>
      <c r="C116" s="420">
        <v>3381</v>
      </c>
      <c r="D116" s="448">
        <f>F116-E116</f>
        <v>2212040.9372961582</v>
      </c>
      <c r="E116" s="544">
        <v>271233.0596937649</v>
      </c>
      <c r="F116" s="400">
        <v>2483273.9969899231</v>
      </c>
      <c r="G116" s="400">
        <v>1714847.6393874986</v>
      </c>
      <c r="H116" s="404">
        <f>SUM(F116:G116)</f>
        <v>4198121.6363774221</v>
      </c>
      <c r="I116" s="427">
        <v>559311.13989751239</v>
      </c>
      <c r="J116" s="405">
        <f>SUM(H116:I116)</f>
        <v>4757432.7762749344</v>
      </c>
      <c r="K116" s="429">
        <v>1632554</v>
      </c>
      <c r="L116" s="414">
        <f>SUM(J116:K116)</f>
        <v>6389986.7762749344</v>
      </c>
      <c r="M116" s="431">
        <v>423393.10800000018</v>
      </c>
      <c r="N116" s="405">
        <f>SUM(L116:M116)</f>
        <v>6813379.8842749344</v>
      </c>
      <c r="O116" s="411">
        <f>L116/C116</f>
        <v>1889.9694694690727</v>
      </c>
      <c r="P116" s="399">
        <f>N116/C116</f>
        <v>2015.1966531425419</v>
      </c>
      <c r="Q116" s="412">
        <v>14</v>
      </c>
      <c r="R116" s="412">
        <v>14</v>
      </c>
      <c r="S116" s="459">
        <f>L116-AF116</f>
        <v>-353334.81248221826</v>
      </c>
      <c r="T116" s="416">
        <f>S116/AF116</f>
        <v>-5.239774016877944E-2</v>
      </c>
      <c r="U116" s="461">
        <v>-46.436411491500394</v>
      </c>
      <c r="V116" s="512"/>
      <c r="W116" s="397">
        <v>300</v>
      </c>
      <c r="X116" s="398" t="s">
        <v>139</v>
      </c>
      <c r="Y116" s="400">
        <v>3437</v>
      </c>
      <c r="Z116" s="400">
        <v>2488920.6123029198</v>
      </c>
      <c r="AA116" s="400">
        <v>1855015.5503457459</v>
      </c>
      <c r="AB116" s="404">
        <f>SUM(Z116:AA116)</f>
        <v>4343936.1626486657</v>
      </c>
      <c r="AC116" s="400">
        <v>766831.42610848683</v>
      </c>
      <c r="AD116" s="399">
        <f>AB116+AC116</f>
        <v>5110767.5887571527</v>
      </c>
      <c r="AE116" s="401">
        <v>1632554</v>
      </c>
      <c r="AF116" s="411">
        <f>AD116+AE116</f>
        <v>6743321.5887571527</v>
      </c>
      <c r="AG116" s="399">
        <v>411369.93000000005</v>
      </c>
      <c r="AH116" s="399">
        <f>SUM(AF116:AG116)</f>
        <v>7154691.5187571524</v>
      </c>
      <c r="AI116" s="411">
        <f>AF116/Y116</f>
        <v>1961.9789318467131</v>
      </c>
      <c r="AJ116" s="399">
        <f>AH116/Y116</f>
        <v>2081.6675934702216</v>
      </c>
      <c r="AK116" s="412">
        <v>14</v>
      </c>
      <c r="AL116" s="412">
        <v>14</v>
      </c>
    </row>
    <row r="117" spans="1:38">
      <c r="A117" s="397">
        <v>301</v>
      </c>
      <c r="B117" s="398" t="s">
        <v>140</v>
      </c>
      <c r="C117" s="420">
        <v>19759</v>
      </c>
      <c r="D117" s="448">
        <f>F117-E117</f>
        <v>-868332.88904303405</v>
      </c>
      <c r="E117" s="544">
        <v>2420574.3883259315</v>
      </c>
      <c r="F117" s="400">
        <v>1552241.4992828975</v>
      </c>
      <c r="G117" s="400">
        <v>10272919.859908555</v>
      </c>
      <c r="H117" s="404">
        <f>SUM(F117:G117)</f>
        <v>11825161.359191451</v>
      </c>
      <c r="I117" s="427">
        <v>3167794.2358314986</v>
      </c>
      <c r="J117" s="405">
        <f>SUM(H117:I117)</f>
        <v>14992955.59502295</v>
      </c>
      <c r="K117" s="429">
        <v>-1852080</v>
      </c>
      <c r="L117" s="414">
        <f>SUM(J117:K117)</f>
        <v>13140875.59502295</v>
      </c>
      <c r="M117" s="431">
        <v>353041.50909000001</v>
      </c>
      <c r="N117" s="405">
        <f>SUM(L117:M117)</f>
        <v>13493917.104112951</v>
      </c>
      <c r="O117" s="411">
        <f>L117/C117</f>
        <v>665.05772534151276</v>
      </c>
      <c r="P117" s="399">
        <f>N117/C117</f>
        <v>682.92510269309935</v>
      </c>
      <c r="Q117" s="412">
        <v>14</v>
      </c>
      <c r="R117" s="412">
        <v>14</v>
      </c>
      <c r="S117" s="459">
        <f>L117-AF117</f>
        <v>1317077.5930016227</v>
      </c>
      <c r="T117" s="416">
        <f>S117/AF117</f>
        <v>0.11139209184531593</v>
      </c>
      <c r="U117" s="461">
        <v>92.112324873462512</v>
      </c>
      <c r="V117" s="512"/>
      <c r="W117" s="397">
        <v>301</v>
      </c>
      <c r="X117" s="398" t="s">
        <v>140</v>
      </c>
      <c r="Y117" s="400">
        <v>19890</v>
      </c>
      <c r="Z117" s="400">
        <v>-1185564.2602378791</v>
      </c>
      <c r="AA117" s="400">
        <v>10431056.156596472</v>
      </c>
      <c r="AB117" s="404">
        <f>SUM(Z117:AA117)</f>
        <v>9245491.8963585943</v>
      </c>
      <c r="AC117" s="400">
        <v>4430386.1056627324</v>
      </c>
      <c r="AD117" s="399">
        <f>AB117+AC117</f>
        <v>13675878.002021328</v>
      </c>
      <c r="AE117" s="401">
        <v>-1852080</v>
      </c>
      <c r="AF117" s="411">
        <f>AD117+AE117</f>
        <v>11823798.002021328</v>
      </c>
      <c r="AG117" s="399">
        <v>422655.02079999988</v>
      </c>
      <c r="AH117" s="399">
        <f>SUM(AF117:AG117)</f>
        <v>12246453.022821328</v>
      </c>
      <c r="AI117" s="411">
        <f>AF117/Y117</f>
        <v>594.45942694928749</v>
      </c>
      <c r="AJ117" s="399">
        <f>AH117/Y117</f>
        <v>615.70905092113264</v>
      </c>
      <c r="AK117" s="412">
        <v>14</v>
      </c>
      <c r="AL117" s="412">
        <v>14</v>
      </c>
    </row>
    <row r="118" spans="1:38">
      <c r="A118" s="397">
        <v>304</v>
      </c>
      <c r="B118" s="398" t="s">
        <v>141</v>
      </c>
      <c r="C118" s="420">
        <v>949</v>
      </c>
      <c r="D118" s="448">
        <f>F118-E118</f>
        <v>-128327.26987255276</v>
      </c>
      <c r="E118" s="544">
        <v>112791.43629993101</v>
      </c>
      <c r="F118" s="400">
        <v>-15535.833572621748</v>
      </c>
      <c r="G118" s="400">
        <v>-72285.713669984325</v>
      </c>
      <c r="H118" s="404">
        <f>SUM(F118:G118)</f>
        <v>-87821.547242606073</v>
      </c>
      <c r="I118" s="427">
        <v>154812.16437141187</v>
      </c>
      <c r="J118" s="405">
        <f>SUM(H118:I118)</f>
        <v>66990.617128805796</v>
      </c>
      <c r="K118" s="429">
        <v>-204213</v>
      </c>
      <c r="L118" s="414">
        <f>SUM(J118:K118)</f>
        <v>-137222.38287119422</v>
      </c>
      <c r="M118" s="431">
        <v>-261703.614</v>
      </c>
      <c r="N118" s="405">
        <f>SUM(L118:M118)</f>
        <v>-398925.99687119422</v>
      </c>
      <c r="O118" s="411">
        <f>L118/C118</f>
        <v>-144.59682072833954</v>
      </c>
      <c r="P118" s="399">
        <f>N118/C118</f>
        <v>-420.36459101284953</v>
      </c>
      <c r="Q118" s="412">
        <v>2</v>
      </c>
      <c r="R118" s="412">
        <v>2</v>
      </c>
      <c r="S118" s="459">
        <f>L118-AF118</f>
        <v>88448.331967359147</v>
      </c>
      <c r="T118" s="416">
        <f>S118/AF118</f>
        <v>-0.39193535603693991</v>
      </c>
      <c r="U118" s="461">
        <v>82.469416026562129</v>
      </c>
      <c r="V118" s="512"/>
      <c r="W118" s="397">
        <v>304</v>
      </c>
      <c r="X118" s="398" t="s">
        <v>141</v>
      </c>
      <c r="Y118" s="400">
        <v>950</v>
      </c>
      <c r="Z118" s="400">
        <v>-123152.00855598619</v>
      </c>
      <c r="AA118" s="400">
        <v>-73328.255960873343</v>
      </c>
      <c r="AB118" s="404">
        <f>SUM(Z118:AA118)</f>
        <v>-196480.26451685955</v>
      </c>
      <c r="AC118" s="400">
        <v>175022.54967830618</v>
      </c>
      <c r="AD118" s="399">
        <f>AB118+AC118</f>
        <v>-21457.714838553366</v>
      </c>
      <c r="AE118" s="401">
        <v>-204213</v>
      </c>
      <c r="AF118" s="411">
        <f>AD118+AE118</f>
        <v>-225670.71483855337</v>
      </c>
      <c r="AG118" s="399">
        <v>-255333.06000000003</v>
      </c>
      <c r="AH118" s="399">
        <f>SUM(AF118:AG118)</f>
        <v>-481003.77483855339</v>
      </c>
      <c r="AI118" s="411">
        <f>AF118/Y118</f>
        <v>-237.54812088268775</v>
      </c>
      <c r="AJ118" s="399">
        <f>AH118/Y118</f>
        <v>-506.31976298795092</v>
      </c>
      <c r="AK118" s="412">
        <v>2</v>
      </c>
      <c r="AL118" s="412">
        <v>2</v>
      </c>
    </row>
    <row r="119" spans="1:38">
      <c r="A119" s="397">
        <v>305</v>
      </c>
      <c r="B119" s="398" t="s">
        <v>142</v>
      </c>
      <c r="C119" s="420">
        <v>15019</v>
      </c>
      <c r="D119" s="448">
        <f>F119-E119</f>
        <v>7874992.845210202</v>
      </c>
      <c r="E119" s="544">
        <v>2363028.9987784545</v>
      </c>
      <c r="F119" s="400">
        <v>10238021.843988657</v>
      </c>
      <c r="G119" s="400">
        <v>4049390.8752973094</v>
      </c>
      <c r="H119" s="404">
        <f>SUM(F119:G119)</f>
        <v>14287412.719285967</v>
      </c>
      <c r="I119" s="427">
        <v>1582880.597910753</v>
      </c>
      <c r="J119" s="405">
        <f>SUM(H119:I119)</f>
        <v>15870293.317196719</v>
      </c>
      <c r="K119" s="429">
        <v>-997870</v>
      </c>
      <c r="L119" s="414">
        <f>SUM(J119:K119)</f>
        <v>14872423.317196719</v>
      </c>
      <c r="M119" s="431">
        <v>-11584.968900000036</v>
      </c>
      <c r="N119" s="405">
        <f>SUM(L119:M119)</f>
        <v>14860838.348296719</v>
      </c>
      <c r="O119" s="411">
        <f>L119/C119</f>
        <v>990.24058307455357</v>
      </c>
      <c r="P119" s="399">
        <f>N119/C119</f>
        <v>989.46922886322113</v>
      </c>
      <c r="Q119" s="412">
        <v>17</v>
      </c>
      <c r="R119" s="412">
        <v>17</v>
      </c>
      <c r="S119" s="459">
        <f>L119-AF119</f>
        <v>19205.253406083211</v>
      </c>
      <c r="T119" s="416">
        <f>S119/AF119</f>
        <v>1.2930028579397231E-3</v>
      </c>
      <c r="U119" s="461">
        <v>17.489132242559663</v>
      </c>
      <c r="V119" s="512"/>
      <c r="W119" s="397">
        <v>305</v>
      </c>
      <c r="X119" s="398" t="s">
        <v>142</v>
      </c>
      <c r="Y119" s="400">
        <v>15146</v>
      </c>
      <c r="Z119" s="400">
        <v>8434782.5866681021</v>
      </c>
      <c r="AA119" s="400">
        <v>4653131.978584162</v>
      </c>
      <c r="AB119" s="404">
        <f>SUM(Z119:AA119)</f>
        <v>13087914.565252263</v>
      </c>
      <c r="AC119" s="400">
        <v>2763173.4985383735</v>
      </c>
      <c r="AD119" s="399">
        <f>AB119+AC119</f>
        <v>15851088.063790636</v>
      </c>
      <c r="AE119" s="401">
        <v>-997870</v>
      </c>
      <c r="AF119" s="411">
        <f>AD119+AE119</f>
        <v>14853218.063790636</v>
      </c>
      <c r="AG119" s="399">
        <v>-84433.28409999999</v>
      </c>
      <c r="AH119" s="399">
        <f>SUM(AF119:AG119)</f>
        <v>14768784.779690636</v>
      </c>
      <c r="AI119" s="411">
        <f>AF119/Y119</f>
        <v>980.66935585571343</v>
      </c>
      <c r="AJ119" s="399">
        <f>AH119/Y119</f>
        <v>975.09472994128066</v>
      </c>
      <c r="AK119" s="412">
        <v>17</v>
      </c>
      <c r="AL119" s="412">
        <v>17</v>
      </c>
    </row>
    <row r="120" spans="1:38">
      <c r="A120" s="397">
        <v>309</v>
      </c>
      <c r="B120" s="398" t="s">
        <v>143</v>
      </c>
      <c r="C120" s="420">
        <v>6409</v>
      </c>
      <c r="D120" s="448">
        <f>F120-E120</f>
        <v>-1781213.0195244262</v>
      </c>
      <c r="E120" s="544">
        <v>1427428.9877812052</v>
      </c>
      <c r="F120" s="400">
        <v>-353784.03174322098</v>
      </c>
      <c r="G120" s="400">
        <v>4035930.2009674953</v>
      </c>
      <c r="H120" s="404">
        <f>SUM(F120:G120)</f>
        <v>3682146.1692242743</v>
      </c>
      <c r="I120" s="427">
        <v>825605.80600010767</v>
      </c>
      <c r="J120" s="405">
        <f>SUM(H120:I120)</f>
        <v>4507751.9752243822</v>
      </c>
      <c r="K120" s="429">
        <v>-471297</v>
      </c>
      <c r="L120" s="414">
        <f>SUM(J120:K120)</f>
        <v>4036454.9752243822</v>
      </c>
      <c r="M120" s="431">
        <v>58724.957460000005</v>
      </c>
      <c r="N120" s="405">
        <f>SUM(L120:M120)</f>
        <v>4095179.9326843824</v>
      </c>
      <c r="O120" s="411">
        <f>L120/C120</f>
        <v>629.81041897712316</v>
      </c>
      <c r="P120" s="399">
        <f>N120/C120</f>
        <v>638.97330826718405</v>
      </c>
      <c r="Q120" s="412">
        <v>12</v>
      </c>
      <c r="R120" s="412">
        <v>12</v>
      </c>
      <c r="S120" s="459">
        <f>L120-AF120</f>
        <v>1192119.1074483725</v>
      </c>
      <c r="T120" s="416">
        <f>S120/AF120</f>
        <v>0.41912037215931613</v>
      </c>
      <c r="U120" s="461">
        <v>176.26385197246879</v>
      </c>
      <c r="V120" s="512"/>
      <c r="W120" s="397">
        <v>309</v>
      </c>
      <c r="X120" s="398" t="s">
        <v>143</v>
      </c>
      <c r="Y120" s="400">
        <v>6457</v>
      </c>
      <c r="Z120" s="400">
        <v>-1799302.3091658787</v>
      </c>
      <c r="AA120" s="400">
        <v>3865013.1419070028</v>
      </c>
      <c r="AB120" s="404">
        <f>SUM(Z120:AA120)</f>
        <v>2065710.8327411241</v>
      </c>
      <c r="AC120" s="400">
        <v>1249922.0350348856</v>
      </c>
      <c r="AD120" s="399">
        <f>AB120+AC120</f>
        <v>3315632.8677760097</v>
      </c>
      <c r="AE120" s="401">
        <v>-471297</v>
      </c>
      <c r="AF120" s="411">
        <f>AD120+AE120</f>
        <v>2844335.8677760097</v>
      </c>
      <c r="AG120" s="399">
        <v>-37496.132700000046</v>
      </c>
      <c r="AH120" s="399">
        <f>SUM(AF120:AG120)</f>
        <v>2806839.7350760098</v>
      </c>
      <c r="AI120" s="411">
        <f>AF120/Y120</f>
        <v>440.50423846616223</v>
      </c>
      <c r="AJ120" s="399">
        <f>AH120/Y120</f>
        <v>434.69718678581535</v>
      </c>
      <c r="AK120" s="412">
        <v>12</v>
      </c>
      <c r="AL120" s="412">
        <v>12</v>
      </c>
    </row>
    <row r="121" spans="1:38">
      <c r="A121" s="397">
        <v>312</v>
      </c>
      <c r="B121" s="398" t="s">
        <v>144</v>
      </c>
      <c r="C121" s="420">
        <v>1174</v>
      </c>
      <c r="D121" s="448">
        <f>F121-E121</f>
        <v>527633.7961728489</v>
      </c>
      <c r="E121" s="544">
        <v>166154.58686769189</v>
      </c>
      <c r="F121" s="400">
        <v>693788.38304054085</v>
      </c>
      <c r="G121" s="400">
        <v>364223.44662075117</v>
      </c>
      <c r="H121" s="404">
        <f>SUM(F121:G121)</f>
        <v>1058011.829661292</v>
      </c>
      <c r="I121" s="427">
        <v>202823.68551799012</v>
      </c>
      <c r="J121" s="405">
        <f>SUM(H121:I121)</f>
        <v>1260835.5151792821</v>
      </c>
      <c r="K121" s="429">
        <v>-309745</v>
      </c>
      <c r="L121" s="414">
        <f>SUM(J121:K121)</f>
        <v>951090.51517928205</v>
      </c>
      <c r="M121" s="431">
        <v>20002.824000000001</v>
      </c>
      <c r="N121" s="405">
        <f>SUM(L121:M121)</f>
        <v>971093.33917928208</v>
      </c>
      <c r="O121" s="411">
        <f>L121/C121</f>
        <v>810.12820713737824</v>
      </c>
      <c r="P121" s="399">
        <f>N121/C121</f>
        <v>827.16638771659461</v>
      </c>
      <c r="Q121" s="412">
        <v>13</v>
      </c>
      <c r="R121" s="412">
        <v>13</v>
      </c>
      <c r="S121" s="459">
        <f>L121-AF121</f>
        <v>395789.2058562797</v>
      </c>
      <c r="T121" s="416">
        <f>S121/AF121</f>
        <v>0.7127467542599667</v>
      </c>
      <c r="U121" s="461">
        <v>375.71338562812065</v>
      </c>
      <c r="V121" s="512"/>
      <c r="W121" s="397">
        <v>312</v>
      </c>
      <c r="X121" s="398" t="s">
        <v>144</v>
      </c>
      <c r="Y121" s="400">
        <v>1196</v>
      </c>
      <c r="Z121" s="400">
        <v>363938.51703411929</v>
      </c>
      <c r="AA121" s="400">
        <v>208500.2919736293</v>
      </c>
      <c r="AB121" s="404">
        <f>SUM(Z121:AA121)</f>
        <v>572438.80900774861</v>
      </c>
      <c r="AC121" s="400">
        <v>292607.50031525374</v>
      </c>
      <c r="AD121" s="399">
        <f>AB121+AC121</f>
        <v>865046.30932300235</v>
      </c>
      <c r="AE121" s="401">
        <v>-309745</v>
      </c>
      <c r="AF121" s="411">
        <f>AD121+AE121</f>
        <v>555301.30932300235</v>
      </c>
      <c r="AG121" s="399">
        <v>-9456.7800000000061</v>
      </c>
      <c r="AH121" s="399">
        <f>SUM(AF121:AG121)</f>
        <v>545844.52932300232</v>
      </c>
      <c r="AI121" s="411">
        <f>AF121/Y121</f>
        <v>464.29875361455044</v>
      </c>
      <c r="AJ121" s="399">
        <f>AH121/Y121</f>
        <v>456.3917469255872</v>
      </c>
      <c r="AK121" s="412">
        <v>13</v>
      </c>
      <c r="AL121" s="412">
        <v>13</v>
      </c>
    </row>
    <row r="122" spans="1:38">
      <c r="A122" s="397">
        <v>316</v>
      </c>
      <c r="B122" s="398" t="s">
        <v>145</v>
      </c>
      <c r="C122" s="420">
        <v>4114</v>
      </c>
      <c r="D122" s="448">
        <f>F122-E122</f>
        <v>-593164.97259261215</v>
      </c>
      <c r="E122" s="544">
        <v>728004.62590570434</v>
      </c>
      <c r="F122" s="400">
        <v>134839.65331309219</v>
      </c>
      <c r="G122" s="400">
        <v>1165155.0510485235</v>
      </c>
      <c r="H122" s="404">
        <f>SUM(F122:G122)</f>
        <v>1299994.7043616157</v>
      </c>
      <c r="I122" s="427">
        <v>489172.74218167295</v>
      </c>
      <c r="J122" s="405">
        <f>SUM(H122:I122)</f>
        <v>1789167.4465432886</v>
      </c>
      <c r="K122" s="429">
        <v>-914632</v>
      </c>
      <c r="L122" s="414">
        <f>SUM(J122:K122)</f>
        <v>874535.44654328865</v>
      </c>
      <c r="M122" s="431">
        <v>-106481.69976000002</v>
      </c>
      <c r="N122" s="405">
        <f>SUM(L122:M122)</f>
        <v>768053.74678328866</v>
      </c>
      <c r="O122" s="411">
        <f>L122/C122</f>
        <v>212.57546099739636</v>
      </c>
      <c r="P122" s="399">
        <f>N122/C122</f>
        <v>186.69269489141678</v>
      </c>
      <c r="Q122" s="412">
        <v>7</v>
      </c>
      <c r="R122" s="412">
        <v>7</v>
      </c>
      <c r="S122" s="459">
        <f>L122-AF122</f>
        <v>-350409.89884737018</v>
      </c>
      <c r="T122" s="416">
        <f>S122/AF122</f>
        <v>-0.28606165994746291</v>
      </c>
      <c r="U122" s="461">
        <v>-102.62110264053882</v>
      </c>
      <c r="V122" s="512"/>
      <c r="W122" s="397">
        <v>316</v>
      </c>
      <c r="X122" s="398" t="s">
        <v>145</v>
      </c>
      <c r="Y122" s="400">
        <v>4198</v>
      </c>
      <c r="Z122" s="400">
        <v>-482375.00096910656</v>
      </c>
      <c r="AA122" s="400">
        <v>1821185.3078773278</v>
      </c>
      <c r="AB122" s="404">
        <f>SUM(Z122:AA122)</f>
        <v>1338810.3069082212</v>
      </c>
      <c r="AC122" s="400">
        <v>800767.03848243738</v>
      </c>
      <c r="AD122" s="399">
        <f>AB122+AC122</f>
        <v>2139577.3453906588</v>
      </c>
      <c r="AE122" s="401">
        <v>-914632</v>
      </c>
      <c r="AF122" s="411">
        <f>AD122+AE122</f>
        <v>1224945.3453906588</v>
      </c>
      <c r="AG122" s="399">
        <v>-222423.46559999994</v>
      </c>
      <c r="AH122" s="399">
        <f>SUM(AF122:AG122)</f>
        <v>1002521.8797906588</v>
      </c>
      <c r="AI122" s="411">
        <f>AF122/Y122</f>
        <v>291.79260252278675</v>
      </c>
      <c r="AJ122" s="399">
        <f>AH122/Y122</f>
        <v>238.80940442845613</v>
      </c>
      <c r="AK122" s="412">
        <v>7</v>
      </c>
      <c r="AL122" s="412">
        <v>7</v>
      </c>
    </row>
    <row r="123" spans="1:38">
      <c r="A123" s="397">
        <v>317</v>
      </c>
      <c r="B123" s="398" t="s">
        <v>146</v>
      </c>
      <c r="C123" s="420">
        <v>2440</v>
      </c>
      <c r="D123" s="448">
        <f>F123-E123</f>
        <v>2531192.4327499759</v>
      </c>
      <c r="E123" s="544">
        <v>282997.10601353797</v>
      </c>
      <c r="F123" s="400">
        <v>2814189.5387635138</v>
      </c>
      <c r="G123" s="400">
        <v>1560229.5367302625</v>
      </c>
      <c r="H123" s="404">
        <f>SUM(F123:G123)</f>
        <v>4374419.0754937762</v>
      </c>
      <c r="I123" s="427">
        <v>454073.52215422242</v>
      </c>
      <c r="J123" s="405">
        <f>SUM(H123:I123)</f>
        <v>4828492.5976479985</v>
      </c>
      <c r="K123" s="429">
        <v>58106</v>
      </c>
      <c r="L123" s="414">
        <f>SUM(J123:K123)</f>
        <v>4886598.5976479985</v>
      </c>
      <c r="M123" s="431">
        <v>-30004.236000000004</v>
      </c>
      <c r="N123" s="405">
        <f>SUM(L123:M123)</f>
        <v>4856594.3616479989</v>
      </c>
      <c r="O123" s="411">
        <f>L123/C123</f>
        <v>2002.7043432983601</v>
      </c>
      <c r="P123" s="399">
        <f>N123/C123</f>
        <v>1990.4075252655732</v>
      </c>
      <c r="Q123" s="412">
        <v>17</v>
      </c>
      <c r="R123" s="412">
        <v>17</v>
      </c>
      <c r="S123" s="459">
        <f>L123-AF123</f>
        <v>207866.02931316569</v>
      </c>
      <c r="T123" s="416">
        <f>S123/AF123</f>
        <v>4.442785012333917E-2</v>
      </c>
      <c r="U123" s="461">
        <v>82.900858440928005</v>
      </c>
      <c r="V123" s="512"/>
      <c r="W123" s="397">
        <v>317</v>
      </c>
      <c r="X123" s="398" t="s">
        <v>146</v>
      </c>
      <c r="Y123" s="400">
        <v>2474</v>
      </c>
      <c r="Z123" s="400">
        <v>2521002.1872359831</v>
      </c>
      <c r="AA123" s="400">
        <v>1502394.7495131327</v>
      </c>
      <c r="AB123" s="404">
        <f>SUM(Z123:AA123)</f>
        <v>4023396.9367491156</v>
      </c>
      <c r="AC123" s="400">
        <v>597229.63158571674</v>
      </c>
      <c r="AD123" s="399">
        <f>AB123+AC123</f>
        <v>4620626.5683348328</v>
      </c>
      <c r="AE123" s="401">
        <v>58106</v>
      </c>
      <c r="AF123" s="411">
        <f>AD123+AE123</f>
        <v>4678732.5683348328</v>
      </c>
      <c r="AG123" s="399">
        <v>-39403.25</v>
      </c>
      <c r="AH123" s="399">
        <f>SUM(AF123:AG123)</f>
        <v>4639329.3183348328</v>
      </c>
      <c r="AI123" s="411">
        <f>AF123/Y123</f>
        <v>1891.1611028030852</v>
      </c>
      <c r="AJ123" s="399">
        <f>AH123/Y123</f>
        <v>1875.2341626252355</v>
      </c>
      <c r="AK123" s="412">
        <v>17</v>
      </c>
      <c r="AL123" s="412">
        <v>17</v>
      </c>
    </row>
    <row r="124" spans="1:38">
      <c r="A124" s="397">
        <v>320</v>
      </c>
      <c r="B124" s="398" t="s">
        <v>147</v>
      </c>
      <c r="C124" s="420">
        <v>7030</v>
      </c>
      <c r="D124" s="448">
        <f>F124-E124</f>
        <v>2774530.0461119208</v>
      </c>
      <c r="E124" s="544">
        <v>1171012.3458429254</v>
      </c>
      <c r="F124" s="400">
        <v>3945542.3919548462</v>
      </c>
      <c r="G124" s="400">
        <v>2598945.1339986064</v>
      </c>
      <c r="H124" s="404">
        <f>SUM(F124:G124)</f>
        <v>6544487.525953453</v>
      </c>
      <c r="I124" s="427">
        <v>846868.41659459937</v>
      </c>
      <c r="J124" s="405">
        <f>SUM(H124:I124)</f>
        <v>7391355.9425480524</v>
      </c>
      <c r="K124" s="429">
        <v>295837</v>
      </c>
      <c r="L124" s="414">
        <f>SUM(J124:K124)</f>
        <v>7687192.9425480524</v>
      </c>
      <c r="M124" s="431">
        <v>11668.313999999984</v>
      </c>
      <c r="N124" s="405">
        <f>SUM(L124:M124)</f>
        <v>7698861.2565480527</v>
      </c>
      <c r="O124" s="411">
        <f>L124/C124</f>
        <v>1093.4840601064086</v>
      </c>
      <c r="P124" s="399">
        <f>N124/C124</f>
        <v>1095.1438487266078</v>
      </c>
      <c r="Q124" s="412">
        <v>19</v>
      </c>
      <c r="R124" s="412">
        <v>19</v>
      </c>
      <c r="S124" s="459">
        <f>L124-AF124</f>
        <v>1014173.1555763893</v>
      </c>
      <c r="T124" s="416">
        <f>S124/AF124</f>
        <v>0.1519811401663233</v>
      </c>
      <c r="U124" s="461">
        <v>149.19083968411439</v>
      </c>
      <c r="V124" s="512"/>
      <c r="W124" s="397">
        <v>320</v>
      </c>
      <c r="X124" s="398" t="s">
        <v>147</v>
      </c>
      <c r="Y124" s="400">
        <v>6996</v>
      </c>
      <c r="Z124" s="400">
        <v>2373918.0215682946</v>
      </c>
      <c r="AA124" s="400">
        <v>2669439.6960359896</v>
      </c>
      <c r="AB124" s="404">
        <f>SUM(Z124:AA124)</f>
        <v>5043357.7176042842</v>
      </c>
      <c r="AC124" s="400">
        <v>1333825.069367379</v>
      </c>
      <c r="AD124" s="399">
        <f>AB124+AC124</f>
        <v>6377182.7869716631</v>
      </c>
      <c r="AE124" s="401">
        <v>295837</v>
      </c>
      <c r="AF124" s="411">
        <f>AD124+AE124</f>
        <v>6673019.7869716631</v>
      </c>
      <c r="AG124" s="399">
        <v>-16108.048600000038</v>
      </c>
      <c r="AH124" s="399">
        <f>SUM(AF124:AG124)</f>
        <v>6656911.7383716628</v>
      </c>
      <c r="AI124" s="411">
        <f>AF124/Y124</f>
        <v>953.83358876095815</v>
      </c>
      <c r="AJ124" s="399">
        <f>AH124/Y124</f>
        <v>951.53112326638973</v>
      </c>
      <c r="AK124" s="412">
        <v>19</v>
      </c>
      <c r="AL124" s="412">
        <v>19</v>
      </c>
    </row>
    <row r="125" spans="1:38">
      <c r="A125" s="397">
        <v>322</v>
      </c>
      <c r="B125" s="398" t="s">
        <v>148</v>
      </c>
      <c r="C125" s="420">
        <v>6462</v>
      </c>
      <c r="D125" s="448">
        <f>F125-E125</f>
        <v>6316259.0504815523</v>
      </c>
      <c r="E125" s="544">
        <v>631599.78251550463</v>
      </c>
      <c r="F125" s="400">
        <v>6947858.8329970567</v>
      </c>
      <c r="G125" s="400">
        <v>2037462.1883806502</v>
      </c>
      <c r="H125" s="404">
        <f>SUM(F125:G125)</f>
        <v>8985321.0213777069</v>
      </c>
      <c r="I125" s="427">
        <v>1014221.9647939951</v>
      </c>
      <c r="J125" s="405">
        <f>SUM(H125:I125)</f>
        <v>9999542.9861717019</v>
      </c>
      <c r="K125" s="429">
        <v>-448381</v>
      </c>
      <c r="L125" s="414">
        <f>SUM(J125:K125)</f>
        <v>9551161.9861717019</v>
      </c>
      <c r="M125" s="431">
        <v>159417.08984850009</v>
      </c>
      <c r="N125" s="405">
        <f>SUM(L125:M125)</f>
        <v>9710579.0760202017</v>
      </c>
      <c r="O125" s="411">
        <f>L125/C125</f>
        <v>1478.0504466375273</v>
      </c>
      <c r="P125" s="399">
        <f>N125/C125</f>
        <v>1502.7203769761995</v>
      </c>
      <c r="Q125" s="412">
        <v>2</v>
      </c>
      <c r="R125" s="412">
        <v>2</v>
      </c>
      <c r="S125" s="459">
        <f>L125-AF125</f>
        <v>200610.92434543744</v>
      </c>
      <c r="T125" s="416">
        <f>S125/AF125</f>
        <v>2.1454449370843384E-2</v>
      </c>
      <c r="U125" s="461">
        <v>12.685951101892215</v>
      </c>
      <c r="V125" s="512"/>
      <c r="W125" s="397">
        <v>322</v>
      </c>
      <c r="X125" s="398" t="s">
        <v>148</v>
      </c>
      <c r="Y125" s="400">
        <v>6549</v>
      </c>
      <c r="Z125" s="400">
        <v>6467924.2944591148</v>
      </c>
      <c r="AA125" s="400">
        <v>2066259.6257351311</v>
      </c>
      <c r="AB125" s="404">
        <f>SUM(Z125:AA125)</f>
        <v>8534183.9201942459</v>
      </c>
      <c r="AC125" s="400">
        <v>1264748.1416320186</v>
      </c>
      <c r="AD125" s="399">
        <f>AB125+AC125</f>
        <v>9798932.0618262645</v>
      </c>
      <c r="AE125" s="401">
        <v>-448381</v>
      </c>
      <c r="AF125" s="411">
        <f>AD125+AE125</f>
        <v>9350551.0618262645</v>
      </c>
      <c r="AG125" s="399">
        <v>116917.32340000005</v>
      </c>
      <c r="AH125" s="399">
        <f>SUM(AF125:AG125)</f>
        <v>9467468.3852262646</v>
      </c>
      <c r="AI125" s="411">
        <f>AF125/Y125</f>
        <v>1427.7830297490098</v>
      </c>
      <c r="AJ125" s="399">
        <f>AH125/Y125</f>
        <v>1445.6357283900236</v>
      </c>
      <c r="AK125" s="412">
        <v>2</v>
      </c>
      <c r="AL125" s="412">
        <v>2</v>
      </c>
    </row>
    <row r="126" spans="1:38">
      <c r="A126" s="397">
        <v>398</v>
      </c>
      <c r="B126" s="398" t="s">
        <v>149</v>
      </c>
      <c r="C126" s="420">
        <v>120693</v>
      </c>
      <c r="D126" s="448">
        <f>F126-E126</f>
        <v>33539742.26746697</v>
      </c>
      <c r="E126" s="544">
        <v>18779874.652437679</v>
      </c>
      <c r="F126" s="400">
        <v>52319616.919904649</v>
      </c>
      <c r="G126" s="400">
        <v>24962419.790208079</v>
      </c>
      <c r="H126" s="404">
        <f>SUM(F126:G126)</f>
        <v>77282036.710112721</v>
      </c>
      <c r="I126" s="427">
        <v>10845170.104351485</v>
      </c>
      <c r="J126" s="405">
        <f>SUM(H126:I126)</f>
        <v>88127206.814464211</v>
      </c>
      <c r="K126" s="429">
        <v>-2056408</v>
      </c>
      <c r="L126" s="414">
        <f>SUM(J126:K126)</f>
        <v>86070798.814464211</v>
      </c>
      <c r="M126" s="431">
        <v>-8282013.421862998</v>
      </c>
      <c r="N126" s="405">
        <f>SUM(L126:M126)</f>
        <v>77788785.392601207</v>
      </c>
      <c r="O126" s="411">
        <f>L126/C126</f>
        <v>713.13828320171183</v>
      </c>
      <c r="P126" s="399">
        <f>N126/C126</f>
        <v>644.51778804571268</v>
      </c>
      <c r="Q126" s="412">
        <v>7</v>
      </c>
      <c r="R126" s="412">
        <v>7</v>
      </c>
      <c r="S126" s="459">
        <f>L126-AF126</f>
        <v>9111995.7420080006</v>
      </c>
      <c r="T126" s="416">
        <f>S126/AF126</f>
        <v>0.11840095451366514</v>
      </c>
      <c r="U126" s="461">
        <v>52.515861989578752</v>
      </c>
      <c r="V126" s="512"/>
      <c r="W126" s="397">
        <v>398</v>
      </c>
      <c r="X126" s="398" t="s">
        <v>149</v>
      </c>
      <c r="Y126" s="400">
        <v>120175</v>
      </c>
      <c r="Z126" s="400">
        <v>37608582.257213026</v>
      </c>
      <c r="AA126" s="400">
        <v>23182373.443431057</v>
      </c>
      <c r="AB126" s="404">
        <f>SUM(Z126:AA126)</f>
        <v>60790955.700644083</v>
      </c>
      <c r="AC126" s="400">
        <v>18224255.371812128</v>
      </c>
      <c r="AD126" s="399">
        <f>AB126+AC126</f>
        <v>79015211.072456211</v>
      </c>
      <c r="AE126" s="401">
        <v>-2056408</v>
      </c>
      <c r="AF126" s="411">
        <f>AD126+AE126</f>
        <v>76958803.072456211</v>
      </c>
      <c r="AG126" s="399">
        <v>-8701287.3025799971</v>
      </c>
      <c r="AH126" s="399">
        <f>SUM(AF126:AG126)</f>
        <v>68257515.769876212</v>
      </c>
      <c r="AI126" s="411">
        <f>AF126/Y126</f>
        <v>640.38945764473647</v>
      </c>
      <c r="AJ126" s="399">
        <f>AH126/Y126</f>
        <v>567.98432094758653</v>
      </c>
      <c r="AK126" s="412">
        <v>7</v>
      </c>
      <c r="AL126" s="412">
        <v>7</v>
      </c>
    </row>
    <row r="127" spans="1:38">
      <c r="A127" s="397">
        <v>399</v>
      </c>
      <c r="B127" s="398" t="s">
        <v>150</v>
      </c>
      <c r="C127" s="420">
        <v>7682</v>
      </c>
      <c r="D127" s="448">
        <f>F127-E127</f>
        <v>715926.32851331774</v>
      </c>
      <c r="E127" s="544">
        <v>746044.83976185787</v>
      </c>
      <c r="F127" s="400">
        <v>1461971.1682751756</v>
      </c>
      <c r="G127" s="400">
        <v>2767551.7599307499</v>
      </c>
      <c r="H127" s="404">
        <f>SUM(F127:G127)</f>
        <v>4229522.928205926</v>
      </c>
      <c r="I127" s="427">
        <v>605413.14445820148</v>
      </c>
      <c r="J127" s="405">
        <f>SUM(H127:I127)</f>
        <v>4834936.0726641277</v>
      </c>
      <c r="K127" s="429">
        <v>-378586</v>
      </c>
      <c r="L127" s="414">
        <f>SUM(J127:K127)</f>
        <v>4456350.0726641277</v>
      </c>
      <c r="M127" s="431">
        <v>33096.33921000002</v>
      </c>
      <c r="N127" s="405">
        <f>SUM(L127:M127)</f>
        <v>4489446.4118741276</v>
      </c>
      <c r="O127" s="411">
        <f>L127/C127</f>
        <v>580.10284726166719</v>
      </c>
      <c r="P127" s="399">
        <f>N127/C127</f>
        <v>584.41114447723612</v>
      </c>
      <c r="Q127" s="412">
        <v>15</v>
      </c>
      <c r="R127" s="412">
        <v>15</v>
      </c>
      <c r="S127" s="459">
        <f>L127-AF127</f>
        <v>92005.795737689361</v>
      </c>
      <c r="T127" s="416">
        <f>S127/AF127</f>
        <v>2.1081241510691236E-2</v>
      </c>
      <c r="U127" s="461">
        <v>45.413987253539403</v>
      </c>
      <c r="V127" s="512"/>
      <c r="W127" s="397">
        <v>399</v>
      </c>
      <c r="X127" s="398" t="s">
        <v>150</v>
      </c>
      <c r="Y127" s="400">
        <v>7817</v>
      </c>
      <c r="Z127" s="400">
        <v>553462.64073617524</v>
      </c>
      <c r="AA127" s="400">
        <v>2911680.0782160889</v>
      </c>
      <c r="AB127" s="404">
        <f>SUM(Z127:AA127)</f>
        <v>3465142.7189522642</v>
      </c>
      <c r="AC127" s="400">
        <v>1277787.5579741742</v>
      </c>
      <c r="AD127" s="399">
        <f>AB127+AC127</f>
        <v>4742930.2769264383</v>
      </c>
      <c r="AE127" s="401">
        <v>-378586</v>
      </c>
      <c r="AF127" s="411">
        <f>AD127+AE127</f>
        <v>4364344.2769264383</v>
      </c>
      <c r="AG127" s="399">
        <v>65614.29190000004</v>
      </c>
      <c r="AH127" s="399">
        <f>SUM(AF127:AG127)</f>
        <v>4429958.5688264379</v>
      </c>
      <c r="AI127" s="411">
        <f>AF127/Y127</f>
        <v>558.31447830707918</v>
      </c>
      <c r="AJ127" s="399">
        <f>AH127/Y127</f>
        <v>566.70827284462553</v>
      </c>
      <c r="AK127" s="412">
        <v>15</v>
      </c>
      <c r="AL127" s="412">
        <v>15</v>
      </c>
    </row>
    <row r="128" spans="1:38">
      <c r="A128" s="397">
        <v>400</v>
      </c>
      <c r="B128" s="398" t="s">
        <v>151</v>
      </c>
      <c r="C128" s="420">
        <v>8441</v>
      </c>
      <c r="D128" s="448">
        <f>F128-E128</f>
        <v>6509051.6723942878</v>
      </c>
      <c r="E128" s="544">
        <v>1142162.1281057603</v>
      </c>
      <c r="F128" s="400">
        <v>7651213.8005000483</v>
      </c>
      <c r="G128" s="400">
        <v>2770522.1947129918</v>
      </c>
      <c r="H128" s="404">
        <f>SUM(F128:G128)</f>
        <v>10421735.995213039</v>
      </c>
      <c r="I128" s="427">
        <v>1150156.7002458116</v>
      </c>
      <c r="J128" s="405">
        <f>SUM(H128:I128)</f>
        <v>11571892.695458852</v>
      </c>
      <c r="K128" s="429">
        <v>1885948</v>
      </c>
      <c r="L128" s="414">
        <f>SUM(J128:K128)</f>
        <v>13457840.695458852</v>
      </c>
      <c r="M128" s="431">
        <v>115266.27329999994</v>
      </c>
      <c r="N128" s="405">
        <f>SUM(L128:M128)</f>
        <v>13573106.968758851</v>
      </c>
      <c r="O128" s="411">
        <f>L128/C128</f>
        <v>1594.3419850087491</v>
      </c>
      <c r="P128" s="399">
        <f>N128/C128</f>
        <v>1607.9975084419916</v>
      </c>
      <c r="Q128" s="412">
        <v>2</v>
      </c>
      <c r="R128" s="412">
        <v>2</v>
      </c>
      <c r="S128" s="459">
        <f>L128-AF128</f>
        <v>1054328.8802903611</v>
      </c>
      <c r="T128" s="416">
        <f>S128/AF128</f>
        <v>8.5002448983924242E-2</v>
      </c>
      <c r="U128" s="461">
        <v>61.381896457599851</v>
      </c>
      <c r="V128" s="512"/>
      <c r="W128" s="397">
        <v>400</v>
      </c>
      <c r="X128" s="398" t="s">
        <v>151</v>
      </c>
      <c r="Y128" s="400">
        <v>8366</v>
      </c>
      <c r="Z128" s="400">
        <v>5989122.2945933528</v>
      </c>
      <c r="AA128" s="400">
        <v>2823877.6300907177</v>
      </c>
      <c r="AB128" s="404">
        <f>SUM(Z128:AA128)</f>
        <v>8812999.9246840701</v>
      </c>
      <c r="AC128" s="400">
        <v>1704563.8904844206</v>
      </c>
      <c r="AD128" s="399">
        <f>AB128+AC128</f>
        <v>10517563.815168491</v>
      </c>
      <c r="AE128" s="401">
        <v>1885948</v>
      </c>
      <c r="AF128" s="411">
        <f>AD128+AE128</f>
        <v>12403511.815168491</v>
      </c>
      <c r="AG128" s="399">
        <v>262189.22550000006</v>
      </c>
      <c r="AH128" s="399">
        <f>SUM(AF128:AG128)</f>
        <v>12665701.040668491</v>
      </c>
      <c r="AI128" s="411">
        <f>AF128/Y128</f>
        <v>1482.6095882343402</v>
      </c>
      <c r="AJ128" s="399">
        <f>AH128/Y128</f>
        <v>1513.9494430634104</v>
      </c>
      <c r="AK128" s="412">
        <v>2</v>
      </c>
      <c r="AL128" s="412">
        <v>2</v>
      </c>
    </row>
    <row r="129" spans="1:38">
      <c r="A129" s="397">
        <v>402</v>
      </c>
      <c r="B129" s="398" t="s">
        <v>152</v>
      </c>
      <c r="C129" s="420">
        <v>8975</v>
      </c>
      <c r="D129" s="448">
        <f>F129-E129</f>
        <v>-1563435.4042790299</v>
      </c>
      <c r="E129" s="544">
        <v>1308678.2338679237</v>
      </c>
      <c r="F129" s="400">
        <v>-254757.1704111062</v>
      </c>
      <c r="G129" s="400">
        <v>5024384.5343651241</v>
      </c>
      <c r="H129" s="404">
        <f>SUM(F129:G129)</f>
        <v>4769627.3639540179</v>
      </c>
      <c r="I129" s="427">
        <v>1220800.8258855143</v>
      </c>
      <c r="J129" s="405">
        <f>SUM(H129:I129)</f>
        <v>5990428.1898395326</v>
      </c>
      <c r="K129" s="429">
        <v>-237129</v>
      </c>
      <c r="L129" s="414">
        <f>SUM(J129:K129)</f>
        <v>5753299.1898395326</v>
      </c>
      <c r="M129" s="431">
        <v>437470.09539000003</v>
      </c>
      <c r="N129" s="405">
        <f>SUM(L129:M129)</f>
        <v>6190769.285229533</v>
      </c>
      <c r="O129" s="411">
        <f>L129/C129</f>
        <v>641.03612143058854</v>
      </c>
      <c r="P129" s="399">
        <f>N129/C129</f>
        <v>689.77930754646604</v>
      </c>
      <c r="Q129" s="412">
        <v>11</v>
      </c>
      <c r="R129" s="412">
        <v>11</v>
      </c>
      <c r="S129" s="459">
        <f>L129-AF129</f>
        <v>790968.5393346604</v>
      </c>
      <c r="T129" s="416">
        <f>S129/AF129</f>
        <v>0.159394565788192</v>
      </c>
      <c r="U129" s="461">
        <v>104.09668485850159</v>
      </c>
      <c r="V129" s="512"/>
      <c r="W129" s="397">
        <v>402</v>
      </c>
      <c r="X129" s="398" t="s">
        <v>152</v>
      </c>
      <c r="Y129" s="400">
        <v>9099</v>
      </c>
      <c r="Z129" s="400">
        <v>-1716976.5557703408</v>
      </c>
      <c r="AA129" s="400">
        <v>5021466.3466851758</v>
      </c>
      <c r="AB129" s="404">
        <f>SUM(Z129:AA129)</f>
        <v>3304489.7909148349</v>
      </c>
      <c r="AC129" s="400">
        <v>1894969.8595900368</v>
      </c>
      <c r="AD129" s="399">
        <f>AB129+AC129</f>
        <v>5199459.6505048722</v>
      </c>
      <c r="AE129" s="401">
        <v>-237129</v>
      </c>
      <c r="AF129" s="411">
        <f>AD129+AE129</f>
        <v>4962330.6505048722</v>
      </c>
      <c r="AG129" s="399">
        <v>303436.54760000005</v>
      </c>
      <c r="AH129" s="399">
        <f>SUM(AF129:AG129)</f>
        <v>5265767.1981048724</v>
      </c>
      <c r="AI129" s="411">
        <f>AF129/Y129</f>
        <v>545.37099137321377</v>
      </c>
      <c r="AJ129" s="399">
        <f>AH129/Y129</f>
        <v>578.719331586424</v>
      </c>
      <c r="AK129" s="412">
        <v>11</v>
      </c>
      <c r="AL129" s="412">
        <v>11</v>
      </c>
    </row>
    <row r="130" spans="1:38">
      <c r="A130" s="397">
        <v>403</v>
      </c>
      <c r="B130" s="398" t="s">
        <v>153</v>
      </c>
      <c r="C130" s="420">
        <v>2789</v>
      </c>
      <c r="D130" s="448">
        <f>F130-E130</f>
        <v>828637.027493153</v>
      </c>
      <c r="E130" s="544">
        <v>267055.40181453992</v>
      </c>
      <c r="F130" s="400">
        <v>1095692.4293076929</v>
      </c>
      <c r="G130" s="400">
        <v>1584852.5084293424</v>
      </c>
      <c r="H130" s="404">
        <f>SUM(F130:G130)</f>
        <v>2680544.9377370356</v>
      </c>
      <c r="I130" s="427">
        <v>483236.65652276488</v>
      </c>
      <c r="J130" s="405">
        <f>SUM(H130:I130)</f>
        <v>3163781.5942598004</v>
      </c>
      <c r="K130" s="429">
        <v>81911</v>
      </c>
      <c r="L130" s="414">
        <f>SUM(J130:K130)</f>
        <v>3245692.5942598004</v>
      </c>
      <c r="M130" s="431">
        <v>-28420.679100000008</v>
      </c>
      <c r="N130" s="405">
        <f>SUM(L130:M130)</f>
        <v>3217271.9151598006</v>
      </c>
      <c r="O130" s="411">
        <f>L130/C130</f>
        <v>1163.7477928504125</v>
      </c>
      <c r="P130" s="399">
        <f>N130/C130</f>
        <v>1153.5575170884906</v>
      </c>
      <c r="Q130" s="412">
        <v>14</v>
      </c>
      <c r="R130" s="412">
        <v>14</v>
      </c>
      <c r="S130" s="459">
        <f>L130-AF130</f>
        <v>31923.040757077746</v>
      </c>
      <c r="T130" s="416">
        <f>S130/AF130</f>
        <v>9.9332077878093259E-3</v>
      </c>
      <c r="U130" s="461">
        <v>47.136002354705397</v>
      </c>
      <c r="V130" s="512"/>
      <c r="W130" s="397">
        <v>403</v>
      </c>
      <c r="X130" s="398" t="s">
        <v>153</v>
      </c>
      <c r="Y130" s="400">
        <v>2820</v>
      </c>
      <c r="Z130" s="400">
        <v>935432.60833485646</v>
      </c>
      <c r="AA130" s="400">
        <v>1528250.9533130785</v>
      </c>
      <c r="AB130" s="404">
        <f>SUM(Z130:AA130)</f>
        <v>2463683.5616479348</v>
      </c>
      <c r="AC130" s="400">
        <v>668174.99185478769</v>
      </c>
      <c r="AD130" s="399">
        <f>AB130+AC130</f>
        <v>3131858.5535027226</v>
      </c>
      <c r="AE130" s="401">
        <v>81911</v>
      </c>
      <c r="AF130" s="411">
        <f>AD130+AE130</f>
        <v>3213769.5535027226</v>
      </c>
      <c r="AG130" s="399">
        <v>-40979.379999999997</v>
      </c>
      <c r="AH130" s="399">
        <f>SUM(AF130:AG130)</f>
        <v>3172790.1735027228</v>
      </c>
      <c r="AI130" s="411">
        <f>AF130/Y130</f>
        <v>1139.6345934406818</v>
      </c>
      <c r="AJ130" s="399">
        <f>AH130/Y130</f>
        <v>1125.1028984052209</v>
      </c>
      <c r="AK130" s="412">
        <v>14</v>
      </c>
      <c r="AL130" s="412">
        <v>14</v>
      </c>
    </row>
    <row r="131" spans="1:38">
      <c r="A131" s="397">
        <v>405</v>
      </c>
      <c r="B131" s="398" t="s">
        <v>154</v>
      </c>
      <c r="C131" s="420">
        <v>72988</v>
      </c>
      <c r="D131" s="448">
        <f>F131-E131</f>
        <v>1914452.8646631483</v>
      </c>
      <c r="E131" s="544">
        <v>12398604.485392841</v>
      </c>
      <c r="F131" s="400">
        <v>14313057.350055989</v>
      </c>
      <c r="G131" s="400">
        <v>11485765.870890416</v>
      </c>
      <c r="H131" s="404">
        <f>SUM(F131:G131)</f>
        <v>25798823.220946405</v>
      </c>
      <c r="I131" s="427">
        <v>7643062.9796639178</v>
      </c>
      <c r="J131" s="405">
        <f>SUM(H131:I131)</f>
        <v>33441886.200610325</v>
      </c>
      <c r="K131" s="429">
        <v>-5255377</v>
      </c>
      <c r="L131" s="414">
        <f>SUM(J131:K131)</f>
        <v>28186509.200610325</v>
      </c>
      <c r="M131" s="431">
        <v>-1897836.2699819992</v>
      </c>
      <c r="N131" s="405">
        <f>SUM(L131:M131)</f>
        <v>26288672.930628326</v>
      </c>
      <c r="O131" s="411">
        <f>L131/C131</f>
        <v>386.18004604332663</v>
      </c>
      <c r="P131" s="399">
        <f>N131/C131</f>
        <v>360.17801461374921</v>
      </c>
      <c r="Q131" s="412">
        <v>9</v>
      </c>
      <c r="R131" s="412">
        <v>9</v>
      </c>
      <c r="S131" s="459">
        <f>L131-AF131</f>
        <v>5337576.7528512254</v>
      </c>
      <c r="T131" s="416">
        <f>S131/AF131</f>
        <v>0.23360289436081319</v>
      </c>
      <c r="U131" s="461">
        <v>56.24863292267446</v>
      </c>
      <c r="V131" s="512"/>
      <c r="W131" s="397">
        <v>405</v>
      </c>
      <c r="X131" s="398" t="s">
        <v>154</v>
      </c>
      <c r="Y131" s="400">
        <v>72650</v>
      </c>
      <c r="Z131" s="400">
        <v>3424486.0552707426</v>
      </c>
      <c r="AA131" s="400">
        <v>13144798.914696461</v>
      </c>
      <c r="AB131" s="404">
        <f>SUM(Z131:AA131)</f>
        <v>16569284.969967203</v>
      </c>
      <c r="AC131" s="400">
        <v>11535024.477791898</v>
      </c>
      <c r="AD131" s="399">
        <f>AB131+AC131</f>
        <v>28104309.447759099</v>
      </c>
      <c r="AE131" s="401">
        <v>-5255377</v>
      </c>
      <c r="AF131" s="411">
        <f>AD131+AE131</f>
        <v>22848932.447759099</v>
      </c>
      <c r="AG131" s="399">
        <v>-2109708.3218099996</v>
      </c>
      <c r="AH131" s="399">
        <f>SUM(AF131:AG131)</f>
        <v>20739224.1259491</v>
      </c>
      <c r="AI131" s="411">
        <f>AF131/Y131</f>
        <v>314.50698482806746</v>
      </c>
      <c r="AJ131" s="399">
        <f>AH131/Y131</f>
        <v>285.46764110046939</v>
      </c>
      <c r="AK131" s="412">
        <v>9</v>
      </c>
      <c r="AL131" s="412">
        <v>9</v>
      </c>
    </row>
    <row r="132" spans="1:38">
      <c r="A132" s="397">
        <v>407</v>
      </c>
      <c r="B132" s="398" t="s">
        <v>155</v>
      </c>
      <c r="C132" s="420">
        <v>2449</v>
      </c>
      <c r="D132" s="448">
        <f>F132-E132</f>
        <v>920650.32165493572</v>
      </c>
      <c r="E132" s="544">
        <v>267899.72762492381</v>
      </c>
      <c r="F132" s="400">
        <v>1188550.0492798595</v>
      </c>
      <c r="G132" s="400">
        <v>1174492.3242393066</v>
      </c>
      <c r="H132" s="404">
        <f>SUM(F132:G132)</f>
        <v>2363042.3735191664</v>
      </c>
      <c r="I132" s="427">
        <v>494101.28037713701</v>
      </c>
      <c r="J132" s="405">
        <f>SUM(H132:I132)</f>
        <v>2857143.6538963034</v>
      </c>
      <c r="K132" s="429">
        <v>-448183</v>
      </c>
      <c r="L132" s="414">
        <f>SUM(J132:K132)</f>
        <v>2408960.6538963034</v>
      </c>
      <c r="M132" s="431">
        <v>-888083.71305000014</v>
      </c>
      <c r="N132" s="405">
        <f>SUM(L132:M132)</f>
        <v>1520876.9408463032</v>
      </c>
      <c r="O132" s="411">
        <f>L132/C132</f>
        <v>983.65073658485232</v>
      </c>
      <c r="P132" s="399">
        <f>N132/C132</f>
        <v>621.01957568244313</v>
      </c>
      <c r="Q132" s="412">
        <v>1</v>
      </c>
      <c r="R132" s="413">
        <v>34</v>
      </c>
      <c r="S132" s="459">
        <f>L132-AF132</f>
        <v>-256714.88136783382</v>
      </c>
      <c r="T132" s="416">
        <f>S132/AF132</f>
        <v>-9.6303874185646676E-2</v>
      </c>
      <c r="U132" s="461">
        <v>-34.010629465713123</v>
      </c>
      <c r="V132" s="512"/>
      <c r="W132" s="397">
        <v>407</v>
      </c>
      <c r="X132" s="398" t="s">
        <v>155</v>
      </c>
      <c r="Y132" s="400">
        <v>2518</v>
      </c>
      <c r="Z132" s="400">
        <v>1275449.2690713324</v>
      </c>
      <c r="AA132" s="400">
        <v>1207003.5748764575</v>
      </c>
      <c r="AB132" s="404">
        <f>SUM(Z132:AA132)</f>
        <v>2482452.8439477896</v>
      </c>
      <c r="AC132" s="400">
        <v>631405.69131634757</v>
      </c>
      <c r="AD132" s="399">
        <f>AB132+AC132</f>
        <v>3113858.5352641372</v>
      </c>
      <c r="AE132" s="401">
        <v>-448183</v>
      </c>
      <c r="AF132" s="411">
        <f>AD132+AE132</f>
        <v>2665675.5352641372</v>
      </c>
      <c r="AG132" s="399">
        <v>-918883.79000000015</v>
      </c>
      <c r="AH132" s="399">
        <f>SUM(AF132:AG132)</f>
        <v>1746791.7452641372</v>
      </c>
      <c r="AI132" s="411">
        <f>AF132/Y132</f>
        <v>1058.6479488737639</v>
      </c>
      <c r="AJ132" s="399">
        <f>AH132/Y132</f>
        <v>693.72190042261207</v>
      </c>
      <c r="AK132" s="412">
        <v>1</v>
      </c>
      <c r="AL132" s="413">
        <v>34</v>
      </c>
    </row>
    <row r="133" spans="1:38">
      <c r="A133" s="397">
        <v>408</v>
      </c>
      <c r="B133" s="398" t="s">
        <v>156</v>
      </c>
      <c r="C133" s="420">
        <v>14024</v>
      </c>
      <c r="D133" s="448">
        <f>F133-E133</f>
        <v>5317637.3589925505</v>
      </c>
      <c r="E133" s="544">
        <v>1588858.8695859923</v>
      </c>
      <c r="F133" s="400">
        <v>6906496.2285785433</v>
      </c>
      <c r="G133" s="400">
        <v>5804059.4497482637</v>
      </c>
      <c r="H133" s="404">
        <f>SUM(F133:G133)</f>
        <v>12710555.678326808</v>
      </c>
      <c r="I133" s="427">
        <v>1473353.5859100511</v>
      </c>
      <c r="J133" s="405">
        <f>SUM(H133:I133)</f>
        <v>14183909.26423686</v>
      </c>
      <c r="K133" s="429">
        <v>147682</v>
      </c>
      <c r="L133" s="414">
        <f>SUM(J133:K133)</f>
        <v>14331591.26423686</v>
      </c>
      <c r="M133" s="431">
        <v>-140753.20488000003</v>
      </c>
      <c r="N133" s="405">
        <f>SUM(L133:M133)</f>
        <v>14190838.059356861</v>
      </c>
      <c r="O133" s="411">
        <f>L133/C133</f>
        <v>1021.9332048086751</v>
      </c>
      <c r="P133" s="399">
        <f>N133/C133</f>
        <v>1011.8966100511167</v>
      </c>
      <c r="Q133" s="412">
        <v>14</v>
      </c>
      <c r="R133" s="412">
        <v>14</v>
      </c>
      <c r="S133" s="459">
        <f>L133-AF133</f>
        <v>442344.26245802082</v>
      </c>
      <c r="T133" s="416">
        <f>S133/AF133</f>
        <v>3.1847965724950272E-2</v>
      </c>
      <c r="U133" s="461">
        <v>29.629136330719234</v>
      </c>
      <c r="V133" s="512"/>
      <c r="W133" s="397">
        <v>408</v>
      </c>
      <c r="X133" s="398" t="s">
        <v>156</v>
      </c>
      <c r="Y133" s="400">
        <v>14099</v>
      </c>
      <c r="Z133" s="400">
        <v>5130347.6939144991</v>
      </c>
      <c r="AA133" s="400">
        <v>6061294.160336988</v>
      </c>
      <c r="AB133" s="404">
        <f>SUM(Z133:AA133)</f>
        <v>11191641.854251487</v>
      </c>
      <c r="AC133" s="400">
        <v>2549923.147527352</v>
      </c>
      <c r="AD133" s="399">
        <f>AB133+AC133</f>
        <v>13741565.001778839</v>
      </c>
      <c r="AE133" s="401">
        <v>147682</v>
      </c>
      <c r="AF133" s="411">
        <f>AD133+AE133</f>
        <v>13889247.001778839</v>
      </c>
      <c r="AG133" s="399">
        <v>-20410.883500000054</v>
      </c>
      <c r="AH133" s="399">
        <f>SUM(AF133:AG133)</f>
        <v>13868836.118278839</v>
      </c>
      <c r="AI133" s="411">
        <f>AF133/Y133</f>
        <v>985.12284571805367</v>
      </c>
      <c r="AJ133" s="399">
        <f>AH133/Y133</f>
        <v>983.67516265542508</v>
      </c>
      <c r="AK133" s="412">
        <v>14</v>
      </c>
      <c r="AL133" s="412">
        <v>14</v>
      </c>
    </row>
    <row r="134" spans="1:38">
      <c r="A134" s="397">
        <v>410</v>
      </c>
      <c r="B134" s="398" t="s">
        <v>157</v>
      </c>
      <c r="C134" s="420">
        <v>18762</v>
      </c>
      <c r="D134" s="448">
        <f>F134-E134</f>
        <v>7357311.0495579755</v>
      </c>
      <c r="E134" s="544">
        <v>2573307.4983833032</v>
      </c>
      <c r="F134" s="400">
        <v>9930618.5479412787</v>
      </c>
      <c r="G134" s="400">
        <v>7921880.4558203872</v>
      </c>
      <c r="H134" s="404">
        <f>SUM(F134:G134)</f>
        <v>17852499.003761664</v>
      </c>
      <c r="I134" s="427">
        <v>933410.69413152803</v>
      </c>
      <c r="J134" s="405">
        <f>SUM(H134:I134)</f>
        <v>18785909.697893191</v>
      </c>
      <c r="K134" s="429">
        <v>-1267510</v>
      </c>
      <c r="L134" s="414">
        <f>SUM(J134:K134)</f>
        <v>17518399.697893191</v>
      </c>
      <c r="M134" s="431">
        <v>203748.34853850002</v>
      </c>
      <c r="N134" s="405">
        <f>SUM(L134:M134)</f>
        <v>17722148.04643169</v>
      </c>
      <c r="O134" s="411">
        <f>L134/C134</f>
        <v>933.71707162846133</v>
      </c>
      <c r="P134" s="399">
        <f>N134/C134</f>
        <v>944.57670005498835</v>
      </c>
      <c r="Q134" s="412">
        <v>13</v>
      </c>
      <c r="R134" s="412">
        <v>13</v>
      </c>
      <c r="S134" s="459">
        <f>L134-AF134</f>
        <v>1944155.6397583336</v>
      </c>
      <c r="T134" s="416">
        <f>S134/AF134</f>
        <v>0.12483146100069284</v>
      </c>
      <c r="U134" s="461">
        <v>85.499621346627919</v>
      </c>
      <c r="V134" s="512"/>
      <c r="W134" s="397">
        <v>410</v>
      </c>
      <c r="X134" s="398" t="s">
        <v>157</v>
      </c>
      <c r="Y134" s="400">
        <v>18775</v>
      </c>
      <c r="Z134" s="400">
        <v>6637181.09142326</v>
      </c>
      <c r="AA134" s="400">
        <v>7591844.1539063724</v>
      </c>
      <c r="AB134" s="404">
        <f>SUM(Z134:AA134)</f>
        <v>14229025.245329633</v>
      </c>
      <c r="AC134" s="400">
        <v>2612728.8128052256</v>
      </c>
      <c r="AD134" s="399">
        <f>AB134+AC134</f>
        <v>16841754.058134858</v>
      </c>
      <c r="AE134" s="401">
        <v>-1267510</v>
      </c>
      <c r="AF134" s="411">
        <f>AD134+AE134</f>
        <v>15574244.058134858</v>
      </c>
      <c r="AG134" s="399">
        <v>251271.37298999983</v>
      </c>
      <c r="AH134" s="399">
        <f>SUM(AF134:AG134)</f>
        <v>15825515.431124857</v>
      </c>
      <c r="AI134" s="411">
        <f>AF134/Y134</f>
        <v>829.5203226702987</v>
      </c>
      <c r="AJ134" s="399">
        <f>AH134/Y134</f>
        <v>842.90361816910024</v>
      </c>
      <c r="AK134" s="412">
        <v>13</v>
      </c>
      <c r="AL134" s="412">
        <v>13</v>
      </c>
    </row>
    <row r="135" spans="1:38">
      <c r="A135" s="397">
        <v>416</v>
      </c>
      <c r="B135" s="398" t="s">
        <v>158</v>
      </c>
      <c r="C135" s="420">
        <v>2862</v>
      </c>
      <c r="D135" s="448">
        <f>F135-E135</f>
        <v>197563.53183231939</v>
      </c>
      <c r="E135" s="544">
        <v>322128.30415772769</v>
      </c>
      <c r="F135" s="400">
        <v>519691.83599004708</v>
      </c>
      <c r="G135" s="400">
        <v>1317159.1815431039</v>
      </c>
      <c r="H135" s="404">
        <f>SUM(F135:G135)</f>
        <v>1836851.017533151</v>
      </c>
      <c r="I135" s="427">
        <v>252732.46448026979</v>
      </c>
      <c r="J135" s="405">
        <f>SUM(H135:I135)</f>
        <v>2089583.4820134207</v>
      </c>
      <c r="K135" s="429">
        <v>-698980</v>
      </c>
      <c r="L135" s="414">
        <f>SUM(J135:K135)</f>
        <v>1390603.4820134207</v>
      </c>
      <c r="M135" s="431">
        <v>-17352.449819999994</v>
      </c>
      <c r="N135" s="405">
        <f>SUM(L135:M135)</f>
        <v>1373251.0321934207</v>
      </c>
      <c r="O135" s="411">
        <f>L135/C135</f>
        <v>485.88521384116723</v>
      </c>
      <c r="P135" s="399">
        <f>N135/C135</f>
        <v>479.82216358959494</v>
      </c>
      <c r="Q135" s="412">
        <v>9</v>
      </c>
      <c r="R135" s="412">
        <v>9</v>
      </c>
      <c r="S135" s="459">
        <f>L135-AF135</f>
        <v>-6235.3500908727292</v>
      </c>
      <c r="T135" s="416">
        <f>S135/AF135</f>
        <v>-4.463900879301424E-3</v>
      </c>
      <c r="U135" s="461">
        <v>49.441977121682555</v>
      </c>
      <c r="V135" s="512"/>
      <c r="W135" s="397">
        <v>416</v>
      </c>
      <c r="X135" s="398" t="s">
        <v>158</v>
      </c>
      <c r="Y135" s="400">
        <v>2886</v>
      </c>
      <c r="Z135" s="400">
        <v>267881.90547919553</v>
      </c>
      <c r="AA135" s="400">
        <v>1323982.288958454</v>
      </c>
      <c r="AB135" s="404">
        <f>SUM(Z135:AA135)</f>
        <v>1591864.1944376496</v>
      </c>
      <c r="AC135" s="400">
        <v>503954.63766664377</v>
      </c>
      <c r="AD135" s="399">
        <f>AB135+AC135</f>
        <v>2095818.8321042934</v>
      </c>
      <c r="AE135" s="401">
        <v>-698980</v>
      </c>
      <c r="AF135" s="411">
        <f>AD135+AE135</f>
        <v>1396838.8321042934</v>
      </c>
      <c r="AG135" s="399">
        <v>27739.888000000006</v>
      </c>
      <c r="AH135" s="399">
        <f>SUM(AF135:AG135)</f>
        <v>1424578.7201042934</v>
      </c>
      <c r="AI135" s="411">
        <f>AF135/Y135</f>
        <v>484.00513932927697</v>
      </c>
      <c r="AJ135" s="399">
        <f>AH135/Y135</f>
        <v>493.61702013315778</v>
      </c>
      <c r="AK135" s="412">
        <v>9</v>
      </c>
      <c r="AL135" s="412">
        <v>9</v>
      </c>
    </row>
    <row r="136" spans="1:38">
      <c r="A136" s="397">
        <v>418</v>
      </c>
      <c r="B136" s="398" t="s">
        <v>159</v>
      </c>
      <c r="C136" s="420">
        <v>24711</v>
      </c>
      <c r="D136" s="448">
        <f>F136-E136</f>
        <v>16318574.843504298</v>
      </c>
      <c r="E136" s="544">
        <v>2958402.6818149611</v>
      </c>
      <c r="F136" s="400">
        <v>19276977.52531926</v>
      </c>
      <c r="G136" s="400">
        <v>1415558.459329701</v>
      </c>
      <c r="H136" s="404">
        <f>SUM(F136:G136)</f>
        <v>20692535.984648962</v>
      </c>
      <c r="I136" s="427">
        <v>1036794.564206596</v>
      </c>
      <c r="J136" s="405">
        <f>SUM(H136:I136)</f>
        <v>21729330.548855558</v>
      </c>
      <c r="K136" s="429">
        <v>-2494005</v>
      </c>
      <c r="L136" s="414">
        <f>SUM(J136:K136)</f>
        <v>19235325.548855558</v>
      </c>
      <c r="M136" s="431">
        <v>-782452.13330999995</v>
      </c>
      <c r="N136" s="405">
        <f>SUM(L136:M136)</f>
        <v>18452873.415545557</v>
      </c>
      <c r="O136" s="411">
        <f>L136/C136</f>
        <v>778.41145841348214</v>
      </c>
      <c r="P136" s="399">
        <f>N136/C136</f>
        <v>746.74733582394708</v>
      </c>
      <c r="Q136" s="412">
        <v>6</v>
      </c>
      <c r="R136" s="412">
        <v>6</v>
      </c>
      <c r="S136" s="459">
        <f>L136-AF136</f>
        <v>-129114.78874789178</v>
      </c>
      <c r="T136" s="416">
        <f>S136/AF136</f>
        <v>-6.6676230501310253E-3</v>
      </c>
      <c r="U136" s="461">
        <v>-43.299278399608397</v>
      </c>
      <c r="V136" s="512"/>
      <c r="W136" s="397">
        <v>418</v>
      </c>
      <c r="X136" s="398" t="s">
        <v>159</v>
      </c>
      <c r="Y136" s="400">
        <v>24580</v>
      </c>
      <c r="Z136" s="400">
        <v>17283931.533751294</v>
      </c>
      <c r="AA136" s="400">
        <v>1776070.9986691943</v>
      </c>
      <c r="AB136" s="404">
        <f>SUM(Z136:AA136)</f>
        <v>19060002.53242049</v>
      </c>
      <c r="AC136" s="400">
        <v>2798442.8051829608</v>
      </c>
      <c r="AD136" s="399">
        <f>AB136+AC136</f>
        <v>21858445.33760345</v>
      </c>
      <c r="AE136" s="401">
        <v>-2494005</v>
      </c>
      <c r="AF136" s="411">
        <f>AD136+AE136</f>
        <v>19364440.33760345</v>
      </c>
      <c r="AG136" s="399">
        <v>-552255.46230999986</v>
      </c>
      <c r="AH136" s="399">
        <f>SUM(AF136:AG136)</f>
        <v>18812184.875293449</v>
      </c>
      <c r="AI136" s="411">
        <f>AF136/Y136</f>
        <v>787.81286971535599</v>
      </c>
      <c r="AJ136" s="399">
        <f>AH136/Y136</f>
        <v>765.34519427556745</v>
      </c>
      <c r="AK136" s="412">
        <v>6</v>
      </c>
      <c r="AL136" s="412">
        <v>6</v>
      </c>
    </row>
    <row r="137" spans="1:38">
      <c r="A137" s="397">
        <v>420</v>
      </c>
      <c r="B137" s="398" t="s">
        <v>160</v>
      </c>
      <c r="C137" s="420">
        <v>9049</v>
      </c>
      <c r="D137" s="448">
        <f>F137-E137</f>
        <v>1320731.103885303</v>
      </c>
      <c r="E137" s="544">
        <v>1069852.5923772443</v>
      </c>
      <c r="F137" s="400">
        <v>2390583.6962625473</v>
      </c>
      <c r="G137" s="400">
        <v>2697324.9076894466</v>
      </c>
      <c r="H137" s="404">
        <f>SUM(F137:G137)</f>
        <v>5087908.6039519943</v>
      </c>
      <c r="I137" s="427">
        <v>1018984.7709108035</v>
      </c>
      <c r="J137" s="405">
        <f>SUM(H137:I137)</f>
        <v>6106893.3748627976</v>
      </c>
      <c r="K137" s="429">
        <v>-1076244</v>
      </c>
      <c r="L137" s="414">
        <f>SUM(J137:K137)</f>
        <v>5030649.3748627976</v>
      </c>
      <c r="M137" s="431">
        <v>-92504.72649000003</v>
      </c>
      <c r="N137" s="405">
        <f>SUM(L137:M137)</f>
        <v>4938144.6483727973</v>
      </c>
      <c r="O137" s="411">
        <f>L137/C137</f>
        <v>555.93428830398909</v>
      </c>
      <c r="P137" s="399">
        <f>N137/C137</f>
        <v>545.71164199058433</v>
      </c>
      <c r="Q137" s="412">
        <v>11</v>
      </c>
      <c r="R137" s="412">
        <v>11</v>
      </c>
      <c r="S137" s="459">
        <f>L137-AF137</f>
        <v>343218.13294973038</v>
      </c>
      <c r="T137" s="416">
        <f>S137/AF137</f>
        <v>7.3220942396085967E-2</v>
      </c>
      <c r="U137" s="461">
        <v>57.085995205444817</v>
      </c>
      <c r="V137" s="512"/>
      <c r="W137" s="397">
        <v>420</v>
      </c>
      <c r="X137" s="398" t="s">
        <v>160</v>
      </c>
      <c r="Y137" s="400">
        <v>9177</v>
      </c>
      <c r="Z137" s="400">
        <v>1486813.7009455843</v>
      </c>
      <c r="AA137" s="400">
        <v>2614455.4942625603</v>
      </c>
      <c r="AB137" s="404">
        <f>SUM(Z137:AA137)</f>
        <v>4101269.1952081444</v>
      </c>
      <c r="AC137" s="400">
        <v>1662406.046704923</v>
      </c>
      <c r="AD137" s="399">
        <f>AB137+AC137</f>
        <v>5763675.2419130672</v>
      </c>
      <c r="AE137" s="401">
        <v>-1076244</v>
      </c>
      <c r="AF137" s="411">
        <f>AD137+AE137</f>
        <v>4687431.2419130672</v>
      </c>
      <c r="AG137" s="399">
        <v>-140685.36380000008</v>
      </c>
      <c r="AH137" s="399">
        <f>SUM(AF137:AG137)</f>
        <v>4546745.8781130668</v>
      </c>
      <c r="AI137" s="411">
        <f>AF137/Y137</f>
        <v>510.78034672693332</v>
      </c>
      <c r="AJ137" s="399">
        <f>AH137/Y137</f>
        <v>495.45013382511354</v>
      </c>
      <c r="AK137" s="412">
        <v>11</v>
      </c>
      <c r="AL137" s="412">
        <v>11</v>
      </c>
    </row>
    <row r="138" spans="1:38">
      <c r="A138" s="397">
        <v>421</v>
      </c>
      <c r="B138" s="398" t="s">
        <v>161</v>
      </c>
      <c r="C138" s="420">
        <v>682</v>
      </c>
      <c r="D138" s="448">
        <f>F138-E138</f>
        <v>1172667.5470798383</v>
      </c>
      <c r="E138" s="544">
        <v>62746.165138261509</v>
      </c>
      <c r="F138" s="400">
        <v>1235413.7122180997</v>
      </c>
      <c r="G138" s="400">
        <v>167526.14049285828</v>
      </c>
      <c r="H138" s="404">
        <f>SUM(F138:G138)</f>
        <v>1402939.8527109581</v>
      </c>
      <c r="I138" s="427">
        <v>136562.09001982777</v>
      </c>
      <c r="J138" s="405">
        <f>SUM(H138:I138)</f>
        <v>1539501.9427307858</v>
      </c>
      <c r="K138" s="429">
        <v>-139482</v>
      </c>
      <c r="L138" s="414">
        <f>SUM(J138:K138)</f>
        <v>1400019.9427307858</v>
      </c>
      <c r="M138" s="431">
        <v>-5084.0510999999997</v>
      </c>
      <c r="N138" s="405">
        <f>SUM(L138:M138)</f>
        <v>1394935.8916307858</v>
      </c>
      <c r="O138" s="411">
        <f>L138/C138</f>
        <v>2052.8151652944075</v>
      </c>
      <c r="P138" s="399">
        <f>N138/C138</f>
        <v>2045.3605449131755</v>
      </c>
      <c r="Q138" s="412">
        <v>16</v>
      </c>
      <c r="R138" s="412">
        <v>16</v>
      </c>
      <c r="S138" s="459">
        <f>L138-AF138</f>
        <v>34545.943572492339</v>
      </c>
      <c r="T138" s="416">
        <f>S138/AF138</f>
        <v>2.5299598230202242E-2</v>
      </c>
      <c r="U138" s="461">
        <v>73.798830504555326</v>
      </c>
      <c r="V138" s="512"/>
      <c r="W138" s="397">
        <v>421</v>
      </c>
      <c r="X138" s="398" t="s">
        <v>161</v>
      </c>
      <c r="Y138" s="400">
        <v>695</v>
      </c>
      <c r="Z138" s="400">
        <v>1137240.7265702772</v>
      </c>
      <c r="AA138" s="400">
        <v>196547.4678800673</v>
      </c>
      <c r="AB138" s="404">
        <f>SUM(Z138:AA138)</f>
        <v>1333788.1944503444</v>
      </c>
      <c r="AC138" s="400">
        <v>171167.80470794902</v>
      </c>
      <c r="AD138" s="399">
        <f>AB138+AC138</f>
        <v>1504955.9991582935</v>
      </c>
      <c r="AE138" s="401">
        <v>-139482</v>
      </c>
      <c r="AF138" s="411">
        <f>AD138+AE138</f>
        <v>1365473.9991582935</v>
      </c>
      <c r="AG138" s="399">
        <v>0</v>
      </c>
      <c r="AH138" s="399">
        <f>SUM(AF138:AG138)</f>
        <v>1365473.9991582935</v>
      </c>
      <c r="AI138" s="411">
        <f>AF138/Y138</f>
        <v>1964.7107901558179</v>
      </c>
      <c r="AJ138" s="399">
        <f>AH138/Y138</f>
        <v>1964.7107901558179</v>
      </c>
      <c r="AK138" s="412">
        <v>16</v>
      </c>
      <c r="AL138" s="412">
        <v>16</v>
      </c>
    </row>
    <row r="139" spans="1:38">
      <c r="A139" s="397">
        <v>422</v>
      </c>
      <c r="B139" s="398" t="s">
        <v>162</v>
      </c>
      <c r="C139" s="420">
        <v>10228</v>
      </c>
      <c r="D139" s="448">
        <f>F139-E139</f>
        <v>545656.53824494244</v>
      </c>
      <c r="E139" s="544">
        <v>1952305.7416097249</v>
      </c>
      <c r="F139" s="400">
        <v>2497962.2798546674</v>
      </c>
      <c r="G139" s="400">
        <v>3895192.7846473777</v>
      </c>
      <c r="H139" s="404">
        <f>SUM(F139:G139)</f>
        <v>6393155.0645020455</v>
      </c>
      <c r="I139" s="427">
        <v>1488954.8554644082</v>
      </c>
      <c r="J139" s="405">
        <f>SUM(H139:I139)</f>
        <v>7882109.9199664537</v>
      </c>
      <c r="K139" s="429">
        <v>-213451</v>
      </c>
      <c r="L139" s="414">
        <f>SUM(J139:K139)</f>
        <v>7668658.9199664537</v>
      </c>
      <c r="M139" s="431">
        <v>100514.19059999997</v>
      </c>
      <c r="N139" s="405">
        <f>SUM(L139:M139)</f>
        <v>7769173.110566454</v>
      </c>
      <c r="O139" s="411">
        <f>L139/C139</f>
        <v>749.77111067329429</v>
      </c>
      <c r="P139" s="399">
        <f>N139/C139</f>
        <v>759.59846603113556</v>
      </c>
      <c r="Q139" s="412">
        <v>12</v>
      </c>
      <c r="R139" s="412">
        <v>12</v>
      </c>
      <c r="S139" s="459">
        <f>L139-AF139</f>
        <v>1624622.2867389787</v>
      </c>
      <c r="T139" s="416">
        <f>S139/AF139</f>
        <v>0.26879755787837462</v>
      </c>
      <c r="U139" s="461">
        <v>186.48309047041153</v>
      </c>
      <c r="V139" s="512"/>
      <c r="W139" s="397">
        <v>422</v>
      </c>
      <c r="X139" s="398" t="s">
        <v>162</v>
      </c>
      <c r="Y139" s="400">
        <v>10372</v>
      </c>
      <c r="Z139" s="400">
        <v>722512.35930313775</v>
      </c>
      <c r="AA139" s="400">
        <v>3451300.5793498056</v>
      </c>
      <c r="AB139" s="404">
        <f>SUM(Z139:AA139)</f>
        <v>4173812.9386529434</v>
      </c>
      <c r="AC139" s="400">
        <v>2083674.6945745316</v>
      </c>
      <c r="AD139" s="399">
        <f>AB139+AC139</f>
        <v>6257487.633227475</v>
      </c>
      <c r="AE139" s="401">
        <v>-213451</v>
      </c>
      <c r="AF139" s="411">
        <f>AD139+AE139</f>
        <v>6044036.633227475</v>
      </c>
      <c r="AG139" s="399">
        <v>145177.33430000008</v>
      </c>
      <c r="AH139" s="399">
        <f>SUM(AF139:AG139)</f>
        <v>6189213.9675274752</v>
      </c>
      <c r="AI139" s="411">
        <f>AF139/Y139</f>
        <v>582.72624693670218</v>
      </c>
      <c r="AJ139" s="399">
        <f>AH139/Y139</f>
        <v>596.72329035166558</v>
      </c>
      <c r="AK139" s="412">
        <v>12</v>
      </c>
      <c r="AL139" s="412">
        <v>12</v>
      </c>
    </row>
    <row r="140" spans="1:38">
      <c r="A140" s="397">
        <v>423</v>
      </c>
      <c r="B140" s="398" t="s">
        <v>163</v>
      </c>
      <c r="C140" s="420">
        <v>20637</v>
      </c>
      <c r="D140" s="448">
        <f>F140-E140</f>
        <v>13496053.91774812</v>
      </c>
      <c r="E140" s="544">
        <v>2079274.4102135159</v>
      </c>
      <c r="F140" s="400">
        <v>15575328.327961635</v>
      </c>
      <c r="G140" s="400">
        <v>1487500.4182869596</v>
      </c>
      <c r="H140" s="404">
        <f>SUM(F140:G140)</f>
        <v>17062828.746248595</v>
      </c>
      <c r="I140" s="427">
        <v>1263574.7450208638</v>
      </c>
      <c r="J140" s="405">
        <f>SUM(H140:I140)</f>
        <v>18326403.491269458</v>
      </c>
      <c r="K140" s="429">
        <v>-2259612</v>
      </c>
      <c r="L140" s="414">
        <f>SUM(J140:K140)</f>
        <v>16066791.491269458</v>
      </c>
      <c r="M140" s="431">
        <v>-591891.89667000016</v>
      </c>
      <c r="N140" s="405">
        <f>SUM(L140:M140)</f>
        <v>15474899.594599457</v>
      </c>
      <c r="O140" s="411">
        <f>L140/C140</f>
        <v>778.54298063039482</v>
      </c>
      <c r="P140" s="399">
        <f>N140/C140</f>
        <v>749.86187888740892</v>
      </c>
      <c r="Q140" s="412">
        <v>2</v>
      </c>
      <c r="R140" s="412">
        <v>2</v>
      </c>
      <c r="S140" s="459">
        <f>L140-AF140</f>
        <v>15033.357306625694</v>
      </c>
      <c r="T140" s="416">
        <f>S140/AF140</f>
        <v>9.3655518486897879E-4</v>
      </c>
      <c r="U140" s="461">
        <v>37.106990386002622</v>
      </c>
      <c r="V140" s="512"/>
      <c r="W140" s="397">
        <v>423</v>
      </c>
      <c r="X140" s="398" t="s">
        <v>163</v>
      </c>
      <c r="Y140" s="400">
        <v>20497</v>
      </c>
      <c r="Z140" s="400">
        <v>13709181.582627267</v>
      </c>
      <c r="AA140" s="400">
        <v>2104133.6650734823</v>
      </c>
      <c r="AB140" s="404">
        <f>SUM(Z140:AA140)</f>
        <v>15813315.247700749</v>
      </c>
      <c r="AC140" s="400">
        <v>2498054.886262083</v>
      </c>
      <c r="AD140" s="399">
        <f>AB140+AC140</f>
        <v>18311370.133962832</v>
      </c>
      <c r="AE140" s="401">
        <v>-2259612</v>
      </c>
      <c r="AF140" s="411">
        <f>AD140+AE140</f>
        <v>16051758.133962832</v>
      </c>
      <c r="AG140" s="399">
        <v>-771909.66749999986</v>
      </c>
      <c r="AH140" s="399">
        <f>SUM(AF140:AG140)</f>
        <v>15279848.466462832</v>
      </c>
      <c r="AI140" s="411">
        <f>AF140/Y140</f>
        <v>783.12719588051095</v>
      </c>
      <c r="AJ140" s="399">
        <f>AH140/Y140</f>
        <v>745.46755459154178</v>
      </c>
      <c r="AK140" s="412">
        <v>2</v>
      </c>
      <c r="AL140" s="412">
        <v>2</v>
      </c>
    </row>
    <row r="141" spans="1:38">
      <c r="A141" s="397">
        <v>425</v>
      </c>
      <c r="B141" s="398" t="s">
        <v>164</v>
      </c>
      <c r="C141" s="420">
        <v>10256</v>
      </c>
      <c r="D141" s="448">
        <f>F141-E141</f>
        <v>13725475.677460423</v>
      </c>
      <c r="E141" s="544">
        <v>992664.6531322446</v>
      </c>
      <c r="F141" s="400">
        <v>14718140.330592668</v>
      </c>
      <c r="G141" s="400">
        <v>5366309.5995195089</v>
      </c>
      <c r="H141" s="404">
        <f>SUM(F141:G141)</f>
        <v>20084449.930112176</v>
      </c>
      <c r="I141" s="427">
        <v>356099.04423203366</v>
      </c>
      <c r="J141" s="405">
        <f>SUM(H141:I141)</f>
        <v>20440548.974344209</v>
      </c>
      <c r="K141" s="429">
        <v>904826</v>
      </c>
      <c r="L141" s="414">
        <f>SUM(J141:K141)</f>
        <v>21345374.974344209</v>
      </c>
      <c r="M141" s="431">
        <v>261211.87791000007</v>
      </c>
      <c r="N141" s="405">
        <f>SUM(L141:M141)</f>
        <v>21606586.852254208</v>
      </c>
      <c r="O141" s="411">
        <f>L141/C141</f>
        <v>2081.2573102909719</v>
      </c>
      <c r="P141" s="399">
        <f>N141/C141</f>
        <v>2106.7264871542716</v>
      </c>
      <c r="Q141" s="412">
        <v>17</v>
      </c>
      <c r="R141" s="412">
        <v>17</v>
      </c>
      <c r="S141" s="459">
        <f>L141-AF141</f>
        <v>383056.70527442545</v>
      </c>
      <c r="T141" s="416">
        <f>S141/AF141</f>
        <v>1.8273585028027714E-2</v>
      </c>
      <c r="U141" s="461">
        <v>6.114193127674298</v>
      </c>
      <c r="V141" s="512"/>
      <c r="W141" s="397">
        <v>425</v>
      </c>
      <c r="X141" s="398" t="s">
        <v>164</v>
      </c>
      <c r="Y141" s="400">
        <v>10258</v>
      </c>
      <c r="Z141" s="400">
        <v>13762681.000247251</v>
      </c>
      <c r="AA141" s="400">
        <v>5142157.3466271069</v>
      </c>
      <c r="AB141" s="404">
        <f>SUM(Z141:AA141)</f>
        <v>18904838.346874356</v>
      </c>
      <c r="AC141" s="400">
        <v>1152653.9221954255</v>
      </c>
      <c r="AD141" s="399">
        <f>AB141+AC141</f>
        <v>20057492.269069783</v>
      </c>
      <c r="AE141" s="401">
        <v>904826</v>
      </c>
      <c r="AF141" s="411">
        <f>AD141+AE141</f>
        <v>20962318.269069783</v>
      </c>
      <c r="AG141" s="399">
        <v>-12824.969810000068</v>
      </c>
      <c r="AH141" s="399">
        <f>SUM(AF141:AG141)</f>
        <v>20949493.299259782</v>
      </c>
      <c r="AI141" s="411">
        <f>AF141/Y141</f>
        <v>2043.5092872947732</v>
      </c>
      <c r="AJ141" s="399">
        <f>AH141/Y141</f>
        <v>2042.2590465256174</v>
      </c>
      <c r="AK141" s="412">
        <v>17</v>
      </c>
      <c r="AL141" s="412">
        <v>17</v>
      </c>
    </row>
    <row r="142" spans="1:38">
      <c r="A142" s="397">
        <v>426</v>
      </c>
      <c r="B142" s="398" t="s">
        <v>165</v>
      </c>
      <c r="C142" s="420">
        <v>11969</v>
      </c>
      <c r="D142" s="448">
        <f>F142-E142</f>
        <v>2220659.6214349912</v>
      </c>
      <c r="E142" s="544">
        <v>1736568.2793523001</v>
      </c>
      <c r="F142" s="400">
        <v>3957227.9007872911</v>
      </c>
      <c r="G142" s="400">
        <v>5774867.4768797532</v>
      </c>
      <c r="H142" s="404">
        <f>SUM(F142:G142)</f>
        <v>9732095.3776670434</v>
      </c>
      <c r="I142" s="427">
        <v>1011866.5799908205</v>
      </c>
      <c r="J142" s="405">
        <f>SUM(H142:I142)</f>
        <v>10743961.957657864</v>
      </c>
      <c r="K142" s="429">
        <v>-2117694</v>
      </c>
      <c r="L142" s="414">
        <f>SUM(J142:K142)</f>
        <v>8626267.9576578643</v>
      </c>
      <c r="M142" s="431">
        <v>-836548.10391599988</v>
      </c>
      <c r="N142" s="405">
        <f>SUM(L142:M142)</f>
        <v>7789719.8537418647</v>
      </c>
      <c r="O142" s="411">
        <f>L142/C142</f>
        <v>720.71751672302321</v>
      </c>
      <c r="P142" s="399">
        <f>N142/C142</f>
        <v>650.82461807518291</v>
      </c>
      <c r="Q142" s="412">
        <v>12</v>
      </c>
      <c r="R142" s="412">
        <v>12</v>
      </c>
      <c r="S142" s="459">
        <f>L142-AF142</f>
        <v>706582.39098939858</v>
      </c>
      <c r="T142" s="416">
        <f>S142/AF142</f>
        <v>8.9218490436436995E-2</v>
      </c>
      <c r="U142" s="461">
        <v>63.231230335642977</v>
      </c>
      <c r="V142" s="512"/>
      <c r="W142" s="397">
        <v>426</v>
      </c>
      <c r="X142" s="398" t="s">
        <v>165</v>
      </c>
      <c r="Y142" s="400">
        <v>11962</v>
      </c>
      <c r="Z142" s="400">
        <v>1988975.5825812165</v>
      </c>
      <c r="AA142" s="400">
        <v>5975700.0152636115</v>
      </c>
      <c r="AB142" s="404">
        <f>SUM(Z142:AA142)</f>
        <v>7964675.5978448279</v>
      </c>
      <c r="AC142" s="400">
        <v>2072703.9688236376</v>
      </c>
      <c r="AD142" s="399">
        <f>AB142+AC142</f>
        <v>10037379.566668466</v>
      </c>
      <c r="AE142" s="401">
        <v>-2117694</v>
      </c>
      <c r="AF142" s="411">
        <f>AD142+AE142</f>
        <v>7919685.5666684657</v>
      </c>
      <c r="AG142" s="399">
        <v>-797818.09243999992</v>
      </c>
      <c r="AH142" s="399">
        <f>SUM(AF142:AG142)</f>
        <v>7121867.4742284659</v>
      </c>
      <c r="AI142" s="411">
        <f>AF142/Y142</f>
        <v>662.07035334128625</v>
      </c>
      <c r="AJ142" s="399">
        <f>AH142/Y142</f>
        <v>595.3743081615504</v>
      </c>
      <c r="AK142" s="412">
        <v>12</v>
      </c>
      <c r="AL142" s="412">
        <v>12</v>
      </c>
    </row>
    <row r="143" spans="1:38">
      <c r="A143" s="397">
        <v>430</v>
      </c>
      <c r="B143" s="398" t="s">
        <v>166</v>
      </c>
      <c r="C143" s="420">
        <v>15420</v>
      </c>
      <c r="D143" s="448">
        <f>F143-E143</f>
        <v>2183944.3799831746</v>
      </c>
      <c r="E143" s="544">
        <v>2318556.0496759797</v>
      </c>
      <c r="F143" s="400">
        <v>4502500.4296591543</v>
      </c>
      <c r="G143" s="400">
        <v>5928569.7651897902</v>
      </c>
      <c r="H143" s="404">
        <f>SUM(F143:G143)</f>
        <v>10431070.194848944</v>
      </c>
      <c r="I143" s="427">
        <v>2343748.0859742085</v>
      </c>
      <c r="J143" s="405">
        <f>SUM(H143:I143)</f>
        <v>12774818.280823153</v>
      </c>
      <c r="K143" s="429">
        <v>-1882481</v>
      </c>
      <c r="L143" s="414">
        <f>SUM(J143:K143)</f>
        <v>10892337.280823153</v>
      </c>
      <c r="M143" s="431">
        <v>337280.95068000013</v>
      </c>
      <c r="N143" s="405">
        <f>SUM(L143:M143)</f>
        <v>11229618.231503153</v>
      </c>
      <c r="O143" s="411">
        <f>L143/C143</f>
        <v>706.37725556570376</v>
      </c>
      <c r="P143" s="399">
        <f>N143/C143</f>
        <v>728.25020956570381</v>
      </c>
      <c r="Q143" s="412">
        <v>2</v>
      </c>
      <c r="R143" s="412">
        <v>2</v>
      </c>
      <c r="S143" s="459">
        <f>L143-AF143</f>
        <v>1186278.3645091038</v>
      </c>
      <c r="T143" s="416">
        <f>S143/AF143</f>
        <v>0.1222203960162651</v>
      </c>
      <c r="U143" s="461">
        <v>73.227561041940248</v>
      </c>
      <c r="V143" s="512"/>
      <c r="W143" s="397">
        <v>430</v>
      </c>
      <c r="X143" s="398" t="s">
        <v>166</v>
      </c>
      <c r="Y143" s="400">
        <v>15392</v>
      </c>
      <c r="Z143" s="400">
        <v>2230505.8810826493</v>
      </c>
      <c r="AA143" s="400">
        <v>6096013.1881590029</v>
      </c>
      <c r="AB143" s="404">
        <f>SUM(Z143:AA143)</f>
        <v>8326519.0692416523</v>
      </c>
      <c r="AC143" s="400">
        <v>3262020.8470723964</v>
      </c>
      <c r="AD143" s="399">
        <f>AB143+AC143</f>
        <v>11588539.916314049</v>
      </c>
      <c r="AE143" s="401">
        <v>-1882481</v>
      </c>
      <c r="AF143" s="411">
        <f>AD143+AE143</f>
        <v>9706058.9163140487</v>
      </c>
      <c r="AG143" s="399">
        <v>50341.592199999839</v>
      </c>
      <c r="AH143" s="399">
        <f>SUM(AF143:AG143)</f>
        <v>9756400.5085140485</v>
      </c>
      <c r="AI143" s="411">
        <f>AF143/Y143</f>
        <v>630.59114581042411</v>
      </c>
      <c r="AJ143" s="399">
        <f>AH143/Y143</f>
        <v>633.86177939930144</v>
      </c>
      <c r="AK143" s="412">
        <v>2</v>
      </c>
      <c r="AL143" s="412">
        <v>2</v>
      </c>
    </row>
    <row r="144" spans="1:38">
      <c r="A144" s="397">
        <v>433</v>
      </c>
      <c r="B144" s="398" t="s">
        <v>167</v>
      </c>
      <c r="C144" s="420">
        <v>7692</v>
      </c>
      <c r="D144" s="448">
        <f>F144-E144</f>
        <v>1593761.5928533149</v>
      </c>
      <c r="E144" s="544">
        <v>829554.32417555037</v>
      </c>
      <c r="F144" s="400">
        <v>2423315.9170288653</v>
      </c>
      <c r="G144" s="400">
        <v>2321834.6030742698</v>
      </c>
      <c r="H144" s="404">
        <f>SUM(F144:G144)</f>
        <v>4745150.5201031351</v>
      </c>
      <c r="I144" s="427">
        <v>885400.76478902367</v>
      </c>
      <c r="J144" s="405">
        <f>SUM(H144:I144)</f>
        <v>5630551.2848921586</v>
      </c>
      <c r="K144" s="429">
        <v>-831811</v>
      </c>
      <c r="L144" s="414">
        <f>SUM(J144:K144)</f>
        <v>4798740.2848921586</v>
      </c>
      <c r="M144" s="431">
        <v>101764.3671</v>
      </c>
      <c r="N144" s="405">
        <f>SUM(L144:M144)</f>
        <v>4900504.651992159</v>
      </c>
      <c r="O144" s="411">
        <f>L144/C144</f>
        <v>623.86119148363991</v>
      </c>
      <c r="P144" s="399">
        <f>N144/C144</f>
        <v>637.09108840251679</v>
      </c>
      <c r="Q144" s="412">
        <v>5</v>
      </c>
      <c r="R144" s="412">
        <v>5</v>
      </c>
      <c r="S144" s="459">
        <f>L144-AF144</f>
        <v>-172977.35787411314</v>
      </c>
      <c r="T144" s="416">
        <f>S144/AF144</f>
        <v>-3.4792273074033271E-2</v>
      </c>
      <c r="U144" s="461">
        <v>-37.501502953801378</v>
      </c>
      <c r="V144" s="512"/>
      <c r="W144" s="397">
        <v>433</v>
      </c>
      <c r="X144" s="398" t="s">
        <v>167</v>
      </c>
      <c r="Y144" s="400">
        <v>7749</v>
      </c>
      <c r="Z144" s="400">
        <v>2111024.3966199881</v>
      </c>
      <c r="AA144" s="400">
        <v>2289313.0917410306</v>
      </c>
      <c r="AB144" s="404">
        <f>SUM(Z144:AA144)</f>
        <v>4400337.4883610187</v>
      </c>
      <c r="AC144" s="400">
        <v>1403191.154405253</v>
      </c>
      <c r="AD144" s="399">
        <f>AB144+AC144</f>
        <v>5803528.6427662717</v>
      </c>
      <c r="AE144" s="401">
        <v>-831811</v>
      </c>
      <c r="AF144" s="411">
        <f>AD144+AE144</f>
        <v>4971717.6427662717</v>
      </c>
      <c r="AG144" s="399">
        <v>7959.4565000000875</v>
      </c>
      <c r="AH144" s="399">
        <f>SUM(AF144:AG144)</f>
        <v>4979677.099266272</v>
      </c>
      <c r="AI144" s="411">
        <f>AF144/Y144</f>
        <v>641.59474032343167</v>
      </c>
      <c r="AJ144" s="399">
        <f>AH144/Y144</f>
        <v>642.62189950526158</v>
      </c>
      <c r="AK144" s="412">
        <v>5</v>
      </c>
      <c r="AL144" s="412">
        <v>5</v>
      </c>
    </row>
    <row r="145" spans="1:38">
      <c r="A145" s="397">
        <v>434</v>
      </c>
      <c r="B145" s="398" t="s">
        <v>168</v>
      </c>
      <c r="C145" s="420">
        <v>14458</v>
      </c>
      <c r="D145" s="448">
        <f>F145-E145</f>
        <v>5651050.2165572317</v>
      </c>
      <c r="E145" s="544">
        <v>1814408.1403366474</v>
      </c>
      <c r="F145" s="400">
        <v>7465458.3568938794</v>
      </c>
      <c r="G145" s="400">
        <v>-42579.199514508313</v>
      </c>
      <c r="H145" s="404">
        <f>SUM(F145:G145)</f>
        <v>7422879.1573793711</v>
      </c>
      <c r="I145" s="427">
        <v>1772412.2345274654</v>
      </c>
      <c r="J145" s="405">
        <f>SUM(H145:I145)</f>
        <v>9195291.391906837</v>
      </c>
      <c r="K145" s="429">
        <v>-821645</v>
      </c>
      <c r="L145" s="414">
        <f>SUM(J145:K145)</f>
        <v>8373646.391906837</v>
      </c>
      <c r="M145" s="431">
        <v>1272721.3495499999</v>
      </c>
      <c r="N145" s="405">
        <f>SUM(L145:M145)</f>
        <v>9646367.7414568365</v>
      </c>
      <c r="O145" s="411">
        <f>L145/C145</f>
        <v>579.17045178495209</v>
      </c>
      <c r="P145" s="399">
        <f>N145/C145</f>
        <v>667.19931812538641</v>
      </c>
      <c r="Q145" s="412">
        <v>1</v>
      </c>
      <c r="R145" s="413">
        <v>34</v>
      </c>
      <c r="S145" s="459">
        <f>L145-AF145</f>
        <v>-289831.70003322139</v>
      </c>
      <c r="T145" s="416">
        <f>S145/AF145</f>
        <v>-3.3454427535617837E-2</v>
      </c>
      <c r="U145" s="461">
        <v>-34.606153620425175</v>
      </c>
      <c r="V145" s="512"/>
      <c r="W145" s="397">
        <v>434</v>
      </c>
      <c r="X145" s="398" t="s">
        <v>168</v>
      </c>
      <c r="Y145" s="400">
        <v>14568</v>
      </c>
      <c r="Z145" s="400">
        <v>6018666.4709285442</v>
      </c>
      <c r="AA145" s="400">
        <v>884375.8336557555</v>
      </c>
      <c r="AB145" s="404">
        <f>SUM(Z145:AA145)</f>
        <v>6903042.3045843001</v>
      </c>
      <c r="AC145" s="400">
        <v>2582080.7873557578</v>
      </c>
      <c r="AD145" s="399">
        <f>AB145+AC145</f>
        <v>9485123.0919400584</v>
      </c>
      <c r="AE145" s="401">
        <v>-821645</v>
      </c>
      <c r="AF145" s="411">
        <f>AD145+AE145</f>
        <v>8663478.0919400584</v>
      </c>
      <c r="AG145" s="399">
        <v>958082.14310000022</v>
      </c>
      <c r="AH145" s="399">
        <f>SUM(AF145:AG145)</f>
        <v>9621560.2350400593</v>
      </c>
      <c r="AI145" s="411">
        <f>AF145/Y145</f>
        <v>594.69234568506715</v>
      </c>
      <c r="AJ145" s="399">
        <f>AH145/Y145</f>
        <v>660.45855539813692</v>
      </c>
      <c r="AK145" s="412">
        <v>1</v>
      </c>
      <c r="AL145" s="413">
        <v>34</v>
      </c>
    </row>
    <row r="146" spans="1:38">
      <c r="A146" s="397">
        <v>435</v>
      </c>
      <c r="B146" s="398" t="s">
        <v>169</v>
      </c>
      <c r="C146" s="420">
        <v>702</v>
      </c>
      <c r="D146" s="448">
        <f>F146-E146</f>
        <v>905384.05098419613</v>
      </c>
      <c r="E146" s="544">
        <v>66811.391960104971</v>
      </c>
      <c r="F146" s="400">
        <v>972195.44294430106</v>
      </c>
      <c r="G146" s="400">
        <v>39218.63958050459</v>
      </c>
      <c r="H146" s="404">
        <f>SUM(F146:G146)</f>
        <v>1011414.0825248057</v>
      </c>
      <c r="I146" s="427">
        <v>127921.0533019718</v>
      </c>
      <c r="J146" s="405">
        <f>SUM(H146:I146)</f>
        <v>1139335.1358267774</v>
      </c>
      <c r="K146" s="429">
        <v>-197164</v>
      </c>
      <c r="L146" s="414">
        <f>SUM(J146:K146)</f>
        <v>942171.13582677743</v>
      </c>
      <c r="M146" s="431">
        <v>-121600.50090000001</v>
      </c>
      <c r="N146" s="405">
        <f>SUM(L146:M146)</f>
        <v>820570.63492677745</v>
      </c>
      <c r="O146" s="411">
        <f>L146/C146</f>
        <v>1342.1241251093695</v>
      </c>
      <c r="P146" s="399">
        <f>N146/C146</f>
        <v>1168.9040383572328</v>
      </c>
      <c r="Q146" s="412">
        <v>13</v>
      </c>
      <c r="R146" s="412">
        <v>13</v>
      </c>
      <c r="S146" s="459">
        <f>L146-AF146</f>
        <v>135045.50822599058</v>
      </c>
      <c r="T146" s="416">
        <f>S146/AF146</f>
        <v>0.16731659063709667</v>
      </c>
      <c r="U146" s="461">
        <v>257.71721802286356</v>
      </c>
      <c r="V146" s="512"/>
      <c r="W146" s="397">
        <v>435</v>
      </c>
      <c r="X146" s="398" t="s">
        <v>169</v>
      </c>
      <c r="Y146" s="400">
        <v>692</v>
      </c>
      <c r="Z146" s="400">
        <v>803032.68121268391</v>
      </c>
      <c r="AA146" s="400">
        <v>51482.053425145852</v>
      </c>
      <c r="AB146" s="404">
        <f>SUM(Z146:AA146)</f>
        <v>854514.73463782971</v>
      </c>
      <c r="AC146" s="400">
        <v>149774.89296295712</v>
      </c>
      <c r="AD146" s="399">
        <f>AB146+AC146</f>
        <v>1004289.6276007869</v>
      </c>
      <c r="AE146" s="401">
        <v>-197164</v>
      </c>
      <c r="AF146" s="411">
        <f>AD146+AE146</f>
        <v>807125.62760078686</v>
      </c>
      <c r="AG146" s="399">
        <v>-62966.393500000006</v>
      </c>
      <c r="AH146" s="399">
        <f>SUM(AF146:AG146)</f>
        <v>744159.23410078685</v>
      </c>
      <c r="AI146" s="411">
        <f>AF146/Y146</f>
        <v>1166.3665138739696</v>
      </c>
      <c r="AJ146" s="399">
        <f>AH146/Y146</f>
        <v>1075.3746157525823</v>
      </c>
      <c r="AK146" s="412">
        <v>13</v>
      </c>
      <c r="AL146" s="412">
        <v>13</v>
      </c>
    </row>
    <row r="147" spans="1:38">
      <c r="A147" s="397">
        <v>436</v>
      </c>
      <c r="B147" s="398" t="s">
        <v>170</v>
      </c>
      <c r="C147" s="420">
        <v>2033</v>
      </c>
      <c r="D147" s="448">
        <f>F147-E147</f>
        <v>2080200.8863509172</v>
      </c>
      <c r="E147" s="544">
        <v>181920.60008462463</v>
      </c>
      <c r="F147" s="400">
        <v>2262121.4864355419</v>
      </c>
      <c r="G147" s="400">
        <v>1322122.3210168818</v>
      </c>
      <c r="H147" s="404">
        <f>SUM(F147:G147)</f>
        <v>3584243.8074524235</v>
      </c>
      <c r="I147" s="427">
        <v>203860.20739878633</v>
      </c>
      <c r="J147" s="405">
        <f>SUM(H147:I147)</f>
        <v>3788104.0148512097</v>
      </c>
      <c r="K147" s="429">
        <v>-332550</v>
      </c>
      <c r="L147" s="414">
        <f>SUM(J147:K147)</f>
        <v>3455554.0148512097</v>
      </c>
      <c r="M147" s="431">
        <v>65017.51251</v>
      </c>
      <c r="N147" s="405">
        <f>SUM(L147:M147)</f>
        <v>3520571.5273612095</v>
      </c>
      <c r="O147" s="411">
        <f>L147/C147</f>
        <v>1699.7314386872649</v>
      </c>
      <c r="P147" s="399">
        <f>N147/C147</f>
        <v>1731.7125073099899</v>
      </c>
      <c r="Q147" s="412">
        <v>17</v>
      </c>
      <c r="R147" s="412">
        <v>17</v>
      </c>
      <c r="S147" s="459">
        <f>L147-AF147</f>
        <v>205662.82920789346</v>
      </c>
      <c r="T147" s="416">
        <f>S147/AF147</f>
        <v>6.3282989324820266E-2</v>
      </c>
      <c r="U147" s="461">
        <v>60.50253050571655</v>
      </c>
      <c r="V147" s="512"/>
      <c r="W147" s="397">
        <v>436</v>
      </c>
      <c r="X147" s="398" t="s">
        <v>170</v>
      </c>
      <c r="Y147" s="400">
        <v>1988</v>
      </c>
      <c r="Z147" s="400">
        <v>1889330.7458318723</v>
      </c>
      <c r="AA147" s="400">
        <v>1370357.932213129</v>
      </c>
      <c r="AB147" s="404">
        <f>SUM(Z147:AA147)</f>
        <v>3259688.6780450013</v>
      </c>
      <c r="AC147" s="400">
        <v>322752.50759831484</v>
      </c>
      <c r="AD147" s="399">
        <f>AB147+AC147</f>
        <v>3582441.1856433162</v>
      </c>
      <c r="AE147" s="401">
        <v>-332550</v>
      </c>
      <c r="AF147" s="411">
        <f>AD147+AE147</f>
        <v>3249891.1856433162</v>
      </c>
      <c r="AG147" s="399">
        <v>-11300.852099999996</v>
      </c>
      <c r="AH147" s="399">
        <f>SUM(AF147:AG147)</f>
        <v>3238590.3335433165</v>
      </c>
      <c r="AI147" s="411">
        <f>AF147/Y147</f>
        <v>1634.7541175268191</v>
      </c>
      <c r="AJ147" s="399">
        <f>AH147/Y147</f>
        <v>1629.0695842773221</v>
      </c>
      <c r="AK147" s="412">
        <v>17</v>
      </c>
      <c r="AL147" s="412">
        <v>17</v>
      </c>
    </row>
    <row r="148" spans="1:38">
      <c r="A148" s="397">
        <v>440</v>
      </c>
      <c r="B148" s="398" t="s">
        <v>171</v>
      </c>
      <c r="C148" s="420">
        <v>5843</v>
      </c>
      <c r="D148" s="448">
        <f>F148-E148</f>
        <v>8591717.4336201437</v>
      </c>
      <c r="E148" s="544">
        <v>337221.22374323767</v>
      </c>
      <c r="F148" s="400">
        <v>8928938.6573633812</v>
      </c>
      <c r="G148" s="400">
        <v>3241521.0641968925</v>
      </c>
      <c r="H148" s="404">
        <f>SUM(F148:G148)</f>
        <v>12170459.721560273</v>
      </c>
      <c r="I148" s="427">
        <v>365603.40882456768</v>
      </c>
      <c r="J148" s="405">
        <f>SUM(H148:I148)</f>
        <v>12536063.13038484</v>
      </c>
      <c r="K148" s="429">
        <v>-1562777</v>
      </c>
      <c r="L148" s="414">
        <f>SUM(J148:K148)</f>
        <v>10973286.13038484</v>
      </c>
      <c r="M148" s="431">
        <v>-58341.570000000007</v>
      </c>
      <c r="N148" s="405">
        <f>SUM(L148:M148)</f>
        <v>10914944.56038484</v>
      </c>
      <c r="O148" s="411">
        <f>L148/C148</f>
        <v>1878.0226134493994</v>
      </c>
      <c r="P148" s="399">
        <f>N148/C148</f>
        <v>1868.0377477981926</v>
      </c>
      <c r="Q148" s="412">
        <v>15</v>
      </c>
      <c r="R148" s="412">
        <v>15</v>
      </c>
      <c r="S148" s="459">
        <f>L148-AF148</f>
        <v>697182.649216488</v>
      </c>
      <c r="T148" s="416">
        <f>S148/AF148</f>
        <v>6.784503975598552E-2</v>
      </c>
      <c r="U148" s="461">
        <v>4.8358220150112174</v>
      </c>
      <c r="V148" s="512"/>
      <c r="W148" s="397">
        <v>440</v>
      </c>
      <c r="X148" s="398" t="s">
        <v>171</v>
      </c>
      <c r="Y148" s="400">
        <v>5732</v>
      </c>
      <c r="Z148" s="400">
        <v>7970830.7161414083</v>
      </c>
      <c r="AA148" s="400">
        <v>3109938.5714811538</v>
      </c>
      <c r="AB148" s="404">
        <f>SUM(Z148:AA148)</f>
        <v>11080769.287622562</v>
      </c>
      <c r="AC148" s="400">
        <v>758111.19354579132</v>
      </c>
      <c r="AD148" s="399">
        <f>AB148+AC148</f>
        <v>11838880.481168352</v>
      </c>
      <c r="AE148" s="401">
        <v>-1562777</v>
      </c>
      <c r="AF148" s="411">
        <f>AD148+AE148</f>
        <v>10276103.481168352</v>
      </c>
      <c r="AG148" s="399">
        <v>-67773.59</v>
      </c>
      <c r="AH148" s="399">
        <f>SUM(AF148:AG148)</f>
        <v>10208329.891168352</v>
      </c>
      <c r="AI148" s="411">
        <f>AF148/Y148</f>
        <v>1792.7605514948277</v>
      </c>
      <c r="AJ148" s="399">
        <f>AH148/Y148</f>
        <v>1780.9368267914083</v>
      </c>
      <c r="AK148" s="412">
        <v>15</v>
      </c>
      <c r="AL148" s="412">
        <v>15</v>
      </c>
    </row>
    <row r="149" spans="1:38">
      <c r="A149" s="397">
        <v>441</v>
      </c>
      <c r="B149" s="398" t="s">
        <v>172</v>
      </c>
      <c r="C149" s="420">
        <v>4396</v>
      </c>
      <c r="D149" s="448">
        <f>F149-E149</f>
        <v>-894193.13728591392</v>
      </c>
      <c r="E149" s="544">
        <v>656650.54525626614</v>
      </c>
      <c r="F149" s="400">
        <v>-237542.59202964779</v>
      </c>
      <c r="G149" s="400">
        <v>1295499.4783797709</v>
      </c>
      <c r="H149" s="404">
        <f>SUM(F149:G149)</f>
        <v>1057956.8863501232</v>
      </c>
      <c r="I149" s="427">
        <v>600688.33024082507</v>
      </c>
      <c r="J149" s="405">
        <f>SUM(H149:I149)</f>
        <v>1658645.2165909484</v>
      </c>
      <c r="K149" s="429">
        <v>-275050</v>
      </c>
      <c r="L149" s="414">
        <f>SUM(J149:K149)</f>
        <v>1383595.2165909484</v>
      </c>
      <c r="M149" s="431">
        <v>-36121.766340000002</v>
      </c>
      <c r="N149" s="405">
        <f>SUM(L149:M149)</f>
        <v>1347473.4502509483</v>
      </c>
      <c r="O149" s="411">
        <f>L149/C149</f>
        <v>314.73958521177173</v>
      </c>
      <c r="P149" s="399">
        <f>N149/C149</f>
        <v>306.5226228960301</v>
      </c>
      <c r="Q149" s="412">
        <v>9</v>
      </c>
      <c r="R149" s="412">
        <v>9</v>
      </c>
      <c r="S149" s="459">
        <f>L149-AF149</f>
        <v>566245.57499149954</v>
      </c>
      <c r="T149" s="416">
        <f>S149/AF149</f>
        <v>0.69278255739297723</v>
      </c>
      <c r="U149" s="461">
        <v>79.150361043266912</v>
      </c>
      <c r="V149" s="512"/>
      <c r="W149" s="397">
        <v>441</v>
      </c>
      <c r="X149" s="398" t="s">
        <v>172</v>
      </c>
      <c r="Y149" s="400">
        <v>4421</v>
      </c>
      <c r="Z149" s="400">
        <v>-916504.49794497294</v>
      </c>
      <c r="AA149" s="400">
        <v>1133238.7092830553</v>
      </c>
      <c r="AB149" s="404">
        <f>SUM(Z149:AA149)</f>
        <v>216734.21133808233</v>
      </c>
      <c r="AC149" s="400">
        <v>875665.43026136665</v>
      </c>
      <c r="AD149" s="399">
        <f>AB149+AC149</f>
        <v>1092399.6415994489</v>
      </c>
      <c r="AE149" s="401">
        <v>-275050</v>
      </c>
      <c r="AF149" s="411">
        <f>AD149+AE149</f>
        <v>817349.64159944886</v>
      </c>
      <c r="AG149" s="399">
        <v>-98460.841100000005</v>
      </c>
      <c r="AH149" s="399">
        <f>SUM(AF149:AG149)</f>
        <v>718888.8004994489</v>
      </c>
      <c r="AI149" s="411">
        <f>AF149/Y149</f>
        <v>184.8789055868466</v>
      </c>
      <c r="AJ149" s="399">
        <f>AH149/Y149</f>
        <v>162.60773591935057</v>
      </c>
      <c r="AK149" s="412">
        <v>9</v>
      </c>
      <c r="AL149" s="412">
        <v>9</v>
      </c>
    </row>
    <row r="150" spans="1:38">
      <c r="A150" s="397">
        <v>444</v>
      </c>
      <c r="B150" s="398" t="s">
        <v>173</v>
      </c>
      <c r="C150" s="420">
        <v>45645</v>
      </c>
      <c r="D150" s="448">
        <f>F150-E150</f>
        <v>14498044.261555813</v>
      </c>
      <c r="E150" s="544">
        <v>6418777.0916885771</v>
      </c>
      <c r="F150" s="400">
        <v>20916821.35324439</v>
      </c>
      <c r="G150" s="400">
        <v>5494981.8894271795</v>
      </c>
      <c r="H150" s="404">
        <f>SUM(F150:G150)</f>
        <v>26411803.242671572</v>
      </c>
      <c r="I150" s="427">
        <v>4201507.5930032702</v>
      </c>
      <c r="J150" s="405">
        <f>SUM(H150:I150)</f>
        <v>30613310.835674841</v>
      </c>
      <c r="K150" s="429">
        <v>-706534</v>
      </c>
      <c r="L150" s="414">
        <f>SUM(J150:K150)</f>
        <v>29906776.835674841</v>
      </c>
      <c r="M150" s="431">
        <v>2852384.3664779998</v>
      </c>
      <c r="N150" s="405">
        <f>SUM(L150:M150)</f>
        <v>32759161.202152841</v>
      </c>
      <c r="O150" s="411">
        <f>L150/C150</f>
        <v>655.20378651933049</v>
      </c>
      <c r="P150" s="399">
        <f>N150/C150</f>
        <v>717.69440688252473</v>
      </c>
      <c r="Q150" s="412">
        <v>1</v>
      </c>
      <c r="R150" s="413">
        <v>33</v>
      </c>
      <c r="S150" s="459">
        <f>L150-AF150</f>
        <v>1251840.937900722</v>
      </c>
      <c r="T150" s="416">
        <f>S150/AF150</f>
        <v>4.3686747105861214E-2</v>
      </c>
      <c r="U150" s="461">
        <v>-4.7825935784990179</v>
      </c>
      <c r="V150" s="512"/>
      <c r="W150" s="397">
        <v>444</v>
      </c>
      <c r="X150" s="398" t="s">
        <v>173</v>
      </c>
      <c r="Y150" s="400">
        <v>45811</v>
      </c>
      <c r="Z150" s="400">
        <v>16260927.507598745</v>
      </c>
      <c r="AA150" s="400">
        <v>6077122.0687223747</v>
      </c>
      <c r="AB150" s="404">
        <f>SUM(Z150:AA150)</f>
        <v>22338049.576321118</v>
      </c>
      <c r="AC150" s="400">
        <v>7023420.3214530004</v>
      </c>
      <c r="AD150" s="399">
        <f>AB150+AC150</f>
        <v>29361469.897774119</v>
      </c>
      <c r="AE150" s="401">
        <v>-706534</v>
      </c>
      <c r="AF150" s="411">
        <f>AD150+AE150</f>
        <v>28654935.897774119</v>
      </c>
      <c r="AG150" s="399">
        <v>2534576.2291300003</v>
      </c>
      <c r="AH150" s="399">
        <f>SUM(AF150:AG150)</f>
        <v>31189512.126904119</v>
      </c>
      <c r="AI150" s="411">
        <f>AF150/Y150</f>
        <v>625.50339214979192</v>
      </c>
      <c r="AJ150" s="399">
        <f>AH150/Y150</f>
        <v>680.83019639178622</v>
      </c>
      <c r="AK150" s="412">
        <v>1</v>
      </c>
      <c r="AL150" s="413">
        <v>33</v>
      </c>
    </row>
    <row r="151" spans="1:38">
      <c r="A151" s="397">
        <v>445</v>
      </c>
      <c r="B151" s="398" t="s">
        <v>174</v>
      </c>
      <c r="C151" s="420">
        <v>14999</v>
      </c>
      <c r="D151" s="448">
        <f>F151-E151</f>
        <v>6082910.5225591566</v>
      </c>
      <c r="E151" s="544">
        <v>1425157.7973454767</v>
      </c>
      <c r="F151" s="400">
        <v>7508068.3199046338</v>
      </c>
      <c r="G151" s="400">
        <v>222396.63819043568</v>
      </c>
      <c r="H151" s="404">
        <f>SUM(F151:G151)</f>
        <v>7730464.958095069</v>
      </c>
      <c r="I151" s="427">
        <v>1492895.8871405553</v>
      </c>
      <c r="J151" s="405">
        <f>SUM(H151:I151)</f>
        <v>9223360.8452356234</v>
      </c>
      <c r="K151" s="429">
        <v>51512</v>
      </c>
      <c r="L151" s="414">
        <f>SUM(J151:K151)</f>
        <v>9274872.8452356234</v>
      </c>
      <c r="M151" s="431">
        <v>199078.10586000001</v>
      </c>
      <c r="N151" s="405">
        <f>SUM(L151:M151)</f>
        <v>9473950.9510956239</v>
      </c>
      <c r="O151" s="411">
        <f>L151/C151</f>
        <v>618.36608075442518</v>
      </c>
      <c r="P151" s="399">
        <f>N151/C151</f>
        <v>631.63883932899682</v>
      </c>
      <c r="Q151" s="412">
        <v>2</v>
      </c>
      <c r="R151" s="412">
        <v>2</v>
      </c>
      <c r="S151" s="459">
        <f>L151-AF151</f>
        <v>969283.70225370768</v>
      </c>
      <c r="T151" s="416">
        <f>S151/AF151</f>
        <v>0.11670258251008434</v>
      </c>
      <c r="U151" s="461">
        <v>23.615977725713378</v>
      </c>
      <c r="V151" s="512"/>
      <c r="W151" s="397">
        <v>445</v>
      </c>
      <c r="X151" s="398" t="s">
        <v>174</v>
      </c>
      <c r="Y151" s="400">
        <v>14991</v>
      </c>
      <c r="Z151" s="400">
        <v>5600426.5017368896</v>
      </c>
      <c r="AA151" s="400">
        <v>295021.01184143737</v>
      </c>
      <c r="AB151" s="404">
        <f>SUM(Z151:AA151)</f>
        <v>5895447.5135783274</v>
      </c>
      <c r="AC151" s="400">
        <v>2358629.6294035884</v>
      </c>
      <c r="AD151" s="399">
        <f>AB151+AC151</f>
        <v>8254077.1429819157</v>
      </c>
      <c r="AE151" s="401">
        <v>51512</v>
      </c>
      <c r="AF151" s="411">
        <f>AD151+AE151</f>
        <v>8305589.1429819157</v>
      </c>
      <c r="AG151" s="399">
        <v>133387.88189999998</v>
      </c>
      <c r="AH151" s="399">
        <f>SUM(AF151:AG151)</f>
        <v>8438977.0248819161</v>
      </c>
      <c r="AI151" s="411">
        <f>AF151/Y151</f>
        <v>554.038365884992</v>
      </c>
      <c r="AJ151" s="399">
        <f>AH151/Y151</f>
        <v>562.93623006349912</v>
      </c>
      <c r="AK151" s="412">
        <v>2</v>
      </c>
      <c r="AL151" s="412">
        <v>2</v>
      </c>
    </row>
    <row r="152" spans="1:38">
      <c r="A152" s="397">
        <v>475</v>
      </c>
      <c r="B152" s="398" t="s">
        <v>175</v>
      </c>
      <c r="C152" s="420">
        <v>5456</v>
      </c>
      <c r="D152" s="448">
        <f>F152-E152</f>
        <v>3218599.9513933398</v>
      </c>
      <c r="E152" s="544">
        <v>442699.13580421568</v>
      </c>
      <c r="F152" s="400">
        <v>3661299.0871975552</v>
      </c>
      <c r="G152" s="400">
        <v>1748169.680549806</v>
      </c>
      <c r="H152" s="404">
        <f>SUM(F152:G152)</f>
        <v>5409468.7677473612</v>
      </c>
      <c r="I152" s="427">
        <v>698922.16530801659</v>
      </c>
      <c r="J152" s="405">
        <f>SUM(H152:I152)</f>
        <v>6108390.9330553776</v>
      </c>
      <c r="K152" s="429">
        <v>-194707</v>
      </c>
      <c r="L152" s="414">
        <f>SUM(J152:K152)</f>
        <v>5913683.9330553776</v>
      </c>
      <c r="M152" s="431">
        <v>899510.32626</v>
      </c>
      <c r="N152" s="405">
        <f>SUM(L152:M152)</f>
        <v>6813194.2593153771</v>
      </c>
      <c r="O152" s="411">
        <f>L152/C152</f>
        <v>1083.8863513664548</v>
      </c>
      <c r="P152" s="399">
        <f>N152/C152</f>
        <v>1248.7526135108828</v>
      </c>
      <c r="Q152" s="412">
        <v>15</v>
      </c>
      <c r="R152" s="412">
        <v>15</v>
      </c>
      <c r="S152" s="459">
        <f>L152-AF152</f>
        <v>396612.80819563288</v>
      </c>
      <c r="T152" s="416">
        <f>S152/AF152</f>
        <v>7.1888289858818094E-2</v>
      </c>
      <c r="U152" s="461">
        <v>5.2921278210627634</v>
      </c>
      <c r="V152" s="512"/>
      <c r="W152" s="397">
        <v>475</v>
      </c>
      <c r="X152" s="398" t="s">
        <v>175</v>
      </c>
      <c r="Y152" s="400">
        <v>5479</v>
      </c>
      <c r="Z152" s="400">
        <v>2861708.0842960859</v>
      </c>
      <c r="AA152" s="400">
        <v>1760521.3545379383</v>
      </c>
      <c r="AB152" s="404">
        <f>SUM(Z152:AA152)</f>
        <v>4622229.4388340246</v>
      </c>
      <c r="AC152" s="400">
        <v>1089548.6860257196</v>
      </c>
      <c r="AD152" s="399">
        <f>AB152+AC152</f>
        <v>5711778.1248597447</v>
      </c>
      <c r="AE152" s="401">
        <v>-194707</v>
      </c>
      <c r="AF152" s="411">
        <f>AD152+AE152</f>
        <v>5517071.1248597447</v>
      </c>
      <c r="AG152" s="399">
        <v>766330.16730000009</v>
      </c>
      <c r="AH152" s="399">
        <f>SUM(AF152:AG152)</f>
        <v>6283401.2921597445</v>
      </c>
      <c r="AI152" s="411">
        <f>AF152/Y152</f>
        <v>1006.9485535425707</v>
      </c>
      <c r="AJ152" s="399">
        <f>AH152/Y152</f>
        <v>1146.8153480853705</v>
      </c>
      <c r="AK152" s="412">
        <v>15</v>
      </c>
      <c r="AL152" s="412">
        <v>15</v>
      </c>
    </row>
    <row r="153" spans="1:38">
      <c r="A153" s="397">
        <v>480</v>
      </c>
      <c r="B153" s="398" t="s">
        <v>176</v>
      </c>
      <c r="C153" s="420">
        <v>1930</v>
      </c>
      <c r="D153" s="448">
        <f>F153-E153</f>
        <v>615396.98093598941</v>
      </c>
      <c r="E153" s="544">
        <v>242924.94077881827</v>
      </c>
      <c r="F153" s="400">
        <v>858321.92171480763</v>
      </c>
      <c r="G153" s="400">
        <v>1052408.5341524717</v>
      </c>
      <c r="H153" s="404">
        <f>SUM(F153:G153)</f>
        <v>1910730.4558672793</v>
      </c>
      <c r="I153" s="427">
        <v>329099.48435964069</v>
      </c>
      <c r="J153" s="405">
        <f>SUM(H153:I153)</f>
        <v>2239829.9402269199</v>
      </c>
      <c r="K153" s="429">
        <v>-502120</v>
      </c>
      <c r="L153" s="414">
        <f>SUM(J153:K153)</f>
        <v>1737709.9402269199</v>
      </c>
      <c r="M153" s="431">
        <v>-865038.79290000012</v>
      </c>
      <c r="N153" s="405">
        <f>SUM(L153:M153)</f>
        <v>872671.14732691983</v>
      </c>
      <c r="O153" s="411">
        <f>L153/C153</f>
        <v>900.36784467716063</v>
      </c>
      <c r="P153" s="399">
        <f>N153/C153</f>
        <v>452.16121623156471</v>
      </c>
      <c r="Q153" s="412">
        <v>2</v>
      </c>
      <c r="R153" s="412">
        <v>2</v>
      </c>
      <c r="S153" s="459">
        <f>L153-AF153</f>
        <v>68824.976887655444</v>
      </c>
      <c r="T153" s="416">
        <f>S153/AF153</f>
        <v>4.1240096471325295E-2</v>
      </c>
      <c r="U153" s="461">
        <v>35.639253167170409</v>
      </c>
      <c r="V153" s="512"/>
      <c r="W153" s="397">
        <v>480</v>
      </c>
      <c r="X153" s="398" t="s">
        <v>176</v>
      </c>
      <c r="Y153" s="400">
        <v>1978</v>
      </c>
      <c r="Z153" s="400">
        <v>700422.7576791863</v>
      </c>
      <c r="AA153" s="400">
        <v>1045553.516954615</v>
      </c>
      <c r="AB153" s="404">
        <f>SUM(Z153:AA153)</f>
        <v>1745976.2746338013</v>
      </c>
      <c r="AC153" s="400">
        <v>425028.68870546325</v>
      </c>
      <c r="AD153" s="399">
        <f>AB153+AC153</f>
        <v>2171004.9633392645</v>
      </c>
      <c r="AE153" s="401">
        <v>-502120</v>
      </c>
      <c r="AF153" s="411">
        <f>AD153+AE153</f>
        <v>1668884.9633392645</v>
      </c>
      <c r="AG153" s="399">
        <v>-836925.03000000014</v>
      </c>
      <c r="AH153" s="399">
        <f>SUM(AF153:AG153)</f>
        <v>831959.93333926436</v>
      </c>
      <c r="AI153" s="411">
        <f>AF153/Y153</f>
        <v>843.72343950417826</v>
      </c>
      <c r="AJ153" s="399">
        <f>AH153/Y153</f>
        <v>420.60663970640263</v>
      </c>
      <c r="AK153" s="412">
        <v>2</v>
      </c>
      <c r="AL153" s="412">
        <v>2</v>
      </c>
    </row>
    <row r="154" spans="1:38">
      <c r="A154" s="397">
        <v>481</v>
      </c>
      <c r="B154" s="398" t="s">
        <v>177</v>
      </c>
      <c r="C154" s="420">
        <v>9619</v>
      </c>
      <c r="D154" s="448">
        <f>F154-E154</f>
        <v>5087572.0342192585</v>
      </c>
      <c r="E154" s="544">
        <v>826100.50996008527</v>
      </c>
      <c r="F154" s="400">
        <v>5913672.5441793436</v>
      </c>
      <c r="G154" s="400">
        <v>690763.18438697048</v>
      </c>
      <c r="H154" s="404">
        <f>SUM(F154:G154)</f>
        <v>6604435.7285663141</v>
      </c>
      <c r="I154" s="427">
        <v>482772.1634941037</v>
      </c>
      <c r="J154" s="405">
        <f>SUM(H154:I154)</f>
        <v>7087207.8920604177</v>
      </c>
      <c r="K154" s="429">
        <v>-2205417</v>
      </c>
      <c r="L154" s="414">
        <f>SUM(J154:K154)</f>
        <v>4881790.8920604177</v>
      </c>
      <c r="M154" s="431">
        <v>-224098.30487999995</v>
      </c>
      <c r="N154" s="405">
        <f>SUM(L154:M154)</f>
        <v>4657692.587180418</v>
      </c>
      <c r="O154" s="411">
        <f>L154/C154</f>
        <v>507.51542697374128</v>
      </c>
      <c r="P154" s="399">
        <f>N154/C154</f>
        <v>484.21796311263313</v>
      </c>
      <c r="Q154" s="412">
        <v>2</v>
      </c>
      <c r="R154" s="412">
        <v>2</v>
      </c>
      <c r="S154" s="459">
        <f>L154-AF154</f>
        <v>-298257.60081129707</v>
      </c>
      <c r="T154" s="416">
        <f>S154/AF154</f>
        <v>-5.7578148394118421E-2</v>
      </c>
      <c r="U154" s="461">
        <v>-41.99252995690847</v>
      </c>
      <c r="V154" s="512"/>
      <c r="W154" s="397">
        <v>481</v>
      </c>
      <c r="X154" s="398" t="s">
        <v>177</v>
      </c>
      <c r="Y154" s="400">
        <v>9642</v>
      </c>
      <c r="Z154" s="400">
        <v>5220900.6172813941</v>
      </c>
      <c r="AA154" s="400">
        <v>954728.97615719913</v>
      </c>
      <c r="AB154" s="404">
        <f>SUM(Z154:AA154)</f>
        <v>6175629.5934385937</v>
      </c>
      <c r="AC154" s="400">
        <v>1209835.8994331209</v>
      </c>
      <c r="AD154" s="399">
        <f>AB154+AC154</f>
        <v>7385465.4928717148</v>
      </c>
      <c r="AE154" s="401">
        <v>-2205417</v>
      </c>
      <c r="AF154" s="411">
        <f>AD154+AE154</f>
        <v>5180048.4928717148</v>
      </c>
      <c r="AG154" s="399">
        <v>-241920.19369999995</v>
      </c>
      <c r="AH154" s="399">
        <f>SUM(AF154:AG154)</f>
        <v>4938128.299171715</v>
      </c>
      <c r="AI154" s="411">
        <f>AF154/Y154</f>
        <v>537.23796856167962</v>
      </c>
      <c r="AJ154" s="399">
        <f>AH154/Y154</f>
        <v>512.14771822979833</v>
      </c>
      <c r="AK154" s="412">
        <v>2</v>
      </c>
      <c r="AL154" s="412">
        <v>2</v>
      </c>
    </row>
    <row r="155" spans="1:38">
      <c r="A155" s="397">
        <v>483</v>
      </c>
      <c r="B155" s="398" t="s">
        <v>178</v>
      </c>
      <c r="C155" s="420">
        <v>1055</v>
      </c>
      <c r="D155" s="448">
        <f>F155-E155</f>
        <v>693894.95385457168</v>
      </c>
      <c r="E155" s="544">
        <v>141933.75996038422</v>
      </c>
      <c r="F155" s="400">
        <v>835828.7138149559</v>
      </c>
      <c r="G155" s="400">
        <v>959113.26098123938</v>
      </c>
      <c r="H155" s="404">
        <f>SUM(F155:G155)</f>
        <v>1794941.9747961953</v>
      </c>
      <c r="I155" s="427">
        <v>163739.84523403109</v>
      </c>
      <c r="J155" s="405">
        <f>SUM(H155:I155)</f>
        <v>1958681.8200302264</v>
      </c>
      <c r="K155" s="429">
        <v>-214858</v>
      </c>
      <c r="L155" s="414">
        <f>SUM(J155:K155)</f>
        <v>1743823.8200302264</v>
      </c>
      <c r="M155" s="431">
        <v>16752.365099999995</v>
      </c>
      <c r="N155" s="405">
        <f>SUM(L155:M155)</f>
        <v>1760576.1851302264</v>
      </c>
      <c r="O155" s="411">
        <f>L155/C155</f>
        <v>1652.9135734883662</v>
      </c>
      <c r="P155" s="399">
        <f>N155/C155</f>
        <v>1668.7925925404991</v>
      </c>
      <c r="Q155" s="412">
        <v>17</v>
      </c>
      <c r="R155" s="412">
        <v>17</v>
      </c>
      <c r="S155" s="459">
        <f>L155-AF155</f>
        <v>182861.95913276821</v>
      </c>
      <c r="T155" s="416">
        <f>S155/AF155</f>
        <v>0.11714697438388001</v>
      </c>
      <c r="U155" s="461">
        <v>193.82291607661318</v>
      </c>
      <c r="V155" s="512"/>
      <c r="W155" s="397">
        <v>483</v>
      </c>
      <c r="X155" s="398" t="s">
        <v>178</v>
      </c>
      <c r="Y155" s="400">
        <v>1067</v>
      </c>
      <c r="Z155" s="400">
        <v>581533.2108905043</v>
      </c>
      <c r="AA155" s="400">
        <v>954351.17404241033</v>
      </c>
      <c r="AB155" s="404">
        <f>SUM(Z155:AA155)</f>
        <v>1535884.3849329147</v>
      </c>
      <c r="AC155" s="400">
        <v>239935.47596454332</v>
      </c>
      <c r="AD155" s="399">
        <f>AB155+AC155</f>
        <v>1775819.8608974582</v>
      </c>
      <c r="AE155" s="401">
        <v>-214858</v>
      </c>
      <c r="AF155" s="411">
        <f>AD155+AE155</f>
        <v>1560961.8608974582</v>
      </c>
      <c r="AG155" s="399">
        <v>61547.876499999998</v>
      </c>
      <c r="AH155" s="399">
        <f>SUM(AF155:AG155)</f>
        <v>1622509.7373974582</v>
      </c>
      <c r="AI155" s="411">
        <f>AF155/Y155</f>
        <v>1462.9445744118634</v>
      </c>
      <c r="AJ155" s="399">
        <f>AH155/Y155</f>
        <v>1520.6276826592859</v>
      </c>
      <c r="AK155" s="412">
        <v>17</v>
      </c>
      <c r="AL155" s="412">
        <v>17</v>
      </c>
    </row>
    <row r="156" spans="1:38">
      <c r="A156" s="397">
        <v>484</v>
      </c>
      <c r="B156" s="398" t="s">
        <v>179</v>
      </c>
      <c r="C156" s="420">
        <v>2966</v>
      </c>
      <c r="D156" s="448">
        <f>F156-E156</f>
        <v>459551.43489309074</v>
      </c>
      <c r="E156" s="544">
        <v>303117.5961406948</v>
      </c>
      <c r="F156" s="400">
        <v>762669.03103378555</v>
      </c>
      <c r="G156" s="400">
        <v>546487.16973821854</v>
      </c>
      <c r="H156" s="404">
        <f>SUM(F156:G156)</f>
        <v>1309156.2007720042</v>
      </c>
      <c r="I156" s="427">
        <v>398203.89091149514</v>
      </c>
      <c r="J156" s="405">
        <f>SUM(H156:I156)</f>
        <v>1707360.0916834993</v>
      </c>
      <c r="K156" s="429">
        <v>296592</v>
      </c>
      <c r="L156" s="414">
        <f>SUM(J156:K156)</f>
        <v>2003952.0916834993</v>
      </c>
      <c r="M156" s="431">
        <v>70009.884000000005</v>
      </c>
      <c r="N156" s="405">
        <f>SUM(L156:M156)</f>
        <v>2073961.9756834994</v>
      </c>
      <c r="O156" s="411">
        <f>L156/C156</f>
        <v>675.64129861210358</v>
      </c>
      <c r="P156" s="399">
        <f>N156/C156</f>
        <v>699.24544021695863</v>
      </c>
      <c r="Q156" s="412">
        <v>4</v>
      </c>
      <c r="R156" s="412">
        <v>4</v>
      </c>
      <c r="S156" s="459">
        <f>L156-AF156</f>
        <v>-264328.42355763982</v>
      </c>
      <c r="T156" s="416">
        <f>S156/AF156</f>
        <v>-0.11653251076379294</v>
      </c>
      <c r="U156" s="461">
        <v>-18.042312130205801</v>
      </c>
      <c r="V156" s="512"/>
      <c r="W156" s="397">
        <v>484</v>
      </c>
      <c r="X156" s="398" t="s">
        <v>179</v>
      </c>
      <c r="Y156" s="400">
        <v>2967</v>
      </c>
      <c r="Z156" s="400">
        <v>295059.0649939446</v>
      </c>
      <c r="AA156" s="400">
        <v>1072995.1742732907</v>
      </c>
      <c r="AB156" s="404">
        <f>SUM(Z156:AA156)</f>
        <v>1368054.2392672352</v>
      </c>
      <c r="AC156" s="400">
        <v>603634.27597390395</v>
      </c>
      <c r="AD156" s="399">
        <f>AB156+AC156</f>
        <v>1971688.5152411391</v>
      </c>
      <c r="AE156" s="401">
        <v>296592</v>
      </c>
      <c r="AF156" s="411">
        <f>AD156+AE156</f>
        <v>2268280.5152411391</v>
      </c>
      <c r="AG156" s="399">
        <v>135704.79300000001</v>
      </c>
      <c r="AH156" s="399">
        <f>SUM(AF156:AG156)</f>
        <v>2403985.3082411392</v>
      </c>
      <c r="AI156" s="411">
        <f>AF156/Y156</f>
        <v>764.50303850392288</v>
      </c>
      <c r="AJ156" s="399">
        <f>AH156/Y156</f>
        <v>810.24108804891785</v>
      </c>
      <c r="AK156" s="412">
        <v>4</v>
      </c>
      <c r="AL156" s="412">
        <v>4</v>
      </c>
    </row>
    <row r="157" spans="1:38">
      <c r="A157" s="397">
        <v>489</v>
      </c>
      <c r="B157" s="398" t="s">
        <v>180</v>
      </c>
      <c r="C157" s="420">
        <v>1752</v>
      </c>
      <c r="D157" s="448">
        <f>F157-E157</f>
        <v>894798.80594433949</v>
      </c>
      <c r="E157" s="544">
        <v>240700.10253509009</v>
      </c>
      <c r="F157" s="400">
        <v>1135498.9084794295</v>
      </c>
      <c r="G157" s="400">
        <v>1004254.5715895647</v>
      </c>
      <c r="H157" s="404">
        <f>SUM(F157:G157)</f>
        <v>2139753.4800689942</v>
      </c>
      <c r="I157" s="427">
        <v>315360.43582549703</v>
      </c>
      <c r="J157" s="405">
        <f>SUM(H157:I157)</f>
        <v>2455113.9158944911</v>
      </c>
      <c r="K157" s="429">
        <v>-528717</v>
      </c>
      <c r="L157" s="414">
        <f>SUM(J157:K157)</f>
        <v>1926396.9158944911</v>
      </c>
      <c r="M157" s="431">
        <v>-640090.36800000002</v>
      </c>
      <c r="N157" s="405">
        <f>SUM(L157:M157)</f>
        <v>1286306.5478944911</v>
      </c>
      <c r="O157" s="411">
        <f>L157/C157</f>
        <v>1099.5416186612392</v>
      </c>
      <c r="P157" s="399">
        <f>N157/C157</f>
        <v>734.19323509959543</v>
      </c>
      <c r="Q157" s="412">
        <v>8</v>
      </c>
      <c r="R157" s="412">
        <v>8</v>
      </c>
      <c r="S157" s="459">
        <f>L157-AF157</f>
        <v>199871.36424498167</v>
      </c>
      <c r="T157" s="416">
        <f>S157/AF157</f>
        <v>0.11576507747251472</v>
      </c>
      <c r="U157" s="461">
        <v>31.976336825821591</v>
      </c>
      <c r="V157" s="512"/>
      <c r="W157" s="397">
        <v>489</v>
      </c>
      <c r="X157" s="398" t="s">
        <v>180</v>
      </c>
      <c r="Y157" s="400">
        <v>1791</v>
      </c>
      <c r="Z157" s="400">
        <v>976352.56258473662</v>
      </c>
      <c r="AA157" s="400">
        <v>857723.72717211826</v>
      </c>
      <c r="AB157" s="404">
        <f>SUM(Z157:AA157)</f>
        <v>1834076.289756855</v>
      </c>
      <c r="AC157" s="400">
        <v>421166.26189265435</v>
      </c>
      <c r="AD157" s="399">
        <f>AB157+AC157</f>
        <v>2255242.5516495095</v>
      </c>
      <c r="AE157" s="401">
        <v>-528717</v>
      </c>
      <c r="AF157" s="411">
        <f>AD157+AE157</f>
        <v>1726525.5516495095</v>
      </c>
      <c r="AG157" s="399">
        <v>-1304247.575</v>
      </c>
      <c r="AH157" s="399">
        <f>SUM(AF157:AG157)</f>
        <v>422277.97664950951</v>
      </c>
      <c r="AI157" s="411">
        <f>AF157/Y157</f>
        <v>964.00086635930177</v>
      </c>
      <c r="AJ157" s="399">
        <f>AH157/Y157</f>
        <v>235.77776474009465</v>
      </c>
      <c r="AK157" s="412">
        <v>8</v>
      </c>
      <c r="AL157" s="412">
        <v>8</v>
      </c>
    </row>
    <row r="158" spans="1:38">
      <c r="A158" s="397">
        <v>491</v>
      </c>
      <c r="B158" s="398" t="s">
        <v>181</v>
      </c>
      <c r="C158" s="420">
        <v>51919</v>
      </c>
      <c r="D158" s="448">
        <f>F158-E158</f>
        <v>-14332587.961314872</v>
      </c>
      <c r="E158" s="544">
        <v>8454004.915852543</v>
      </c>
      <c r="F158" s="400">
        <v>-5878583.0454623289</v>
      </c>
      <c r="G158" s="400">
        <v>11804599.064073771</v>
      </c>
      <c r="H158" s="404">
        <f>SUM(F158:G158)</f>
        <v>5926016.0186114423</v>
      </c>
      <c r="I158" s="427">
        <v>4892585.8809719933</v>
      </c>
      <c r="J158" s="405">
        <f>SUM(H158:I158)</f>
        <v>10818601.899583437</v>
      </c>
      <c r="K158" s="429">
        <v>1762326</v>
      </c>
      <c r="L158" s="414">
        <f>SUM(J158:K158)</f>
        <v>12580927.899583437</v>
      </c>
      <c r="M158" s="431">
        <v>108915.37667999987</v>
      </c>
      <c r="N158" s="405">
        <f>SUM(L158:M158)</f>
        <v>12689843.276263436</v>
      </c>
      <c r="O158" s="411">
        <f>L158/C158</f>
        <v>242.31837862022451</v>
      </c>
      <c r="P158" s="399">
        <f>N158/C158</f>
        <v>244.41617281271667</v>
      </c>
      <c r="Q158" s="412">
        <v>10</v>
      </c>
      <c r="R158" s="412">
        <v>10</v>
      </c>
      <c r="S158" s="459">
        <f>L158-AF158</f>
        <v>5892758.9354828186</v>
      </c>
      <c r="T158" s="416">
        <f>S158/AF158</f>
        <v>0.88107207923614994</v>
      </c>
      <c r="U158" s="461">
        <v>122.05598014663273</v>
      </c>
      <c r="V158" s="512"/>
      <c r="W158" s="397">
        <v>491</v>
      </c>
      <c r="X158" s="398" t="s">
        <v>181</v>
      </c>
      <c r="Y158" s="400">
        <v>51980</v>
      </c>
      <c r="Z158" s="400">
        <v>-14955947.938902756</v>
      </c>
      <c r="AA158" s="400">
        <v>10990523.321787212</v>
      </c>
      <c r="AB158" s="404">
        <f>SUM(Z158:AA158)</f>
        <v>-3965424.6171155442</v>
      </c>
      <c r="AC158" s="400">
        <v>8891267.5812161621</v>
      </c>
      <c r="AD158" s="399">
        <f>AB158+AC158</f>
        <v>4925842.9641006179</v>
      </c>
      <c r="AE158" s="401">
        <v>1762326</v>
      </c>
      <c r="AF158" s="411">
        <f>AD158+AE158</f>
        <v>6688168.9641006179</v>
      </c>
      <c r="AG158" s="399">
        <v>215409.68710000021</v>
      </c>
      <c r="AH158" s="399">
        <f>SUM(AF158:AG158)</f>
        <v>6903578.6512006186</v>
      </c>
      <c r="AI158" s="411">
        <f>AF158/Y158</f>
        <v>128.66812166411347</v>
      </c>
      <c r="AJ158" s="399">
        <f>AH158/Y158</f>
        <v>132.81220952675295</v>
      </c>
      <c r="AK158" s="412">
        <v>10</v>
      </c>
      <c r="AL158" s="412">
        <v>10</v>
      </c>
    </row>
    <row r="159" spans="1:38">
      <c r="A159" s="397">
        <v>494</v>
      </c>
      <c r="B159" s="398" t="s">
        <v>182</v>
      </c>
      <c r="C159" s="420">
        <v>8827</v>
      </c>
      <c r="D159" s="448">
        <f>F159-E159</f>
        <v>4090687.0625230786</v>
      </c>
      <c r="E159" s="544">
        <v>892925.26135418809</v>
      </c>
      <c r="F159" s="400">
        <v>4983612.3238772666</v>
      </c>
      <c r="G159" s="400">
        <v>5112019.6003646376</v>
      </c>
      <c r="H159" s="404">
        <f>SUM(F159:G159)</f>
        <v>10095631.924241904</v>
      </c>
      <c r="I159" s="427">
        <v>629374.5882569591</v>
      </c>
      <c r="J159" s="405">
        <f>SUM(H159:I159)</f>
        <v>10725006.512498863</v>
      </c>
      <c r="K159" s="429">
        <v>-205260</v>
      </c>
      <c r="L159" s="414">
        <f>SUM(J159:K159)</f>
        <v>10519746.512498863</v>
      </c>
      <c r="M159" s="431">
        <v>29904.221880000026</v>
      </c>
      <c r="N159" s="405">
        <f>SUM(L159:M159)</f>
        <v>10549650.734378863</v>
      </c>
      <c r="O159" s="411">
        <f>L159/C159</f>
        <v>1191.769175540825</v>
      </c>
      <c r="P159" s="399">
        <f>N159/C159</f>
        <v>1195.1569881475998</v>
      </c>
      <c r="Q159" s="412">
        <v>17</v>
      </c>
      <c r="R159" s="412">
        <v>17</v>
      </c>
      <c r="S159" s="459">
        <f>L159-AF159</f>
        <v>350080.40094218589</v>
      </c>
      <c r="T159" s="416">
        <f>S159/AF159</f>
        <v>3.4423981780912064E-2</v>
      </c>
      <c r="U159" s="461">
        <v>-45.107322445066984</v>
      </c>
      <c r="V159" s="512"/>
      <c r="W159" s="397">
        <v>494</v>
      </c>
      <c r="X159" s="398" t="s">
        <v>182</v>
      </c>
      <c r="Y159" s="400">
        <v>8882</v>
      </c>
      <c r="Z159" s="400">
        <v>4040838.8684731266</v>
      </c>
      <c r="AA159" s="400">
        <v>4996715.2621696265</v>
      </c>
      <c r="AB159" s="404">
        <f>SUM(Z159:AA159)</f>
        <v>9037554.1306427531</v>
      </c>
      <c r="AC159" s="400">
        <v>1337371.9809139245</v>
      </c>
      <c r="AD159" s="399">
        <f>AB159+AC159</f>
        <v>10374926.111556677</v>
      </c>
      <c r="AE159" s="401">
        <v>-205260</v>
      </c>
      <c r="AF159" s="411">
        <f>AD159+AE159</f>
        <v>10169666.111556677</v>
      </c>
      <c r="AG159" s="399">
        <v>97341.788800000068</v>
      </c>
      <c r="AH159" s="399">
        <f>SUM(AF159:AG159)</f>
        <v>10267007.900356676</v>
      </c>
      <c r="AI159" s="411">
        <f>AF159/Y159</f>
        <v>1144.9747930147125</v>
      </c>
      <c r="AJ159" s="399">
        <f>AH159/Y159</f>
        <v>1155.9342378244401</v>
      </c>
      <c r="AK159" s="412">
        <v>17</v>
      </c>
      <c r="AL159" s="412">
        <v>17</v>
      </c>
    </row>
    <row r="160" spans="1:38">
      <c r="A160" s="397">
        <v>495</v>
      </c>
      <c r="B160" s="398" t="s">
        <v>183</v>
      </c>
      <c r="C160" s="420">
        <v>1430</v>
      </c>
      <c r="D160" s="448">
        <f>F160-E160</f>
        <v>595623.83973225765</v>
      </c>
      <c r="E160" s="544">
        <v>195138.0351467116</v>
      </c>
      <c r="F160" s="400">
        <v>790761.87487896928</v>
      </c>
      <c r="G160" s="400">
        <v>443570.12131373712</v>
      </c>
      <c r="H160" s="404">
        <f>SUM(F160:G160)</f>
        <v>1234331.9961927063</v>
      </c>
      <c r="I160" s="427">
        <v>222401.37340045162</v>
      </c>
      <c r="J160" s="405">
        <f>SUM(H160:I160)</f>
        <v>1456733.3695931579</v>
      </c>
      <c r="K160" s="429">
        <v>-367188</v>
      </c>
      <c r="L160" s="414">
        <f>SUM(J160:K160)</f>
        <v>1089545.3695931579</v>
      </c>
      <c r="M160" s="431">
        <v>-50790.50394000001</v>
      </c>
      <c r="N160" s="405">
        <f>SUM(L160:M160)</f>
        <v>1038754.8656531579</v>
      </c>
      <c r="O160" s="411">
        <f>L160/C160</f>
        <v>761.91983887633421</v>
      </c>
      <c r="P160" s="399">
        <f>N160/C160</f>
        <v>726.40200395325735</v>
      </c>
      <c r="Q160" s="412">
        <v>13</v>
      </c>
      <c r="R160" s="412">
        <v>13</v>
      </c>
      <c r="S160" s="459">
        <f>L160-AF160</f>
        <v>288503.95359297073</v>
      </c>
      <c r="T160" s="416">
        <f>S160/AF160</f>
        <v>0.36016109508238375</v>
      </c>
      <c r="U160" s="461">
        <v>245.14394305879512</v>
      </c>
      <c r="V160" s="512"/>
      <c r="W160" s="397">
        <v>495</v>
      </c>
      <c r="X160" s="398" t="s">
        <v>183</v>
      </c>
      <c r="Y160" s="400">
        <v>1477</v>
      </c>
      <c r="Z160" s="400">
        <v>562551.25039085117</v>
      </c>
      <c r="AA160" s="400">
        <v>277393.98080993321</v>
      </c>
      <c r="AB160" s="404">
        <f>SUM(Z160:AA160)</f>
        <v>839945.23120078444</v>
      </c>
      <c r="AC160" s="400">
        <v>328284.18479940266</v>
      </c>
      <c r="AD160" s="399">
        <f>AB160+AC160</f>
        <v>1168229.4160001872</v>
      </c>
      <c r="AE160" s="401">
        <v>-367188</v>
      </c>
      <c r="AF160" s="411">
        <f>AD160+AE160</f>
        <v>801041.41600018716</v>
      </c>
      <c r="AG160" s="399">
        <v>-68798.074500000002</v>
      </c>
      <c r="AH160" s="399">
        <f>SUM(AF160:AG160)</f>
        <v>732243.34150018718</v>
      </c>
      <c r="AI160" s="411">
        <f>AF160/Y160</f>
        <v>542.34354502382337</v>
      </c>
      <c r="AJ160" s="399">
        <f>AH160/Y160</f>
        <v>495.76394143546861</v>
      </c>
      <c r="AK160" s="412">
        <v>13</v>
      </c>
      <c r="AL160" s="412">
        <v>13</v>
      </c>
    </row>
    <row r="161" spans="1:38">
      <c r="A161" s="397">
        <v>498</v>
      </c>
      <c r="B161" s="398" t="s">
        <v>184</v>
      </c>
      <c r="C161" s="420">
        <v>2325</v>
      </c>
      <c r="D161" s="448">
        <f>F161-E161</f>
        <v>3411005.1159132416</v>
      </c>
      <c r="E161" s="544">
        <v>388570.84456502006</v>
      </c>
      <c r="F161" s="400">
        <v>3799575.9604782616</v>
      </c>
      <c r="G161" s="400">
        <v>204439.13686473353</v>
      </c>
      <c r="H161" s="404">
        <f>SUM(F161:G161)</f>
        <v>4004015.097342995</v>
      </c>
      <c r="I161" s="427">
        <v>264607.76835489785</v>
      </c>
      <c r="J161" s="405">
        <f>SUM(H161:I161)</f>
        <v>4268622.8656978924</v>
      </c>
      <c r="K161" s="429">
        <v>237298</v>
      </c>
      <c r="L161" s="414">
        <f>SUM(J161:K161)</f>
        <v>4505920.8656978924</v>
      </c>
      <c r="M161" s="431">
        <v>55641.188760000019</v>
      </c>
      <c r="N161" s="405">
        <f>SUM(L161:M161)</f>
        <v>4561562.0544578927</v>
      </c>
      <c r="O161" s="411">
        <f>L161/C161</f>
        <v>1938.0304798700613</v>
      </c>
      <c r="P161" s="399">
        <f>N161/C161</f>
        <v>1961.962173960384</v>
      </c>
      <c r="Q161" s="412">
        <v>19</v>
      </c>
      <c r="R161" s="412">
        <v>19</v>
      </c>
      <c r="S161" s="459">
        <f>L161-AF161</f>
        <v>668407.30414796667</v>
      </c>
      <c r="T161" s="416">
        <f>S161/AF161</f>
        <v>0.17417718359228546</v>
      </c>
      <c r="U161" s="461">
        <v>228.392590518931</v>
      </c>
      <c r="V161" s="512"/>
      <c r="W161" s="397">
        <v>498</v>
      </c>
      <c r="X161" s="398" t="s">
        <v>184</v>
      </c>
      <c r="Y161" s="400">
        <v>2281</v>
      </c>
      <c r="Z161" s="400">
        <v>3123644.9490885106</v>
      </c>
      <c r="AA161" s="400">
        <v>36990.052047333578</v>
      </c>
      <c r="AB161" s="404">
        <f>SUM(Z161:AA161)</f>
        <v>3160635.0011358443</v>
      </c>
      <c r="AC161" s="400">
        <v>439580.56041408132</v>
      </c>
      <c r="AD161" s="399">
        <f>AB161+AC161</f>
        <v>3600215.5615499257</v>
      </c>
      <c r="AE161" s="401">
        <v>237298</v>
      </c>
      <c r="AF161" s="411">
        <f>AD161+AE161</f>
        <v>3837513.5615499257</v>
      </c>
      <c r="AG161" s="399">
        <v>29063.83719999998</v>
      </c>
      <c r="AH161" s="399">
        <f>SUM(AF161:AG161)</f>
        <v>3866577.3987499257</v>
      </c>
      <c r="AI161" s="411">
        <f>AF161/Y161</f>
        <v>1682.3820962516115</v>
      </c>
      <c r="AJ161" s="399">
        <f>AH161/Y161</f>
        <v>1695.1238048004934</v>
      </c>
      <c r="AK161" s="412">
        <v>19</v>
      </c>
      <c r="AL161" s="412">
        <v>19</v>
      </c>
    </row>
    <row r="162" spans="1:38">
      <c r="A162" s="397">
        <v>499</v>
      </c>
      <c r="B162" s="398" t="s">
        <v>185</v>
      </c>
      <c r="C162" s="420">
        <v>19763</v>
      </c>
      <c r="D162" s="448">
        <f>F162-E162</f>
        <v>15777946.065499464</v>
      </c>
      <c r="E162" s="544">
        <v>1531657.6942789692</v>
      </c>
      <c r="F162" s="400">
        <v>17309603.759778433</v>
      </c>
      <c r="G162" s="400">
        <v>4296120.4627032205</v>
      </c>
      <c r="H162" s="404">
        <f>SUM(F162:G162)</f>
        <v>21605724.222481653</v>
      </c>
      <c r="I162" s="427">
        <v>1301791.442668926</v>
      </c>
      <c r="J162" s="405">
        <f>SUM(H162:I162)</f>
        <v>22907515.665150579</v>
      </c>
      <c r="K162" s="429">
        <v>-1429473</v>
      </c>
      <c r="L162" s="414">
        <f>SUM(J162:K162)</f>
        <v>21478042.665150579</v>
      </c>
      <c r="M162" s="431">
        <v>514589.31642000028</v>
      </c>
      <c r="N162" s="405">
        <f>SUM(L162:M162)</f>
        <v>21992631.981570579</v>
      </c>
      <c r="O162" s="411">
        <f>L162/C162</f>
        <v>1086.7804819688599</v>
      </c>
      <c r="P162" s="399">
        <f>N162/C162</f>
        <v>1112.8184982831847</v>
      </c>
      <c r="Q162" s="412">
        <v>15</v>
      </c>
      <c r="R162" s="412">
        <v>15</v>
      </c>
      <c r="S162" s="459">
        <f>L162-AF162</f>
        <v>232608.04018201679</v>
      </c>
      <c r="T162" s="416">
        <f>S162/AF162</f>
        <v>1.0948612927346078E-2</v>
      </c>
      <c r="U162" s="461">
        <v>-16.980839861621689</v>
      </c>
      <c r="V162" s="512"/>
      <c r="W162" s="397">
        <v>499</v>
      </c>
      <c r="X162" s="398" t="s">
        <v>185</v>
      </c>
      <c r="Y162" s="400">
        <v>19662</v>
      </c>
      <c r="Z162" s="400">
        <v>15761115.971443225</v>
      </c>
      <c r="AA162" s="400">
        <v>4089687.6496608984</v>
      </c>
      <c r="AB162" s="404">
        <f>SUM(Z162:AA162)</f>
        <v>19850803.621104121</v>
      </c>
      <c r="AC162" s="400">
        <v>2824104.0038644425</v>
      </c>
      <c r="AD162" s="399">
        <f>AB162+AC162</f>
        <v>22674907.624968562</v>
      </c>
      <c r="AE162" s="401">
        <v>-1429473</v>
      </c>
      <c r="AF162" s="411">
        <f>AD162+AE162</f>
        <v>21245434.624968562</v>
      </c>
      <c r="AG162" s="399">
        <v>418057.44958999986</v>
      </c>
      <c r="AH162" s="399">
        <f>SUM(AF162:AG162)</f>
        <v>21663492.074558564</v>
      </c>
      <c r="AI162" s="411">
        <f>AF162/Y162</f>
        <v>1080.5327344608158</v>
      </c>
      <c r="AJ162" s="399">
        <f>AH162/Y162</f>
        <v>1101.7949381832248</v>
      </c>
      <c r="AK162" s="412">
        <v>15</v>
      </c>
      <c r="AL162" s="412">
        <v>15</v>
      </c>
    </row>
    <row r="163" spans="1:38">
      <c r="A163" s="397">
        <v>500</v>
      </c>
      <c r="B163" s="398" t="s">
        <v>186</v>
      </c>
      <c r="C163" s="420">
        <v>10551</v>
      </c>
      <c r="D163" s="448">
        <f>F163-E163</f>
        <v>10621234.098907454</v>
      </c>
      <c r="E163" s="544">
        <v>1332297.3462006119</v>
      </c>
      <c r="F163" s="400">
        <v>11953531.445108065</v>
      </c>
      <c r="G163" s="400">
        <v>1056245.4831775068</v>
      </c>
      <c r="H163" s="404">
        <f>SUM(F163:G163)</f>
        <v>13009776.928285573</v>
      </c>
      <c r="I163" s="427">
        <v>406941.35251360852</v>
      </c>
      <c r="J163" s="405">
        <f>SUM(H163:I163)</f>
        <v>13416718.28079918</v>
      </c>
      <c r="K163" s="429">
        <v>-804202</v>
      </c>
      <c r="L163" s="414">
        <f>SUM(J163:K163)</f>
        <v>12612516.28079918</v>
      </c>
      <c r="M163" s="431">
        <v>-164350.70304300004</v>
      </c>
      <c r="N163" s="405">
        <f>SUM(L163:M163)</f>
        <v>12448165.577756179</v>
      </c>
      <c r="O163" s="411">
        <f>L163/C163</f>
        <v>1195.3858668182334</v>
      </c>
      <c r="P163" s="399">
        <f>N163/C163</f>
        <v>1179.8090775998653</v>
      </c>
      <c r="Q163" s="412">
        <v>13</v>
      </c>
      <c r="R163" s="412">
        <v>13</v>
      </c>
      <c r="S163" s="459">
        <f>L163-AF163</f>
        <v>177698.70709706657</v>
      </c>
      <c r="T163" s="416">
        <f>S163/AF163</f>
        <v>1.4290415283041568E-2</v>
      </c>
      <c r="U163" s="461">
        <v>-20.519730696260012</v>
      </c>
      <c r="V163" s="512"/>
      <c r="W163" s="397">
        <v>500</v>
      </c>
      <c r="X163" s="398" t="s">
        <v>186</v>
      </c>
      <c r="Y163" s="400">
        <v>10486</v>
      </c>
      <c r="Z163" s="400">
        <v>10880598.765566383</v>
      </c>
      <c r="AA163" s="400">
        <v>1325646.2473453768</v>
      </c>
      <c r="AB163" s="404">
        <f>SUM(Z163:AA163)</f>
        <v>12206245.012911759</v>
      </c>
      <c r="AC163" s="400">
        <v>1032774.5607903547</v>
      </c>
      <c r="AD163" s="399">
        <f>AB163+AC163</f>
        <v>13239019.573702114</v>
      </c>
      <c r="AE163" s="401">
        <v>-804202</v>
      </c>
      <c r="AF163" s="411">
        <f>AD163+AE163</f>
        <v>12434817.573702114</v>
      </c>
      <c r="AG163" s="399">
        <v>-235599.9124</v>
      </c>
      <c r="AH163" s="399">
        <f>SUM(AF163:AG163)</f>
        <v>12199217.661302114</v>
      </c>
      <c r="AI163" s="411">
        <f>AF163/Y163</f>
        <v>1185.8494729832266</v>
      </c>
      <c r="AJ163" s="399">
        <f>AH163/Y163</f>
        <v>1163.3814286956049</v>
      </c>
      <c r="AK163" s="412">
        <v>13</v>
      </c>
      <c r="AL163" s="412">
        <v>13</v>
      </c>
    </row>
    <row r="164" spans="1:38">
      <c r="A164" s="397">
        <v>503</v>
      </c>
      <c r="B164" s="398" t="s">
        <v>187</v>
      </c>
      <c r="C164" s="420">
        <v>7515</v>
      </c>
      <c r="D164" s="448">
        <f>F164-E164</f>
        <v>135052.44392481574</v>
      </c>
      <c r="E164" s="544">
        <v>781549.77612692735</v>
      </c>
      <c r="F164" s="400">
        <v>916602.22005174309</v>
      </c>
      <c r="G164" s="400">
        <v>2943628.8619255815</v>
      </c>
      <c r="H164" s="404">
        <f>SUM(F164:G164)</f>
        <v>3860231.0819773246</v>
      </c>
      <c r="I164" s="427">
        <v>840801.54334379546</v>
      </c>
      <c r="J164" s="405">
        <f>SUM(H164:I164)</f>
        <v>4701032.62532112</v>
      </c>
      <c r="K164" s="429">
        <v>-285593</v>
      </c>
      <c r="L164" s="414">
        <f>SUM(J164:K164)</f>
        <v>4415439.62532112</v>
      </c>
      <c r="M164" s="431">
        <v>204495.5373600001</v>
      </c>
      <c r="N164" s="405">
        <f>SUM(L164:M164)</f>
        <v>4619935.1626811204</v>
      </c>
      <c r="O164" s="411">
        <f>L164/C164</f>
        <v>587.5501830101291</v>
      </c>
      <c r="P164" s="399">
        <f>N164/C164</f>
        <v>614.76183136142652</v>
      </c>
      <c r="Q164" s="412">
        <v>2</v>
      </c>
      <c r="R164" s="412">
        <v>2</v>
      </c>
      <c r="S164" s="459">
        <f>L164-AF164</f>
        <v>527580.31613535667</v>
      </c>
      <c r="T164" s="416">
        <f>S164/AF164</f>
        <v>0.13569943616242844</v>
      </c>
      <c r="U164" s="461">
        <v>53.468562849466821</v>
      </c>
      <c r="V164" s="512"/>
      <c r="W164" s="397">
        <v>503</v>
      </c>
      <c r="X164" s="398" t="s">
        <v>187</v>
      </c>
      <c r="Y164" s="400">
        <v>7539</v>
      </c>
      <c r="Z164" s="400">
        <v>-150462.78217753605</v>
      </c>
      <c r="AA164" s="400">
        <v>2935606.9525766899</v>
      </c>
      <c r="AB164" s="404">
        <f>SUM(Z164:AA164)</f>
        <v>2785144.1703991536</v>
      </c>
      <c r="AC164" s="400">
        <v>1388308.1387866098</v>
      </c>
      <c r="AD164" s="399">
        <f>AB164+AC164</f>
        <v>4173452.3091857634</v>
      </c>
      <c r="AE164" s="401">
        <v>-285593</v>
      </c>
      <c r="AF164" s="411">
        <f>AD164+AE164</f>
        <v>3887859.3091857634</v>
      </c>
      <c r="AG164" s="399">
        <v>150725.3119</v>
      </c>
      <c r="AH164" s="399">
        <f>SUM(AF164:AG164)</f>
        <v>4038584.6210857634</v>
      </c>
      <c r="AI164" s="411">
        <f>AF164/Y164</f>
        <v>515.69960328767252</v>
      </c>
      <c r="AJ164" s="399">
        <f>AH164/Y164</f>
        <v>535.69234926193974</v>
      </c>
      <c r="AK164" s="412">
        <v>2</v>
      </c>
      <c r="AL164" s="412">
        <v>2</v>
      </c>
    </row>
    <row r="165" spans="1:38">
      <c r="A165" s="397">
        <v>504</v>
      </c>
      <c r="B165" s="398" t="s">
        <v>188</v>
      </c>
      <c r="C165" s="420">
        <v>1715</v>
      </c>
      <c r="D165" s="448">
        <f>F165-E165</f>
        <v>-281474.87389328156</v>
      </c>
      <c r="E165" s="544">
        <v>195830.48163718672</v>
      </c>
      <c r="F165" s="400">
        <v>-85644.392256094841</v>
      </c>
      <c r="G165" s="400">
        <v>800289.95998893166</v>
      </c>
      <c r="H165" s="404">
        <f>SUM(F165:G165)</f>
        <v>714645.56773283682</v>
      </c>
      <c r="I165" s="427">
        <v>255763.08552089083</v>
      </c>
      <c r="J165" s="405">
        <f>SUM(H165:I165)</f>
        <v>970408.65325372759</v>
      </c>
      <c r="K165" s="429">
        <v>-418031</v>
      </c>
      <c r="L165" s="414">
        <f>SUM(J165:K165)</f>
        <v>552377.65325372759</v>
      </c>
      <c r="M165" s="431">
        <v>-828983.70264000003</v>
      </c>
      <c r="N165" s="405">
        <f>SUM(L165:M165)</f>
        <v>-276606.04938627244</v>
      </c>
      <c r="O165" s="411">
        <f>L165/C165</f>
        <v>322.08609519167788</v>
      </c>
      <c r="P165" s="399">
        <f>N165/C165</f>
        <v>-161.2863261727536</v>
      </c>
      <c r="Q165" s="412">
        <v>1</v>
      </c>
      <c r="R165" s="413">
        <v>34</v>
      </c>
      <c r="S165" s="459">
        <f>L165-AF165</f>
        <v>93958.408038571128</v>
      </c>
      <c r="T165" s="416">
        <f>S165/AF165</f>
        <v>0.20496174412239671</v>
      </c>
      <c r="U165" s="461">
        <v>79.493275578205584</v>
      </c>
      <c r="V165" s="512"/>
      <c r="W165" s="397">
        <v>504</v>
      </c>
      <c r="X165" s="398" t="s">
        <v>188</v>
      </c>
      <c r="Y165" s="400">
        <v>1764</v>
      </c>
      <c r="Z165" s="400">
        <v>-255098.60381416243</v>
      </c>
      <c r="AA165" s="400">
        <v>749595.54293986352</v>
      </c>
      <c r="AB165" s="404">
        <f>SUM(Z165:AA165)</f>
        <v>494496.93912570109</v>
      </c>
      <c r="AC165" s="400">
        <v>381953.30608945538</v>
      </c>
      <c r="AD165" s="399">
        <f>AB165+AC165</f>
        <v>876450.24521515646</v>
      </c>
      <c r="AE165" s="401">
        <v>-418031</v>
      </c>
      <c r="AF165" s="411">
        <f>AD165+AE165</f>
        <v>458419.24521515646</v>
      </c>
      <c r="AG165" s="399">
        <v>-895036.94310000003</v>
      </c>
      <c r="AH165" s="399">
        <f>SUM(AF165:AG165)</f>
        <v>-436617.69788484357</v>
      </c>
      <c r="AI165" s="411">
        <f>AF165/Y165</f>
        <v>259.87485556414765</v>
      </c>
      <c r="AJ165" s="399">
        <f>AH165/Y165</f>
        <v>-247.51570174877753</v>
      </c>
      <c r="AK165" s="412">
        <v>1</v>
      </c>
      <c r="AL165" s="413">
        <v>34</v>
      </c>
    </row>
    <row r="166" spans="1:38">
      <c r="A166" s="397">
        <v>505</v>
      </c>
      <c r="B166" s="398" t="s">
        <v>189</v>
      </c>
      <c r="C166" s="420">
        <v>20957</v>
      </c>
      <c r="D166" s="448">
        <f>F166-E166</f>
        <v>9533962.9392864574</v>
      </c>
      <c r="E166" s="544">
        <v>2202798.7421285976</v>
      </c>
      <c r="F166" s="400">
        <v>11736761.681415055</v>
      </c>
      <c r="G166" s="400">
        <v>3663261.5419362383</v>
      </c>
      <c r="H166" s="404">
        <f>SUM(F166:G166)</f>
        <v>15400023.223351292</v>
      </c>
      <c r="I166" s="427">
        <v>1633431.2201996678</v>
      </c>
      <c r="J166" s="405">
        <f>SUM(H166:I166)</f>
        <v>17033454.443550959</v>
      </c>
      <c r="K166" s="429">
        <v>-2309614</v>
      </c>
      <c r="L166" s="414">
        <f>SUM(J166:K166)</f>
        <v>14723840.443550959</v>
      </c>
      <c r="M166" s="431">
        <v>-1815981.3803699994</v>
      </c>
      <c r="N166" s="405">
        <f>SUM(L166:M166)</f>
        <v>12907859.063180961</v>
      </c>
      <c r="O166" s="411">
        <f>L166/C166</f>
        <v>702.57386284062409</v>
      </c>
      <c r="P166" s="399">
        <f>N166/C166</f>
        <v>615.92112722149932</v>
      </c>
      <c r="Q166" s="412">
        <v>1</v>
      </c>
      <c r="R166" s="413">
        <v>35</v>
      </c>
      <c r="S166" s="459">
        <f>L166-AF166</f>
        <v>282876.51356464811</v>
      </c>
      <c r="T166" s="416">
        <f>S166/AF166</f>
        <v>1.9588478645616025E-2</v>
      </c>
      <c r="U166" s="461">
        <v>-22.58531218258338</v>
      </c>
      <c r="V166" s="512"/>
      <c r="W166" s="397">
        <v>505</v>
      </c>
      <c r="X166" s="398" t="s">
        <v>189</v>
      </c>
      <c r="Y166" s="400">
        <v>20912</v>
      </c>
      <c r="Z166" s="400">
        <v>9824298.9318219349</v>
      </c>
      <c r="AA166" s="400">
        <v>3849164.0262180516</v>
      </c>
      <c r="AB166" s="404">
        <f>SUM(Z166:AA166)</f>
        <v>13673462.958039986</v>
      </c>
      <c r="AC166" s="400">
        <v>3077114.9719463256</v>
      </c>
      <c r="AD166" s="399">
        <f>AB166+AC166</f>
        <v>16750577.929986311</v>
      </c>
      <c r="AE166" s="401">
        <v>-2309614</v>
      </c>
      <c r="AF166" s="411">
        <f>AD166+AE166</f>
        <v>14440963.929986311</v>
      </c>
      <c r="AG166" s="399">
        <v>-1913878.8977000001</v>
      </c>
      <c r="AH166" s="399">
        <f>SUM(AF166:AG166)</f>
        <v>12527085.032286311</v>
      </c>
      <c r="AI166" s="411">
        <f>AF166/Y166</f>
        <v>690.55871891671347</v>
      </c>
      <c r="AJ166" s="399">
        <f>AH166/Y166</f>
        <v>599.03811363266595</v>
      </c>
      <c r="AK166" s="412">
        <v>1</v>
      </c>
      <c r="AL166" s="413">
        <v>35</v>
      </c>
    </row>
    <row r="167" spans="1:38">
      <c r="A167" s="397">
        <v>507</v>
      </c>
      <c r="B167" s="398" t="s">
        <v>562</v>
      </c>
      <c r="C167" s="420">
        <v>7099</v>
      </c>
      <c r="D167" s="448">
        <f>F167-E167</f>
        <v>-1728539.0011524749</v>
      </c>
      <c r="E167" s="544">
        <v>917181.5136508788</v>
      </c>
      <c r="F167" s="400">
        <v>-811357.4875015961</v>
      </c>
      <c r="G167" s="400">
        <v>1745876.6207233013</v>
      </c>
      <c r="H167" s="404">
        <f>SUM(F167:G167)</f>
        <v>934519.13322170521</v>
      </c>
      <c r="I167" s="427">
        <v>1061708.5253858869</v>
      </c>
      <c r="J167" s="405">
        <f>SUM(H167:I167)</f>
        <v>1996227.6586075921</v>
      </c>
      <c r="K167" s="429">
        <v>39519</v>
      </c>
      <c r="L167" s="414">
        <f>SUM(J167:K167)</f>
        <v>2035746.6586075921</v>
      </c>
      <c r="M167" s="431">
        <v>70409.940480000019</v>
      </c>
      <c r="N167" s="405">
        <f>SUM(L167:M167)</f>
        <v>2106156.5990875922</v>
      </c>
      <c r="O167" s="411">
        <f>L167/C167</f>
        <v>286.76527096881142</v>
      </c>
      <c r="P167" s="399">
        <f>N167/C167</f>
        <v>296.6835609364125</v>
      </c>
      <c r="Q167" s="412">
        <v>10</v>
      </c>
      <c r="R167" s="412">
        <v>10</v>
      </c>
      <c r="S167" s="459">
        <f>L167-AF167</f>
        <v>1085454.6568664871</v>
      </c>
      <c r="T167" s="416">
        <f>S167/AF167</f>
        <v>1.1422327609595155</v>
      </c>
      <c r="U167" s="461">
        <v>170.42571223944668</v>
      </c>
      <c r="V167" s="512"/>
      <c r="W167" s="397">
        <v>507</v>
      </c>
      <c r="X167" s="398" t="s">
        <v>190</v>
      </c>
      <c r="Y167" s="400">
        <v>5564</v>
      </c>
      <c r="Z167" s="400">
        <v>-1167807.3524786914</v>
      </c>
      <c r="AA167" s="400">
        <v>972036.42851637793</v>
      </c>
      <c r="AB167" s="404">
        <f>SUM(Z167:AA167)</f>
        <v>-195770.92396231345</v>
      </c>
      <c r="AC167" s="400">
        <v>1106543.9257034184</v>
      </c>
      <c r="AD167" s="399">
        <f>AB167+AC167</f>
        <v>910773.00174110499</v>
      </c>
      <c r="AE167" s="401">
        <v>39519</v>
      </c>
      <c r="AF167" s="411">
        <f>AD167+AE167</f>
        <v>950292.00174110499</v>
      </c>
      <c r="AG167" s="399">
        <v>46164.847700000013</v>
      </c>
      <c r="AH167" s="399">
        <f>SUM(AF167:AG167)</f>
        <v>996456.84944110503</v>
      </c>
      <c r="AI167" s="411">
        <f>AF167/Y167</f>
        <v>170.79295502176581</v>
      </c>
      <c r="AJ167" s="399">
        <f>AH167/Y167</f>
        <v>179.09001607496495</v>
      </c>
      <c r="AK167" s="412">
        <v>10</v>
      </c>
      <c r="AL167" s="412">
        <v>10</v>
      </c>
    </row>
    <row r="168" spans="1:38">
      <c r="A168" s="397">
        <v>508</v>
      </c>
      <c r="B168" s="398" t="s">
        <v>191</v>
      </c>
      <c r="C168" s="420">
        <v>9271</v>
      </c>
      <c r="D168" s="448">
        <f>F168-E168</f>
        <v>-2566347.5598188681</v>
      </c>
      <c r="E168" s="544">
        <v>1430064.3403944033</v>
      </c>
      <c r="F168" s="400">
        <v>-1136283.2194244647</v>
      </c>
      <c r="G168" s="400">
        <v>1965067.2179423189</v>
      </c>
      <c r="H168" s="404">
        <f>SUM(F168:G168)</f>
        <v>828783.99851785414</v>
      </c>
      <c r="I168" s="427">
        <v>929977.24598900147</v>
      </c>
      <c r="J168" s="405">
        <f>SUM(H168:I168)</f>
        <v>1758761.2445068555</v>
      </c>
      <c r="K168" s="429">
        <v>-705796</v>
      </c>
      <c r="L168" s="414">
        <f>SUM(J168:K168)</f>
        <v>1052965.2445068555</v>
      </c>
      <c r="M168" s="431">
        <v>134202.28002000003</v>
      </c>
      <c r="N168" s="405">
        <f>SUM(L168:M168)</f>
        <v>1187167.5245268554</v>
      </c>
      <c r="O168" s="411">
        <f>L168/C168</f>
        <v>113.57623174488788</v>
      </c>
      <c r="P168" s="399">
        <f>N168/C168</f>
        <v>128.05172306405515</v>
      </c>
      <c r="Q168" s="412">
        <v>6</v>
      </c>
      <c r="R168" s="412">
        <v>6</v>
      </c>
      <c r="S168" s="459">
        <f>L168-AF168</f>
        <v>333982.12524557416</v>
      </c>
      <c r="T168" s="416">
        <f>S168/AF168</f>
        <v>0.46452012056795416</v>
      </c>
      <c r="U168" s="461">
        <v>45.937984747030313</v>
      </c>
      <c r="V168" s="512"/>
      <c r="W168" s="397">
        <v>508</v>
      </c>
      <c r="X168" s="398" t="s">
        <v>191</v>
      </c>
      <c r="Y168" s="400">
        <v>9360</v>
      </c>
      <c r="Z168" s="400">
        <v>-2592474.9391606101</v>
      </c>
      <c r="AA168" s="400">
        <v>2354897.9557672702</v>
      </c>
      <c r="AB168" s="404">
        <f>SUM(Z168:AA168)</f>
        <v>-237576.98339333991</v>
      </c>
      <c r="AC168" s="400">
        <v>1662356.1026546212</v>
      </c>
      <c r="AD168" s="399">
        <f>AB168+AC168</f>
        <v>1424779.1192612813</v>
      </c>
      <c r="AE168" s="401">
        <v>-705796</v>
      </c>
      <c r="AF168" s="411">
        <f>AD168+AE168</f>
        <v>718983.11926128133</v>
      </c>
      <c r="AG168" s="399">
        <v>117989.09179999999</v>
      </c>
      <c r="AH168" s="399">
        <f>SUM(AF168:AG168)</f>
        <v>836972.21106128138</v>
      </c>
      <c r="AI168" s="411">
        <f>AF168/Y168</f>
        <v>76.814435818512962</v>
      </c>
      <c r="AJ168" s="399">
        <f>AH168/Y168</f>
        <v>89.420108019367675</v>
      </c>
      <c r="AK168" s="412">
        <v>6</v>
      </c>
      <c r="AL168" s="412">
        <v>6</v>
      </c>
    </row>
    <row r="169" spans="1:38">
      <c r="A169" s="397">
        <v>529</v>
      </c>
      <c r="B169" s="398" t="s">
        <v>192</v>
      </c>
      <c r="C169" s="420">
        <v>19999</v>
      </c>
      <c r="D169" s="448">
        <f>F169-E169</f>
        <v>8799751.2781989276</v>
      </c>
      <c r="E169" s="544">
        <v>2429553.9329064591</v>
      </c>
      <c r="F169" s="400">
        <v>11229305.211105386</v>
      </c>
      <c r="G169" s="400">
        <v>-566233.71631354466</v>
      </c>
      <c r="H169" s="404">
        <f>SUM(F169:G169)</f>
        <v>10663071.494791841</v>
      </c>
      <c r="I169" s="427">
        <v>1361851.9753144083</v>
      </c>
      <c r="J169" s="405">
        <f>SUM(H169:I169)</f>
        <v>12024923.47010625</v>
      </c>
      <c r="K169" s="429">
        <v>-988262</v>
      </c>
      <c r="L169" s="414">
        <f>SUM(J169:K169)</f>
        <v>11036661.47010625</v>
      </c>
      <c r="M169" s="431">
        <v>-48487.262101499888</v>
      </c>
      <c r="N169" s="405">
        <f>SUM(L169:M169)</f>
        <v>10988174.20800475</v>
      </c>
      <c r="O169" s="411">
        <f>L169/C169</f>
        <v>551.86066653863941</v>
      </c>
      <c r="P169" s="399">
        <f>N169/C169</f>
        <v>549.43618220934798</v>
      </c>
      <c r="Q169" s="412">
        <v>2</v>
      </c>
      <c r="R169" s="412">
        <v>2</v>
      </c>
      <c r="S169" s="459">
        <f>L169-AF169</f>
        <v>1433121.2547395211</v>
      </c>
      <c r="T169" s="416">
        <f>S169/AF169</f>
        <v>0.14922843270301178</v>
      </c>
      <c r="U169" s="461">
        <v>46.363500975752402</v>
      </c>
      <c r="V169" s="512"/>
      <c r="W169" s="397">
        <v>529</v>
      </c>
      <c r="X169" s="398" t="s">
        <v>192</v>
      </c>
      <c r="Y169" s="400">
        <v>19850</v>
      </c>
      <c r="Z169" s="400">
        <v>8924686.2007599138</v>
      </c>
      <c r="AA169" s="400">
        <v>-634526.86247983784</v>
      </c>
      <c r="AB169" s="404">
        <f>SUM(Z169:AA169)</f>
        <v>8290159.3382800762</v>
      </c>
      <c r="AC169" s="400">
        <v>2301642.8770866529</v>
      </c>
      <c r="AD169" s="399">
        <f>AB169+AC169</f>
        <v>10591802.215366729</v>
      </c>
      <c r="AE169" s="401">
        <v>-988262</v>
      </c>
      <c r="AF169" s="411">
        <f>AD169+AE169</f>
        <v>9603540.2153667286</v>
      </c>
      <c r="AG169" s="399">
        <v>-212236.93740999987</v>
      </c>
      <c r="AH169" s="399">
        <f>SUM(AF169:AG169)</f>
        <v>9391303.2779567279</v>
      </c>
      <c r="AI169" s="411">
        <f>AF169/Y169</f>
        <v>483.80555241142207</v>
      </c>
      <c r="AJ169" s="399">
        <f>AH169/Y169</f>
        <v>473.11351526230368</v>
      </c>
      <c r="AK169" s="412">
        <v>2</v>
      </c>
      <c r="AL169" s="412">
        <v>2</v>
      </c>
    </row>
    <row r="170" spans="1:38">
      <c r="A170" s="397">
        <v>531</v>
      </c>
      <c r="B170" s="398" t="s">
        <v>193</v>
      </c>
      <c r="C170" s="420">
        <v>4966</v>
      </c>
      <c r="D170" s="448">
        <f>F170-E170</f>
        <v>-1940475.0067562272</v>
      </c>
      <c r="E170" s="544">
        <v>867996.13782753353</v>
      </c>
      <c r="F170" s="400">
        <v>-1072478.8689286937</v>
      </c>
      <c r="G170" s="400">
        <v>2094290.0725636466</v>
      </c>
      <c r="H170" s="404">
        <f>SUM(F170:G170)</f>
        <v>1021811.2036349529</v>
      </c>
      <c r="I170" s="427">
        <v>490496.68541689042</v>
      </c>
      <c r="J170" s="405">
        <f>SUM(H170:I170)</f>
        <v>1512307.8890518434</v>
      </c>
      <c r="K170" s="429">
        <v>-286250</v>
      </c>
      <c r="L170" s="414">
        <f>SUM(J170:K170)</f>
        <v>1226057.8890518434</v>
      </c>
      <c r="M170" s="431">
        <v>-37730.326769999985</v>
      </c>
      <c r="N170" s="405">
        <f>SUM(L170:M170)</f>
        <v>1188327.5622818435</v>
      </c>
      <c r="O170" s="411">
        <f>L170/C170</f>
        <v>246.8904327530897</v>
      </c>
      <c r="P170" s="399">
        <f>N170/C170</f>
        <v>239.29270283565114</v>
      </c>
      <c r="Q170" s="412">
        <v>4</v>
      </c>
      <c r="R170" s="412">
        <v>4</v>
      </c>
      <c r="S170" s="459">
        <f>L170-AF170</f>
        <v>406349.51705976669</v>
      </c>
      <c r="T170" s="416">
        <f>S170/AF170</f>
        <v>0.49572449293429255</v>
      </c>
      <c r="U170" s="461">
        <v>57.267685950991137</v>
      </c>
      <c r="V170" s="512"/>
      <c r="W170" s="397">
        <v>531</v>
      </c>
      <c r="X170" s="398" t="s">
        <v>193</v>
      </c>
      <c r="Y170" s="400">
        <v>5072</v>
      </c>
      <c r="Z170" s="400">
        <v>-1970659.8102251659</v>
      </c>
      <c r="AA170" s="400">
        <v>2197489.3816848043</v>
      </c>
      <c r="AB170" s="404">
        <f>SUM(Z170:AA170)</f>
        <v>226829.57145963842</v>
      </c>
      <c r="AC170" s="400">
        <v>879128.80053243821</v>
      </c>
      <c r="AD170" s="399">
        <f>AB170+AC170</f>
        <v>1105958.3719920767</v>
      </c>
      <c r="AE170" s="401">
        <v>-286250</v>
      </c>
      <c r="AF170" s="411">
        <f>AD170+AE170</f>
        <v>819708.37199207675</v>
      </c>
      <c r="AG170" s="399">
        <v>38525.345590000012</v>
      </c>
      <c r="AH170" s="399">
        <f>SUM(AF170:AG170)</f>
        <v>858233.71758207679</v>
      </c>
      <c r="AI170" s="411">
        <f>AF170/Y170</f>
        <v>161.61442665458927</v>
      </c>
      <c r="AJ170" s="399">
        <f>AH170/Y170</f>
        <v>169.21011781981008</v>
      </c>
      <c r="AK170" s="412">
        <v>4</v>
      </c>
      <c r="AL170" s="412">
        <v>4</v>
      </c>
    </row>
    <row r="171" spans="1:38">
      <c r="A171" s="397">
        <v>535</v>
      </c>
      <c r="B171" s="398" t="s">
        <v>194</v>
      </c>
      <c r="C171" s="420">
        <v>10454</v>
      </c>
      <c r="D171" s="448">
        <f>F171-E171</f>
        <v>8318986.806350003</v>
      </c>
      <c r="E171" s="544">
        <v>987391.58944439213</v>
      </c>
      <c r="F171" s="400">
        <v>9306378.3957943954</v>
      </c>
      <c r="G171" s="400">
        <v>6561318.3776778886</v>
      </c>
      <c r="H171" s="404">
        <f>SUM(F171:G171)</f>
        <v>15867696.773472283</v>
      </c>
      <c r="I171" s="427">
        <v>1140361.7617085613</v>
      </c>
      <c r="J171" s="405">
        <f>SUM(H171:I171)</f>
        <v>17008058.535180844</v>
      </c>
      <c r="K171" s="429">
        <v>-694140</v>
      </c>
      <c r="L171" s="414">
        <f>SUM(J171:K171)</f>
        <v>16313918.535180844</v>
      </c>
      <c r="M171" s="431">
        <v>-202945.31849999999</v>
      </c>
      <c r="N171" s="405">
        <f>SUM(L171:M171)</f>
        <v>16110973.216680845</v>
      </c>
      <c r="O171" s="411">
        <f>L171/C171</f>
        <v>1560.5431925751716</v>
      </c>
      <c r="P171" s="399">
        <f>N171/C171</f>
        <v>1541.1300188139321</v>
      </c>
      <c r="Q171" s="412">
        <v>17</v>
      </c>
      <c r="R171" s="412">
        <v>17</v>
      </c>
      <c r="S171" s="459">
        <f>L171-AF171</f>
        <v>689034.18969645537</v>
      </c>
      <c r="T171" s="416">
        <f>S171/AF171</f>
        <v>4.4098514552882891E-2</v>
      </c>
      <c r="U171" s="461">
        <v>19.899636610012521</v>
      </c>
      <c r="V171" s="512"/>
      <c r="W171" s="397">
        <v>535</v>
      </c>
      <c r="X171" s="398" t="s">
        <v>194</v>
      </c>
      <c r="Y171" s="400">
        <v>10419</v>
      </c>
      <c r="Z171" s="400">
        <v>7869620.0525463093</v>
      </c>
      <c r="AA171" s="400">
        <v>6452510.2409875169</v>
      </c>
      <c r="AB171" s="404">
        <f>SUM(Z171:AA171)</f>
        <v>14322130.293533826</v>
      </c>
      <c r="AC171" s="400">
        <v>1996894.0519505634</v>
      </c>
      <c r="AD171" s="399">
        <f>AB171+AC171</f>
        <v>16319024.345484389</v>
      </c>
      <c r="AE171" s="401">
        <v>-694140</v>
      </c>
      <c r="AF171" s="411">
        <f>AD171+AE171</f>
        <v>15624884.345484389</v>
      </c>
      <c r="AG171" s="399">
        <v>-65488.201500000025</v>
      </c>
      <c r="AH171" s="399">
        <f>SUM(AF171:AG171)</f>
        <v>15559396.143984389</v>
      </c>
      <c r="AI171" s="411">
        <f>AF171/Y171</f>
        <v>1499.6529749001238</v>
      </c>
      <c r="AJ171" s="399">
        <f>AH171/Y171</f>
        <v>1493.3675154990294</v>
      </c>
      <c r="AK171" s="412">
        <v>17</v>
      </c>
      <c r="AL171" s="412">
        <v>17</v>
      </c>
    </row>
    <row r="172" spans="1:38">
      <c r="A172" s="397">
        <v>536</v>
      </c>
      <c r="B172" s="398" t="s">
        <v>195</v>
      </c>
      <c r="C172" s="420">
        <v>35647</v>
      </c>
      <c r="D172" s="448">
        <f>F172-E172</f>
        <v>10386579.192911332</v>
      </c>
      <c r="E172" s="544">
        <v>5019449.7574245054</v>
      </c>
      <c r="F172" s="400">
        <v>15406028.950335838</v>
      </c>
      <c r="G172" s="400">
        <v>6196857.5309272399</v>
      </c>
      <c r="H172" s="404">
        <f>SUM(F172:G172)</f>
        <v>21602886.481263079</v>
      </c>
      <c r="I172" s="427">
        <v>1598745.0176894609</v>
      </c>
      <c r="J172" s="405">
        <f>SUM(H172:I172)</f>
        <v>23201631.498952538</v>
      </c>
      <c r="K172" s="429">
        <v>-2057886</v>
      </c>
      <c r="L172" s="414">
        <f>SUM(J172:K172)</f>
        <v>21143745.498952538</v>
      </c>
      <c r="M172" s="431">
        <v>162720.47288700007</v>
      </c>
      <c r="N172" s="405">
        <f>SUM(L172:M172)</f>
        <v>21306465.97183954</v>
      </c>
      <c r="O172" s="411">
        <f>L172/C172</f>
        <v>593.14235416591964</v>
      </c>
      <c r="P172" s="399">
        <f>N172/C172</f>
        <v>597.70712743960337</v>
      </c>
      <c r="Q172" s="412">
        <v>6</v>
      </c>
      <c r="R172" s="412">
        <v>6</v>
      </c>
      <c r="S172" s="459">
        <f>L172-AF172</f>
        <v>2315251.4607625119</v>
      </c>
      <c r="T172" s="416">
        <f>S172/AF172</f>
        <v>0.12296530227358937</v>
      </c>
      <c r="U172" s="461">
        <v>39.575461739944672</v>
      </c>
      <c r="V172" s="512"/>
      <c r="W172" s="397">
        <v>536</v>
      </c>
      <c r="X172" s="398" t="s">
        <v>195</v>
      </c>
      <c r="Y172" s="400">
        <v>35346</v>
      </c>
      <c r="Z172" s="400">
        <v>11037130.153648533</v>
      </c>
      <c r="AA172" s="400">
        <v>5605455.9076610524</v>
      </c>
      <c r="AB172" s="404">
        <f>SUM(Z172:AA172)</f>
        <v>16642586.061309585</v>
      </c>
      <c r="AC172" s="400">
        <v>4243793.9768804414</v>
      </c>
      <c r="AD172" s="399">
        <f>AB172+AC172</f>
        <v>20886380.038190026</v>
      </c>
      <c r="AE172" s="401">
        <v>-2057886</v>
      </c>
      <c r="AF172" s="411">
        <f>AD172+AE172</f>
        <v>18828494.038190026</v>
      </c>
      <c r="AG172" s="399">
        <v>-14639.09543999983</v>
      </c>
      <c r="AH172" s="399">
        <f>SUM(AF172:AG172)</f>
        <v>18813854.942750026</v>
      </c>
      <c r="AI172" s="411">
        <f>AF172/Y172</f>
        <v>532.69094206388354</v>
      </c>
      <c r="AJ172" s="399">
        <f>AH172/Y172</f>
        <v>532.27677651643819</v>
      </c>
      <c r="AK172" s="412">
        <v>6</v>
      </c>
      <c r="AL172" s="412">
        <v>6</v>
      </c>
    </row>
    <row r="173" spans="1:38">
      <c r="A173" s="397">
        <v>538</v>
      </c>
      <c r="B173" s="398" t="s">
        <v>196</v>
      </c>
      <c r="C173" s="420">
        <v>4695</v>
      </c>
      <c r="D173" s="448">
        <f>F173-E173</f>
        <v>2190248.9245097181</v>
      </c>
      <c r="E173" s="544">
        <v>418957.16143189755</v>
      </c>
      <c r="F173" s="400">
        <v>2609206.0859416155</v>
      </c>
      <c r="G173" s="400">
        <v>1757845.6786645274</v>
      </c>
      <c r="H173" s="404">
        <f>SUM(F173:G173)</f>
        <v>4367051.7646061424</v>
      </c>
      <c r="I173" s="427">
        <v>383162.39270163246</v>
      </c>
      <c r="J173" s="405">
        <f>SUM(H173:I173)</f>
        <v>4750214.1573077748</v>
      </c>
      <c r="K173" s="429">
        <v>1103922</v>
      </c>
      <c r="L173" s="414">
        <f>SUM(J173:K173)</f>
        <v>5854136.1573077748</v>
      </c>
      <c r="M173" s="431">
        <v>-1033.4792400000151</v>
      </c>
      <c r="N173" s="405">
        <f>SUM(L173:M173)</f>
        <v>5853102.6780677745</v>
      </c>
      <c r="O173" s="411">
        <f>L173/C173</f>
        <v>1246.8873604489404</v>
      </c>
      <c r="P173" s="399">
        <f>N173/C173</f>
        <v>1246.6672370751382</v>
      </c>
      <c r="Q173" s="412">
        <v>2</v>
      </c>
      <c r="R173" s="412">
        <v>2</v>
      </c>
      <c r="S173" s="459">
        <f>L173-AF173</f>
        <v>-7876.6344047030434</v>
      </c>
      <c r="T173" s="416">
        <f>S173/AF173</f>
        <v>-1.3436740390329362E-3</v>
      </c>
      <c r="U173" s="461">
        <v>-14.30569045401262</v>
      </c>
      <c r="V173" s="512"/>
      <c r="W173" s="397">
        <v>538</v>
      </c>
      <c r="X173" s="398" t="s">
        <v>196</v>
      </c>
      <c r="Y173" s="400">
        <v>4644</v>
      </c>
      <c r="Z173" s="400">
        <v>2086991.379463912</v>
      </c>
      <c r="AA173" s="400">
        <v>1892610.609176897</v>
      </c>
      <c r="AB173" s="404">
        <f>SUM(Z173:AA173)</f>
        <v>3979601.988640809</v>
      </c>
      <c r="AC173" s="400">
        <v>778488.80307166837</v>
      </c>
      <c r="AD173" s="399">
        <f>AB173+AC173</f>
        <v>4758090.7917124778</v>
      </c>
      <c r="AE173" s="401">
        <v>1103922</v>
      </c>
      <c r="AF173" s="411">
        <f>AD173+AE173</f>
        <v>5862012.7917124778</v>
      </c>
      <c r="AG173" s="399">
        <v>-83456.083500000008</v>
      </c>
      <c r="AH173" s="399">
        <f>SUM(AF173:AG173)</f>
        <v>5778556.7082124781</v>
      </c>
      <c r="AI173" s="411">
        <f>AF173/Y173</f>
        <v>1262.2766562688366</v>
      </c>
      <c r="AJ173" s="399">
        <f>AH173/Y173</f>
        <v>1244.3059233876997</v>
      </c>
      <c r="AK173" s="412">
        <v>2</v>
      </c>
      <c r="AL173" s="412">
        <v>2</v>
      </c>
    </row>
    <row r="174" spans="1:38">
      <c r="A174" s="397">
        <v>541</v>
      </c>
      <c r="B174" s="398" t="s">
        <v>197</v>
      </c>
      <c r="C174" s="420">
        <v>9130</v>
      </c>
      <c r="D174" s="448">
        <f>F174-E174</f>
        <v>4993674.5579108726</v>
      </c>
      <c r="E174" s="544">
        <v>1424064.4112242707</v>
      </c>
      <c r="F174" s="400">
        <v>6417738.9691351429</v>
      </c>
      <c r="G174" s="400">
        <v>4629403.0415882766</v>
      </c>
      <c r="H174" s="404">
        <f>SUM(F174:G174)</f>
        <v>11047142.010723419</v>
      </c>
      <c r="I174" s="427">
        <v>1403207.5195452492</v>
      </c>
      <c r="J174" s="405">
        <f>SUM(H174:I174)</f>
        <v>12450349.530268669</v>
      </c>
      <c r="K174" s="429">
        <v>-548376</v>
      </c>
      <c r="L174" s="414">
        <f>SUM(J174:K174)</f>
        <v>11901973.530268669</v>
      </c>
      <c r="M174" s="431">
        <v>-59925.126900000003</v>
      </c>
      <c r="N174" s="405">
        <f>SUM(L174:M174)</f>
        <v>11842048.403368669</v>
      </c>
      <c r="O174" s="411">
        <f>L174/C174</f>
        <v>1303.6115586274555</v>
      </c>
      <c r="P174" s="399">
        <f>N174/C174</f>
        <v>1297.0480178936111</v>
      </c>
      <c r="Q174" s="412">
        <v>12</v>
      </c>
      <c r="R174" s="412">
        <v>12</v>
      </c>
      <c r="S174" s="459">
        <f>L174-AF174</f>
        <v>626200.65735433251</v>
      </c>
      <c r="T174" s="416">
        <f>S174/AF174</f>
        <v>5.553505417429401E-2</v>
      </c>
      <c r="U174" s="461">
        <v>38.660704192727962</v>
      </c>
      <c r="V174" s="512"/>
      <c r="W174" s="397">
        <v>541</v>
      </c>
      <c r="X174" s="398" t="s">
        <v>197</v>
      </c>
      <c r="Y174" s="400">
        <v>9243</v>
      </c>
      <c r="Z174" s="400">
        <v>5225686.824980828</v>
      </c>
      <c r="AA174" s="400">
        <v>4567844.1577191809</v>
      </c>
      <c r="AB174" s="404">
        <f>SUM(Z174:AA174)</f>
        <v>9793530.9827000089</v>
      </c>
      <c r="AC174" s="400">
        <v>2030617.8902143268</v>
      </c>
      <c r="AD174" s="399">
        <f>AB174+AC174</f>
        <v>11824148.872914337</v>
      </c>
      <c r="AE174" s="401">
        <v>-548376</v>
      </c>
      <c r="AF174" s="411">
        <f>AD174+AE174</f>
        <v>11275772.872914337</v>
      </c>
      <c r="AG174" s="399">
        <v>-10350.445710000029</v>
      </c>
      <c r="AH174" s="399">
        <f>SUM(AF174:AG174)</f>
        <v>11265422.427204337</v>
      </c>
      <c r="AI174" s="411">
        <f>AF174/Y174</f>
        <v>1219.9256597332399</v>
      </c>
      <c r="AJ174" s="399">
        <f>AH174/Y174</f>
        <v>1218.8058452022435</v>
      </c>
      <c r="AK174" s="412">
        <v>12</v>
      </c>
      <c r="AL174" s="412">
        <v>12</v>
      </c>
    </row>
    <row r="175" spans="1:38">
      <c r="A175" s="397">
        <v>543</v>
      </c>
      <c r="B175" s="398" t="s">
        <v>198</v>
      </c>
      <c r="C175" s="420">
        <v>44785</v>
      </c>
      <c r="D175" s="448">
        <f>F175-E175</f>
        <v>34020155.061449103</v>
      </c>
      <c r="E175" s="544">
        <v>4720159.2839897107</v>
      </c>
      <c r="F175" s="400">
        <v>38740314.345438816</v>
      </c>
      <c r="G175" s="400">
        <v>-209599.54589710652</v>
      </c>
      <c r="H175" s="404">
        <f>SUM(F175:G175)</f>
        <v>38530714.799541712</v>
      </c>
      <c r="I175" s="427">
        <v>2447337.9591911668</v>
      </c>
      <c r="J175" s="405">
        <f>SUM(H175:I175)</f>
        <v>40978052.758732878</v>
      </c>
      <c r="K175" s="429">
        <v>-8131819</v>
      </c>
      <c r="L175" s="414">
        <f>SUM(J175:K175)</f>
        <v>32846233.758732878</v>
      </c>
      <c r="M175" s="431">
        <v>-380237.01522000018</v>
      </c>
      <c r="N175" s="405">
        <f>SUM(L175:M175)</f>
        <v>32465996.743512876</v>
      </c>
      <c r="O175" s="411">
        <f>L175/C175</f>
        <v>733.42042556063143</v>
      </c>
      <c r="P175" s="399">
        <f>N175/C175</f>
        <v>724.93014945881157</v>
      </c>
      <c r="Q175" s="412">
        <v>1</v>
      </c>
      <c r="R175" s="413">
        <v>35</v>
      </c>
      <c r="S175" s="459">
        <f>L175-AF175</f>
        <v>1820733.9483708069</v>
      </c>
      <c r="T175" s="416">
        <f>S175/AF175</f>
        <v>5.8685080321017359E-2</v>
      </c>
      <c r="U175" s="461">
        <v>-5.2121034470795848</v>
      </c>
      <c r="V175" s="512"/>
      <c r="W175" s="397">
        <v>543</v>
      </c>
      <c r="X175" s="398" t="s">
        <v>198</v>
      </c>
      <c r="Y175" s="400">
        <v>44458</v>
      </c>
      <c r="Z175" s="400">
        <v>34211929.189195633</v>
      </c>
      <c r="AA175" s="400">
        <v>-198832.6306909867</v>
      </c>
      <c r="AB175" s="404">
        <f>SUM(Z175:AA175)</f>
        <v>34013096.558504649</v>
      </c>
      <c r="AC175" s="400">
        <v>5144222.2518574186</v>
      </c>
      <c r="AD175" s="399">
        <f>AB175+AC175</f>
        <v>39157318.810362071</v>
      </c>
      <c r="AE175" s="401">
        <v>-8131819</v>
      </c>
      <c r="AF175" s="411">
        <f>AD175+AE175</f>
        <v>31025499.810362071</v>
      </c>
      <c r="AG175" s="399">
        <v>-281235.18041999999</v>
      </c>
      <c r="AH175" s="399">
        <f>SUM(AF175:AG175)</f>
        <v>30744264.629942071</v>
      </c>
      <c r="AI175" s="411">
        <f>AF175/Y175</f>
        <v>697.86089815920809</v>
      </c>
      <c r="AJ175" s="399">
        <f>AH175/Y175</f>
        <v>691.53503598772033</v>
      </c>
      <c r="AK175" s="412">
        <v>1</v>
      </c>
      <c r="AL175" s="413">
        <v>35</v>
      </c>
    </row>
    <row r="176" spans="1:38">
      <c r="A176" s="397">
        <v>545</v>
      </c>
      <c r="B176" s="398" t="s">
        <v>199</v>
      </c>
      <c r="C176" s="420">
        <v>9621</v>
      </c>
      <c r="D176" s="448">
        <f>F176-E176</f>
        <v>11776542.81118357</v>
      </c>
      <c r="E176" s="544">
        <v>974560.51973491756</v>
      </c>
      <c r="F176" s="400">
        <v>12751103.330918487</v>
      </c>
      <c r="G176" s="400">
        <v>3291786.0403096573</v>
      </c>
      <c r="H176" s="404">
        <f>SUM(F176:G176)</f>
        <v>16042889.371228144</v>
      </c>
      <c r="I176" s="427">
        <v>1665394.7750604055</v>
      </c>
      <c r="J176" s="405">
        <f>SUM(H176:I176)</f>
        <v>17708284.146288548</v>
      </c>
      <c r="K176" s="429">
        <v>372964</v>
      </c>
      <c r="L176" s="414">
        <f>SUM(J176:K176)</f>
        <v>18081248.146288548</v>
      </c>
      <c r="M176" s="431">
        <v>93179.821800000005</v>
      </c>
      <c r="N176" s="405">
        <f>SUM(L176:M176)</f>
        <v>18174427.968088549</v>
      </c>
      <c r="O176" s="411">
        <f>L176/C176</f>
        <v>1879.3522654909623</v>
      </c>
      <c r="P176" s="399">
        <f>N176/C176</f>
        <v>1889.0373108916483</v>
      </c>
      <c r="Q176" s="412">
        <v>15</v>
      </c>
      <c r="R176" s="412">
        <v>15</v>
      </c>
      <c r="S176" s="459">
        <f>L176-AF176</f>
        <v>1225702.100783512</v>
      </c>
      <c r="T176" s="416">
        <f>S176/AF176</f>
        <v>7.271802986829827E-2</v>
      </c>
      <c r="U176" s="461">
        <v>13.408282333608668</v>
      </c>
      <c r="V176" s="512"/>
      <c r="W176" s="397">
        <v>545</v>
      </c>
      <c r="X176" s="398" t="s">
        <v>199</v>
      </c>
      <c r="Y176" s="400">
        <v>9584</v>
      </c>
      <c r="Z176" s="400">
        <v>11189256.765390776</v>
      </c>
      <c r="AA176" s="400">
        <v>3119934.886978758</v>
      </c>
      <c r="AB176" s="404">
        <f>SUM(Z176:AA176)</f>
        <v>14309191.652369535</v>
      </c>
      <c r="AC176" s="400">
        <v>2173390.3931355006</v>
      </c>
      <c r="AD176" s="399">
        <f>AB176+AC176</f>
        <v>16482582.045505036</v>
      </c>
      <c r="AE176" s="401">
        <v>372964</v>
      </c>
      <c r="AF176" s="411">
        <f>AD176+AE176</f>
        <v>16855546.045505036</v>
      </c>
      <c r="AG176" s="399">
        <v>14342.782999999996</v>
      </c>
      <c r="AH176" s="399">
        <f>SUM(AF176:AG176)</f>
        <v>16869888.828505035</v>
      </c>
      <c r="AI176" s="411">
        <f>AF176/Y176</f>
        <v>1758.7172418097909</v>
      </c>
      <c r="AJ176" s="399">
        <f>AH176/Y176</f>
        <v>1760.2137759291566</v>
      </c>
      <c r="AK176" s="412">
        <v>15</v>
      </c>
      <c r="AL176" s="412">
        <v>15</v>
      </c>
    </row>
    <row r="177" spans="1:38">
      <c r="A177" s="397">
        <v>560</v>
      </c>
      <c r="B177" s="398" t="s">
        <v>200</v>
      </c>
      <c r="C177" s="420">
        <v>15669</v>
      </c>
      <c r="D177" s="448">
        <f>F177-E177</f>
        <v>4342887.3245017277</v>
      </c>
      <c r="E177" s="544">
        <v>1923073.6873858171</v>
      </c>
      <c r="F177" s="400">
        <v>6265961.0118875448</v>
      </c>
      <c r="G177" s="400">
        <v>6562383.9832777744</v>
      </c>
      <c r="H177" s="404">
        <f>SUM(F177:G177)</f>
        <v>12828344.995165318</v>
      </c>
      <c r="I177" s="427">
        <v>1735654.362388202</v>
      </c>
      <c r="J177" s="405">
        <f>SUM(H177:I177)</f>
        <v>14563999.357553519</v>
      </c>
      <c r="K177" s="429">
        <v>-1723629</v>
      </c>
      <c r="L177" s="414">
        <f>SUM(J177:K177)</f>
        <v>12840370.357553519</v>
      </c>
      <c r="M177" s="431">
        <v>401262.48359700013</v>
      </c>
      <c r="N177" s="405">
        <f>SUM(L177:M177)</f>
        <v>13241632.841150519</v>
      </c>
      <c r="O177" s="411">
        <f>L177/C177</f>
        <v>819.47605830324335</v>
      </c>
      <c r="P177" s="399">
        <f>N177/C177</f>
        <v>845.08474319679101</v>
      </c>
      <c r="Q177" s="412">
        <v>7</v>
      </c>
      <c r="R177" s="412">
        <v>7</v>
      </c>
      <c r="S177" s="459">
        <f>L177-AF177</f>
        <v>1311874.6163641438</v>
      </c>
      <c r="T177" s="416">
        <f>S177/AF177</f>
        <v>0.11379408431206132</v>
      </c>
      <c r="U177" s="461">
        <v>51.523745763005763</v>
      </c>
      <c r="V177" s="512"/>
      <c r="W177" s="397">
        <v>560</v>
      </c>
      <c r="X177" s="398" t="s">
        <v>200</v>
      </c>
      <c r="Y177" s="400">
        <v>15735</v>
      </c>
      <c r="Z177" s="400">
        <v>4380477.5946529452</v>
      </c>
      <c r="AA177" s="400">
        <v>6119155.5578805432</v>
      </c>
      <c r="AB177" s="404">
        <f>SUM(Z177:AA177)</f>
        <v>10499633.152533488</v>
      </c>
      <c r="AC177" s="400">
        <v>2752491.5886558881</v>
      </c>
      <c r="AD177" s="399">
        <f>AB177+AC177</f>
        <v>13252124.741189376</v>
      </c>
      <c r="AE177" s="401">
        <v>-1723629</v>
      </c>
      <c r="AF177" s="411">
        <f>AD177+AE177</f>
        <v>11528495.741189376</v>
      </c>
      <c r="AG177" s="399">
        <v>501324.39749000082</v>
      </c>
      <c r="AH177" s="399">
        <f>SUM(AF177:AG177)</f>
        <v>12029820.138679376</v>
      </c>
      <c r="AI177" s="411">
        <f>AF177/Y177</f>
        <v>732.66576048232446</v>
      </c>
      <c r="AJ177" s="399">
        <f>AH177/Y177</f>
        <v>764.52622425671279</v>
      </c>
      <c r="AK177" s="412">
        <v>7</v>
      </c>
      <c r="AL177" s="412">
        <v>7</v>
      </c>
    </row>
    <row r="178" spans="1:38">
      <c r="A178" s="397">
        <v>561</v>
      </c>
      <c r="B178" s="398" t="s">
        <v>201</v>
      </c>
      <c r="C178" s="420">
        <v>1315</v>
      </c>
      <c r="D178" s="448">
        <f>F178-E178</f>
        <v>1379708.4753477753</v>
      </c>
      <c r="E178" s="544">
        <v>191536.78000589521</v>
      </c>
      <c r="F178" s="400">
        <v>1571245.2553536706</v>
      </c>
      <c r="G178" s="400">
        <v>433005.91615647695</v>
      </c>
      <c r="H178" s="404">
        <f>SUM(F178:G178)</f>
        <v>2004251.1715101474</v>
      </c>
      <c r="I178" s="427">
        <v>264764.55649906059</v>
      </c>
      <c r="J178" s="405">
        <f>SUM(H178:I178)</f>
        <v>2269015.7280092081</v>
      </c>
      <c r="K178" s="429">
        <v>-272606</v>
      </c>
      <c r="L178" s="414">
        <f>SUM(J178:K178)</f>
        <v>1996409.7280092081</v>
      </c>
      <c r="M178" s="431">
        <v>-858154.48764000018</v>
      </c>
      <c r="N178" s="405">
        <f>SUM(L178:M178)</f>
        <v>1138255.2403692079</v>
      </c>
      <c r="O178" s="411">
        <f>L178/C178</f>
        <v>1518.1823026685993</v>
      </c>
      <c r="P178" s="399">
        <f>N178/C178</f>
        <v>865.59333868380827</v>
      </c>
      <c r="Q178" s="412">
        <v>2</v>
      </c>
      <c r="R178" s="412">
        <v>2</v>
      </c>
      <c r="S178" s="459">
        <f>L178-AF178</f>
        <v>188264.61254098825</v>
      </c>
      <c r="T178" s="416">
        <f>S178/AF178</f>
        <v>0.10412030037325685</v>
      </c>
      <c r="U178" s="461">
        <v>94.230780246028417</v>
      </c>
      <c r="V178" s="512"/>
      <c r="W178" s="397">
        <v>561</v>
      </c>
      <c r="X178" s="398" t="s">
        <v>201</v>
      </c>
      <c r="Y178" s="400">
        <v>1317</v>
      </c>
      <c r="Z178" s="400">
        <v>1303892.5857224278</v>
      </c>
      <c r="AA178" s="400">
        <v>436774.38299178809</v>
      </c>
      <c r="AB178" s="404">
        <f>SUM(Z178:AA178)</f>
        <v>1740666.9687142158</v>
      </c>
      <c r="AC178" s="400">
        <v>340084.14675400406</v>
      </c>
      <c r="AD178" s="399">
        <f>AB178+AC178</f>
        <v>2080751.1154682199</v>
      </c>
      <c r="AE178" s="401">
        <v>-272606</v>
      </c>
      <c r="AF178" s="411">
        <f>AD178+AE178</f>
        <v>1808145.1154682199</v>
      </c>
      <c r="AG178" s="399">
        <v>-627299.74000000011</v>
      </c>
      <c r="AH178" s="399">
        <f>SUM(AF178:AG178)</f>
        <v>1180845.3754682196</v>
      </c>
      <c r="AI178" s="411">
        <f>AF178/Y178</f>
        <v>1372.9271947366894</v>
      </c>
      <c r="AJ178" s="399">
        <f>AH178/Y178</f>
        <v>896.61759716645383</v>
      </c>
      <c r="AK178" s="412">
        <v>2</v>
      </c>
      <c r="AL178" s="412">
        <v>2</v>
      </c>
    </row>
    <row r="179" spans="1:38">
      <c r="A179" s="397">
        <v>562</v>
      </c>
      <c r="B179" s="398" t="s">
        <v>202</v>
      </c>
      <c r="C179" s="420">
        <v>8839</v>
      </c>
      <c r="D179" s="448">
        <f>F179-E179</f>
        <v>720493.73548041249</v>
      </c>
      <c r="E179" s="544">
        <v>970615.30023251276</v>
      </c>
      <c r="F179" s="400">
        <v>1691109.0357129253</v>
      </c>
      <c r="G179" s="400">
        <v>3340439.2049294207</v>
      </c>
      <c r="H179" s="404">
        <f>SUM(F179:G179)</f>
        <v>5031548.2406423464</v>
      </c>
      <c r="I179" s="427">
        <v>987875.47037635336</v>
      </c>
      <c r="J179" s="405">
        <f>SUM(H179:I179)</f>
        <v>6019423.7110187002</v>
      </c>
      <c r="K179" s="429">
        <v>-368067</v>
      </c>
      <c r="L179" s="414">
        <f>SUM(J179:K179)</f>
        <v>5651356.7110187002</v>
      </c>
      <c r="M179" s="431">
        <v>-216694.34292150009</v>
      </c>
      <c r="N179" s="405">
        <f>SUM(L179:M179)</f>
        <v>5434662.3680972001</v>
      </c>
      <c r="O179" s="411">
        <f>L179/C179</f>
        <v>639.3660720690915</v>
      </c>
      <c r="P179" s="399">
        <f>N179/C179</f>
        <v>614.85036407933023</v>
      </c>
      <c r="Q179" s="412">
        <v>6</v>
      </c>
      <c r="R179" s="412">
        <v>6</v>
      </c>
      <c r="S179" s="459">
        <f>L179-AF179</f>
        <v>138031.1086240951</v>
      </c>
      <c r="T179" s="416">
        <f>S179/AF179</f>
        <v>2.5035907286909371E-2</v>
      </c>
      <c r="U179" s="461">
        <v>28.660621377086159</v>
      </c>
      <c r="V179" s="512"/>
      <c r="W179" s="397">
        <v>562</v>
      </c>
      <c r="X179" s="398" t="s">
        <v>202</v>
      </c>
      <c r="Y179" s="400">
        <v>8935</v>
      </c>
      <c r="Z179" s="400">
        <v>942246.22389995854</v>
      </c>
      <c r="AA179" s="400">
        <v>3280420.7878165888</v>
      </c>
      <c r="AB179" s="404">
        <f>SUM(Z179:AA179)</f>
        <v>4222667.0117165474</v>
      </c>
      <c r="AC179" s="400">
        <v>1658725.5906780572</v>
      </c>
      <c r="AD179" s="399">
        <f>AB179+AC179</f>
        <v>5881392.6023946051</v>
      </c>
      <c r="AE179" s="401">
        <v>-368067</v>
      </c>
      <c r="AF179" s="411">
        <f>AD179+AE179</f>
        <v>5513325.6023946051</v>
      </c>
      <c r="AG179" s="399">
        <v>-107602.92047666659</v>
      </c>
      <c r="AH179" s="399">
        <f>SUM(AF179:AG179)</f>
        <v>5405722.6819179384</v>
      </c>
      <c r="AI179" s="411">
        <f>AF179/Y179</f>
        <v>617.04819276940179</v>
      </c>
      <c r="AJ179" s="399">
        <f>AH179/Y179</f>
        <v>605.00533653250568</v>
      </c>
      <c r="AK179" s="412">
        <v>6</v>
      </c>
      <c r="AL179" s="412">
        <v>6</v>
      </c>
    </row>
    <row r="180" spans="1:38">
      <c r="A180" s="397">
        <v>563</v>
      </c>
      <c r="B180" s="398" t="s">
        <v>203</v>
      </c>
      <c r="C180" s="420">
        <v>6978</v>
      </c>
      <c r="D180" s="448">
        <f>F180-E180</f>
        <v>846279.94286876614</v>
      </c>
      <c r="E180" s="544">
        <v>804893.09346151212</v>
      </c>
      <c r="F180" s="400">
        <v>1651173.0363302783</v>
      </c>
      <c r="G180" s="400">
        <v>3265041.1498580179</v>
      </c>
      <c r="H180" s="404">
        <f>SUM(F180:G180)</f>
        <v>4916214.1861882964</v>
      </c>
      <c r="I180" s="427">
        <v>720236.1406988356</v>
      </c>
      <c r="J180" s="405">
        <f>SUM(H180:I180)</f>
        <v>5636450.3268871317</v>
      </c>
      <c r="K180" s="429">
        <v>-298574</v>
      </c>
      <c r="L180" s="414">
        <f>SUM(J180:K180)</f>
        <v>5337876.3268871317</v>
      </c>
      <c r="M180" s="431">
        <v>129618.29952000009</v>
      </c>
      <c r="N180" s="405">
        <f>SUM(L180:M180)</f>
        <v>5467494.6264071316</v>
      </c>
      <c r="O180" s="411">
        <f>L180/C180</f>
        <v>764.95791442922496</v>
      </c>
      <c r="P180" s="399">
        <f>N180/C180</f>
        <v>783.53319381013637</v>
      </c>
      <c r="Q180" s="412">
        <v>17</v>
      </c>
      <c r="R180" s="412">
        <v>17</v>
      </c>
      <c r="S180" s="459">
        <f>L180-AF180</f>
        <v>-227470.86749152932</v>
      </c>
      <c r="T180" s="416">
        <f>S180/AF180</f>
        <v>-4.0872718187517344E-2</v>
      </c>
      <c r="U180" s="461">
        <v>-38.118523815975436</v>
      </c>
      <c r="V180" s="512"/>
      <c r="W180" s="397">
        <v>563</v>
      </c>
      <c r="X180" s="398" t="s">
        <v>203</v>
      </c>
      <c r="Y180" s="400">
        <v>7025</v>
      </c>
      <c r="Z180" s="400">
        <v>1078672.6484638159</v>
      </c>
      <c r="AA180" s="400">
        <v>3488074.9075481249</v>
      </c>
      <c r="AB180" s="404">
        <f>SUM(Z180:AA180)</f>
        <v>4566747.5560119413</v>
      </c>
      <c r="AC180" s="400">
        <v>1297173.6383667197</v>
      </c>
      <c r="AD180" s="399">
        <f>AB180+AC180</f>
        <v>5863921.194378661</v>
      </c>
      <c r="AE180" s="401">
        <v>-298574</v>
      </c>
      <c r="AF180" s="411">
        <f>AD180+AE180</f>
        <v>5565347.194378661</v>
      </c>
      <c r="AG180" s="399">
        <v>12482.949599999964</v>
      </c>
      <c r="AH180" s="399">
        <f>SUM(AF180:AG180)</f>
        <v>5577830.1439786609</v>
      </c>
      <c r="AI180" s="411">
        <f>AF180/Y180</f>
        <v>792.2202411926919</v>
      </c>
      <c r="AJ180" s="399">
        <f>AH180/Y180</f>
        <v>793.99717352009407</v>
      </c>
      <c r="AK180" s="412">
        <v>17</v>
      </c>
      <c r="AL180" s="412">
        <v>17</v>
      </c>
    </row>
    <row r="181" spans="1:38">
      <c r="A181" s="397">
        <v>564</v>
      </c>
      <c r="B181" s="398" t="s">
        <v>204</v>
      </c>
      <c r="C181" s="420">
        <v>214633</v>
      </c>
      <c r="D181" s="448">
        <f>F181-E181</f>
        <v>50942191.76611422</v>
      </c>
      <c r="E181" s="544">
        <v>32528678.370103527</v>
      </c>
      <c r="F181" s="400">
        <v>83470870.136217743</v>
      </c>
      <c r="G181" s="400">
        <v>34864558.184179351</v>
      </c>
      <c r="H181" s="404">
        <f>SUM(F181:G181)</f>
        <v>118335428.32039709</v>
      </c>
      <c r="I181" s="427">
        <v>18174033.171114724</v>
      </c>
      <c r="J181" s="405">
        <f>SUM(H181:I181)</f>
        <v>136509461.49151182</v>
      </c>
      <c r="K181" s="429">
        <v>805867</v>
      </c>
      <c r="L181" s="414">
        <f>SUM(J181:K181)</f>
        <v>137315328.49151182</v>
      </c>
      <c r="M181" s="431">
        <v>-14657154.714727499</v>
      </c>
      <c r="N181" s="405">
        <f>SUM(L181:M181)</f>
        <v>122658173.77678433</v>
      </c>
      <c r="O181" s="411">
        <f>L181/C181</f>
        <v>639.76801559644525</v>
      </c>
      <c r="P181" s="399">
        <f>N181/C181</f>
        <v>571.47863458454356</v>
      </c>
      <c r="Q181" s="412">
        <v>17</v>
      </c>
      <c r="R181" s="412">
        <v>17</v>
      </c>
      <c r="S181" s="459">
        <f>L181-AF181</f>
        <v>21678106.245364711</v>
      </c>
      <c r="T181" s="416">
        <f>S181/AF181</f>
        <v>0.18746650796592443</v>
      </c>
      <c r="U181" s="461">
        <v>68.25179482304884</v>
      </c>
      <c r="V181" s="512"/>
      <c r="W181" s="397">
        <v>564</v>
      </c>
      <c r="X181" s="398" t="s">
        <v>204</v>
      </c>
      <c r="Y181" s="400">
        <v>211848</v>
      </c>
      <c r="Z181" s="400">
        <v>50163108.511512704</v>
      </c>
      <c r="AA181" s="400">
        <v>35268957.532213382</v>
      </c>
      <c r="AB181" s="404">
        <f>SUM(Z181:AA181)</f>
        <v>85432066.043726087</v>
      </c>
      <c r="AC181" s="400">
        <v>29399289.202421021</v>
      </c>
      <c r="AD181" s="399">
        <f>AB181+AC181</f>
        <v>114831355.24614711</v>
      </c>
      <c r="AE181" s="401">
        <v>805867</v>
      </c>
      <c r="AF181" s="411">
        <f>AD181+AE181</f>
        <v>115637222.24614711</v>
      </c>
      <c r="AG181" s="399">
        <v>-13715021.453910001</v>
      </c>
      <c r="AH181" s="399">
        <f>SUM(AF181:AG181)</f>
        <v>101922200.7922371</v>
      </c>
      <c r="AI181" s="411">
        <f>AF181/Y181</f>
        <v>545.84995962268749</v>
      </c>
      <c r="AJ181" s="399">
        <f>AH181/Y181</f>
        <v>481.11004490123628</v>
      </c>
      <c r="AK181" s="412">
        <v>17</v>
      </c>
      <c r="AL181" s="412">
        <v>17</v>
      </c>
    </row>
    <row r="182" spans="1:38">
      <c r="A182" s="397">
        <v>576</v>
      </c>
      <c r="B182" s="398" t="s">
        <v>205</v>
      </c>
      <c r="C182" s="420">
        <v>2726</v>
      </c>
      <c r="D182" s="448">
        <f>F182-E182</f>
        <v>372911.06408063765</v>
      </c>
      <c r="E182" s="544">
        <v>350643.87629479845</v>
      </c>
      <c r="F182" s="400">
        <v>723554.9403754361</v>
      </c>
      <c r="G182" s="400">
        <v>849069.29348858469</v>
      </c>
      <c r="H182" s="404">
        <f>SUM(F182:G182)</f>
        <v>1572624.2338640208</v>
      </c>
      <c r="I182" s="427">
        <v>463658.29171494168</v>
      </c>
      <c r="J182" s="405">
        <f>SUM(H182:I182)</f>
        <v>2036282.5255789624</v>
      </c>
      <c r="K182" s="429">
        <v>-239266</v>
      </c>
      <c r="L182" s="414">
        <f>SUM(J182:K182)</f>
        <v>1797016.5255789624</v>
      </c>
      <c r="M182" s="431">
        <v>-53340.864000000001</v>
      </c>
      <c r="N182" s="405">
        <f>SUM(L182:M182)</f>
        <v>1743675.6615789623</v>
      </c>
      <c r="O182" s="411">
        <f>L182/C182</f>
        <v>659.21369243542279</v>
      </c>
      <c r="P182" s="399">
        <f>N182/C182</f>
        <v>639.64624415956064</v>
      </c>
      <c r="Q182" s="412">
        <v>7</v>
      </c>
      <c r="R182" s="412">
        <v>7</v>
      </c>
      <c r="S182" s="459">
        <f>L182-AF182</f>
        <v>193503.24055384076</v>
      </c>
      <c r="T182" s="416">
        <f>S182/AF182</f>
        <v>0.12067454779509933</v>
      </c>
      <c r="U182" s="461">
        <v>117.19621900374261</v>
      </c>
      <c r="V182" s="512"/>
      <c r="W182" s="397">
        <v>576</v>
      </c>
      <c r="X182" s="398" t="s">
        <v>205</v>
      </c>
      <c r="Y182" s="400">
        <v>2750</v>
      </c>
      <c r="Z182" s="400">
        <v>440947.07743233733</v>
      </c>
      <c r="AA182" s="400">
        <v>786039.56098853913</v>
      </c>
      <c r="AB182" s="404">
        <f>SUM(Z182:AA182)</f>
        <v>1226986.6384208766</v>
      </c>
      <c r="AC182" s="400">
        <v>615792.64660424495</v>
      </c>
      <c r="AD182" s="399">
        <f>AB182+AC182</f>
        <v>1842779.2850251216</v>
      </c>
      <c r="AE182" s="401">
        <v>-239266</v>
      </c>
      <c r="AF182" s="411">
        <f>AD182+AE182</f>
        <v>1603513.2850251216</v>
      </c>
      <c r="AG182" s="399">
        <v>-44052.833500000008</v>
      </c>
      <c r="AH182" s="399">
        <f>SUM(AF182:AG182)</f>
        <v>1559460.4515251217</v>
      </c>
      <c r="AI182" s="411">
        <f>AF182/Y182</f>
        <v>583.09574000913517</v>
      </c>
      <c r="AJ182" s="399">
        <f>AH182/Y182</f>
        <v>567.07652782731702</v>
      </c>
      <c r="AK182" s="412">
        <v>7</v>
      </c>
      <c r="AL182" s="412">
        <v>7</v>
      </c>
    </row>
    <row r="183" spans="1:38">
      <c r="A183" s="397">
        <v>577</v>
      </c>
      <c r="B183" s="398" t="s">
        <v>206</v>
      </c>
      <c r="C183" s="420">
        <v>11236</v>
      </c>
      <c r="D183" s="448">
        <f>F183-E183</f>
        <v>5556402.2603892218</v>
      </c>
      <c r="E183" s="544">
        <v>1395486.938478861</v>
      </c>
      <c r="F183" s="400">
        <v>6951889.1988680828</v>
      </c>
      <c r="G183" s="400">
        <v>2366145.1514926753</v>
      </c>
      <c r="H183" s="404">
        <f>SUM(F183:G183)</f>
        <v>9318034.3503607586</v>
      </c>
      <c r="I183" s="427">
        <v>770024.05964741006</v>
      </c>
      <c r="J183" s="405">
        <f>SUM(H183:I183)</f>
        <v>10088058.410008168</v>
      </c>
      <c r="K183" s="429">
        <v>540450</v>
      </c>
      <c r="L183" s="414">
        <f>SUM(J183:K183)</f>
        <v>10628508.410008168</v>
      </c>
      <c r="M183" s="431">
        <v>127984.73556</v>
      </c>
      <c r="N183" s="405">
        <f>SUM(L183:M183)</f>
        <v>10756493.145568168</v>
      </c>
      <c r="O183" s="411">
        <f>L183/C183</f>
        <v>945.93346475686792</v>
      </c>
      <c r="P183" s="399">
        <f>N183/C183</f>
        <v>957.32406065932435</v>
      </c>
      <c r="Q183" s="412">
        <v>2</v>
      </c>
      <c r="R183" s="412">
        <v>2</v>
      </c>
      <c r="S183" s="459">
        <f>L183-AF183</f>
        <v>831503.07054838166</v>
      </c>
      <c r="T183" s="416">
        <f>S183/AF183</f>
        <v>8.487318744221807E-2</v>
      </c>
      <c r="U183" s="461">
        <v>22.219116692017792</v>
      </c>
      <c r="V183" s="512"/>
      <c r="W183" s="397">
        <v>577</v>
      </c>
      <c r="X183" s="398" t="s">
        <v>206</v>
      </c>
      <c r="Y183" s="400">
        <v>11138</v>
      </c>
      <c r="Z183" s="400">
        <v>5307695.9945122609</v>
      </c>
      <c r="AA183" s="400">
        <v>2375117.9126870902</v>
      </c>
      <c r="AB183" s="404">
        <f>SUM(Z183:AA183)</f>
        <v>7682813.9071993511</v>
      </c>
      <c r="AC183" s="400">
        <v>1573741.4322604346</v>
      </c>
      <c r="AD183" s="399">
        <f>AB183+AC183</f>
        <v>9256555.3394597862</v>
      </c>
      <c r="AE183" s="401">
        <v>540450</v>
      </c>
      <c r="AF183" s="411">
        <f>AD183+AE183</f>
        <v>9797005.3394597862</v>
      </c>
      <c r="AG183" s="399">
        <v>-24351.208500000066</v>
      </c>
      <c r="AH183" s="399">
        <f>SUM(AF183:AG183)</f>
        <v>9772654.1309597865</v>
      </c>
      <c r="AI183" s="411">
        <f>AF183/Y183</f>
        <v>879.60184408868611</v>
      </c>
      <c r="AJ183" s="399">
        <f>AH183/Y183</f>
        <v>877.41552621294545</v>
      </c>
      <c r="AK183" s="412">
        <v>2</v>
      </c>
      <c r="AL183" s="412">
        <v>2</v>
      </c>
    </row>
    <row r="184" spans="1:38">
      <c r="A184" s="397">
        <v>578</v>
      </c>
      <c r="B184" s="398" t="s">
        <v>207</v>
      </c>
      <c r="C184" s="420">
        <v>3037</v>
      </c>
      <c r="D184" s="448">
        <f>F184-E184</f>
        <v>-185507.65887026052</v>
      </c>
      <c r="E184" s="544">
        <v>472953.0793299629</v>
      </c>
      <c r="F184" s="400">
        <v>287445.42045970238</v>
      </c>
      <c r="G184" s="400">
        <v>1738636.3095867978</v>
      </c>
      <c r="H184" s="404">
        <f>SUM(F184:G184)</f>
        <v>2026081.7300465002</v>
      </c>
      <c r="I184" s="427">
        <v>448475.57585775619</v>
      </c>
      <c r="J184" s="405">
        <f>SUM(H184:I184)</f>
        <v>2474557.3059042562</v>
      </c>
      <c r="K184" s="429">
        <v>47625</v>
      </c>
      <c r="L184" s="414">
        <f>SUM(J184:K184)</f>
        <v>2522182.3059042562</v>
      </c>
      <c r="M184" s="431">
        <v>260703.47280000005</v>
      </c>
      <c r="N184" s="405">
        <f>SUM(L184:M184)</f>
        <v>2782885.7787042563</v>
      </c>
      <c r="O184" s="411">
        <f>L184/C184</f>
        <v>830.48478956346923</v>
      </c>
      <c r="P184" s="399">
        <f>N184/C184</f>
        <v>916.32722380778932</v>
      </c>
      <c r="Q184" s="412">
        <v>18</v>
      </c>
      <c r="R184" s="412">
        <v>18</v>
      </c>
      <c r="S184" s="459">
        <f>L184-AF184</f>
        <v>438413.00629171729</v>
      </c>
      <c r="T184" s="416">
        <f>S184/AF184</f>
        <v>0.21039421512411996</v>
      </c>
      <c r="U184" s="461">
        <v>199.20074297437691</v>
      </c>
      <c r="V184" s="512"/>
      <c r="W184" s="397">
        <v>578</v>
      </c>
      <c r="X184" s="398" t="s">
        <v>207</v>
      </c>
      <c r="Y184" s="400">
        <v>3100</v>
      </c>
      <c r="Z184" s="400">
        <v>-309783.95991963928</v>
      </c>
      <c r="AA184" s="400">
        <v>1681732.3514559427</v>
      </c>
      <c r="AB184" s="404">
        <f>SUM(Z184:AA184)</f>
        <v>1371948.3915363033</v>
      </c>
      <c r="AC184" s="400">
        <v>664195.90807623544</v>
      </c>
      <c r="AD184" s="399">
        <f>AB184+AC184</f>
        <v>2036144.2996125389</v>
      </c>
      <c r="AE184" s="401">
        <v>47625</v>
      </c>
      <c r="AF184" s="411">
        <f>AD184+AE184</f>
        <v>2083769.2996125389</v>
      </c>
      <c r="AG184" s="399">
        <v>377246.71549999999</v>
      </c>
      <c r="AH184" s="399">
        <f>SUM(AF184:AG184)</f>
        <v>2461016.0151125388</v>
      </c>
      <c r="AI184" s="411">
        <f>AF184/Y184</f>
        <v>672.18364503630289</v>
      </c>
      <c r="AJ184" s="399">
        <f>AH184/Y184</f>
        <v>793.87613390727063</v>
      </c>
      <c r="AK184" s="412">
        <v>18</v>
      </c>
      <c r="AL184" s="412">
        <v>18</v>
      </c>
    </row>
    <row r="185" spans="1:38">
      <c r="A185" s="397">
        <v>580</v>
      </c>
      <c r="B185" s="398" t="s">
        <v>208</v>
      </c>
      <c r="C185" s="420">
        <v>4366</v>
      </c>
      <c r="D185" s="448">
        <f>F185-E185</f>
        <v>-903262.43743623118</v>
      </c>
      <c r="E185" s="544">
        <v>509433.64733147272</v>
      </c>
      <c r="F185" s="400">
        <v>-393828.79010475846</v>
      </c>
      <c r="G185" s="400">
        <v>2195188.8195672454</v>
      </c>
      <c r="H185" s="404">
        <f>SUM(F185:G185)</f>
        <v>1801360.029462487</v>
      </c>
      <c r="I185" s="427">
        <v>725707.69006359496</v>
      </c>
      <c r="J185" s="405">
        <f>SUM(H185:I185)</f>
        <v>2527067.7195260818</v>
      </c>
      <c r="K185" s="429">
        <v>-349932</v>
      </c>
      <c r="L185" s="414">
        <f>SUM(J185:K185)</f>
        <v>2177135.7195260818</v>
      </c>
      <c r="M185" s="431">
        <v>25003.529999999992</v>
      </c>
      <c r="N185" s="405">
        <f>SUM(L185:M185)</f>
        <v>2202139.2495260816</v>
      </c>
      <c r="O185" s="411">
        <f>L185/C185</f>
        <v>498.65682994184192</v>
      </c>
      <c r="P185" s="399">
        <f>N185/C185</f>
        <v>504.38370351032563</v>
      </c>
      <c r="Q185" s="412">
        <v>9</v>
      </c>
      <c r="R185" s="412">
        <v>9</v>
      </c>
      <c r="S185" s="459">
        <f>L185-AF185</f>
        <v>473412.60686734994</v>
      </c>
      <c r="T185" s="416">
        <f>S185/AF185</f>
        <v>0.27786945152641007</v>
      </c>
      <c r="U185" s="461">
        <v>2.8762512022337887</v>
      </c>
      <c r="V185" s="512"/>
      <c r="W185" s="397">
        <v>580</v>
      </c>
      <c r="X185" s="398" t="s">
        <v>208</v>
      </c>
      <c r="Y185" s="400">
        <v>4438</v>
      </c>
      <c r="Z185" s="400">
        <v>-990733.41048092826</v>
      </c>
      <c r="AA185" s="400">
        <v>2018922.5981847316</v>
      </c>
      <c r="AB185" s="404">
        <f>SUM(Z185:AA185)</f>
        <v>1028189.1877038033</v>
      </c>
      <c r="AC185" s="400">
        <v>1025465.9249549286</v>
      </c>
      <c r="AD185" s="399">
        <f>AB185+AC185</f>
        <v>2053655.1126587319</v>
      </c>
      <c r="AE185" s="401">
        <v>-349932</v>
      </c>
      <c r="AF185" s="411">
        <f>AD185+AE185</f>
        <v>1703723.1126587319</v>
      </c>
      <c r="AG185" s="399">
        <v>69428.526500000007</v>
      </c>
      <c r="AH185" s="399">
        <f>SUM(AF185:AG185)</f>
        <v>1773151.6391587318</v>
      </c>
      <c r="AI185" s="411">
        <f>AF185/Y185</f>
        <v>383.89434715158444</v>
      </c>
      <c r="AJ185" s="399">
        <f>AH185/Y185</f>
        <v>399.53844956258041</v>
      </c>
      <c r="AK185" s="412">
        <v>9</v>
      </c>
      <c r="AL185" s="412">
        <v>9</v>
      </c>
    </row>
    <row r="186" spans="1:38">
      <c r="A186" s="397">
        <v>581</v>
      </c>
      <c r="B186" s="398" t="s">
        <v>209</v>
      </c>
      <c r="C186" s="420">
        <v>6123</v>
      </c>
      <c r="D186" s="448">
        <f>F186-E186</f>
        <v>111112.68647335609</v>
      </c>
      <c r="E186" s="544">
        <v>1069827.1419382817</v>
      </c>
      <c r="F186" s="400">
        <v>1180939.8284116378</v>
      </c>
      <c r="G186" s="400">
        <v>2273800.6119698281</v>
      </c>
      <c r="H186" s="404">
        <f>SUM(F186:G186)</f>
        <v>3454740.4403814659</v>
      </c>
      <c r="I186" s="427">
        <v>744737.2029134864</v>
      </c>
      <c r="J186" s="405">
        <f>SUM(H186:I186)</f>
        <v>4199477.6432949528</v>
      </c>
      <c r="K186" s="429">
        <v>-449372</v>
      </c>
      <c r="L186" s="414">
        <f>SUM(J186:K186)</f>
        <v>3750105.6432949528</v>
      </c>
      <c r="M186" s="431">
        <v>79102.83441000001</v>
      </c>
      <c r="N186" s="405">
        <f>SUM(L186:M186)</f>
        <v>3829208.4777049529</v>
      </c>
      <c r="O186" s="411">
        <f>L186/C186</f>
        <v>612.46213347949583</v>
      </c>
      <c r="P186" s="399">
        <f>N186/C186</f>
        <v>625.38110039277365</v>
      </c>
      <c r="Q186" s="412">
        <v>6</v>
      </c>
      <c r="R186" s="412">
        <v>6</v>
      </c>
      <c r="S186" s="459">
        <f>L186-AF186</f>
        <v>622318.55761308409</v>
      </c>
      <c r="T186" s="416">
        <f>S186/AF186</f>
        <v>0.1989644884915229</v>
      </c>
      <c r="U186" s="461">
        <v>105.91506864447541</v>
      </c>
      <c r="V186" s="512"/>
      <c r="W186" s="397">
        <v>581</v>
      </c>
      <c r="X186" s="398" t="s">
        <v>209</v>
      </c>
      <c r="Y186" s="400">
        <v>6240</v>
      </c>
      <c r="Z186" s="400">
        <v>160937.14788590395</v>
      </c>
      <c r="AA186" s="400">
        <v>2191744.4437877815</v>
      </c>
      <c r="AB186" s="404">
        <f>SUM(Z186:AA186)</f>
        <v>2352681.5916736852</v>
      </c>
      <c r="AC186" s="400">
        <v>1224477.4940081832</v>
      </c>
      <c r="AD186" s="399">
        <f>AB186+AC186</f>
        <v>3577159.0856818687</v>
      </c>
      <c r="AE186" s="401">
        <v>-449372</v>
      </c>
      <c r="AF186" s="411">
        <f>AD186+AE186</f>
        <v>3127787.0856818687</v>
      </c>
      <c r="AG186" s="399">
        <v>107649.679</v>
      </c>
      <c r="AH186" s="399">
        <f>SUM(AF186:AG186)</f>
        <v>3235436.7646818687</v>
      </c>
      <c r="AI186" s="411">
        <f>AF186/Y186</f>
        <v>501.24793039773539</v>
      </c>
      <c r="AJ186" s="399">
        <f>AH186/Y186</f>
        <v>518.49948151953026</v>
      </c>
      <c r="AK186" s="412">
        <v>6</v>
      </c>
      <c r="AL186" s="412">
        <v>6</v>
      </c>
    </row>
    <row r="187" spans="1:38">
      <c r="A187" s="397">
        <v>583</v>
      </c>
      <c r="B187" s="398" t="s">
        <v>210</v>
      </c>
      <c r="C187" s="420">
        <v>912</v>
      </c>
      <c r="D187" s="448">
        <f>F187-E187</f>
        <v>414909.44368221262</v>
      </c>
      <c r="E187" s="544">
        <v>125050.42340115576</v>
      </c>
      <c r="F187" s="400">
        <v>539959.86708336836</v>
      </c>
      <c r="G187" s="400">
        <v>97517.058400114474</v>
      </c>
      <c r="H187" s="404">
        <f>SUM(F187:G187)</f>
        <v>637476.92548348289</v>
      </c>
      <c r="I187" s="427">
        <v>114868.97041245645</v>
      </c>
      <c r="J187" s="405">
        <f>SUM(H187:I187)</f>
        <v>752345.89589593932</v>
      </c>
      <c r="K187" s="429">
        <v>-233224</v>
      </c>
      <c r="L187" s="414">
        <f>SUM(J187:K187)</f>
        <v>519121.89589593932</v>
      </c>
      <c r="M187" s="431">
        <v>66842.770199999999</v>
      </c>
      <c r="N187" s="405">
        <f>SUM(L187:M187)</f>
        <v>585964.66609593935</v>
      </c>
      <c r="O187" s="411">
        <f>L187/C187</f>
        <v>569.21260514905623</v>
      </c>
      <c r="P187" s="399">
        <f>N187/C187</f>
        <v>642.50511633326687</v>
      </c>
      <c r="Q187" s="412">
        <v>19</v>
      </c>
      <c r="R187" s="412">
        <v>19</v>
      </c>
      <c r="S187" s="459">
        <f>L187-AF187</f>
        <v>-108595.15458286356</v>
      </c>
      <c r="T187" s="416">
        <f>S187/AF187</f>
        <v>-0.17300016703390578</v>
      </c>
      <c r="U187" s="461">
        <v>-53.648544990102437</v>
      </c>
      <c r="V187" s="512"/>
      <c r="W187" s="397">
        <v>583</v>
      </c>
      <c r="X187" s="398" t="s">
        <v>210</v>
      </c>
      <c r="Y187" s="400">
        <v>947</v>
      </c>
      <c r="Z187" s="400">
        <v>631881.38624366792</v>
      </c>
      <c r="AA187" s="400">
        <v>37541.577134502841</v>
      </c>
      <c r="AB187" s="404">
        <f>SUM(Z187:AA187)</f>
        <v>669422.96337817074</v>
      </c>
      <c r="AC187" s="400">
        <v>191518.08710063214</v>
      </c>
      <c r="AD187" s="399">
        <f>AB187+AC187</f>
        <v>860941.05047880288</v>
      </c>
      <c r="AE187" s="401">
        <v>-233224</v>
      </c>
      <c r="AF187" s="411">
        <f>AD187+AE187</f>
        <v>627717.05047880288</v>
      </c>
      <c r="AG187" s="399">
        <v>149653.5435</v>
      </c>
      <c r="AH187" s="399">
        <f>SUM(AF187:AG187)</f>
        <v>777370.59397880291</v>
      </c>
      <c r="AI187" s="411">
        <f>AF187/Y187</f>
        <v>662.8479941698024</v>
      </c>
      <c r="AJ187" s="399">
        <f>AH187/Y187</f>
        <v>820.87707917508226</v>
      </c>
      <c r="AK187" s="412">
        <v>19</v>
      </c>
      <c r="AL187" s="412">
        <v>19</v>
      </c>
    </row>
    <row r="188" spans="1:38">
      <c r="A188" s="397">
        <v>584</v>
      </c>
      <c r="B188" s="398" t="s">
        <v>211</v>
      </c>
      <c r="C188" s="420">
        <v>2578</v>
      </c>
      <c r="D188" s="448">
        <f>F188-E188</f>
        <v>2735625.9973205649</v>
      </c>
      <c r="E188" s="544">
        <v>268199.58611354546</v>
      </c>
      <c r="F188" s="400">
        <v>3003825.5834341105</v>
      </c>
      <c r="G188" s="400">
        <v>1877742.9066491339</v>
      </c>
      <c r="H188" s="404">
        <f>SUM(F188:G188)</f>
        <v>4881568.4900832446</v>
      </c>
      <c r="I188" s="427">
        <v>371889.87907457416</v>
      </c>
      <c r="J188" s="405">
        <f>SUM(H188:I188)</f>
        <v>5253458.3691578191</v>
      </c>
      <c r="K188" s="429">
        <v>217382</v>
      </c>
      <c r="L188" s="414">
        <f>SUM(J188:K188)</f>
        <v>5470840.3691578191</v>
      </c>
      <c r="M188" s="431">
        <v>26670.432000000001</v>
      </c>
      <c r="N188" s="405">
        <f>SUM(L188:M188)</f>
        <v>5497510.8011578191</v>
      </c>
      <c r="O188" s="411">
        <f>L188/C188</f>
        <v>2122.1258220162217</v>
      </c>
      <c r="P188" s="399">
        <f>N188/C188</f>
        <v>2132.4712184475638</v>
      </c>
      <c r="Q188" s="412">
        <v>16</v>
      </c>
      <c r="R188" s="412">
        <v>16</v>
      </c>
      <c r="S188" s="459">
        <f>L188-AF188</f>
        <v>71138.717071807943</v>
      </c>
      <c r="T188" s="416">
        <f>S188/AF188</f>
        <v>1.3174564384372173E-2</v>
      </c>
      <c r="U188" s="461">
        <v>34.711680534649759</v>
      </c>
      <c r="V188" s="512"/>
      <c r="W188" s="397">
        <v>584</v>
      </c>
      <c r="X188" s="398" t="s">
        <v>211</v>
      </c>
      <c r="Y188" s="400">
        <v>2653</v>
      </c>
      <c r="Z188" s="400">
        <v>2813703.6948795007</v>
      </c>
      <c r="AA188" s="400">
        <v>1820969.3542463663</v>
      </c>
      <c r="AB188" s="404">
        <f>SUM(Z188:AA188)</f>
        <v>4634673.049125867</v>
      </c>
      <c r="AC188" s="400">
        <v>547646.60296014382</v>
      </c>
      <c r="AD188" s="399">
        <f>AB188+AC188</f>
        <v>5182319.6520860111</v>
      </c>
      <c r="AE188" s="401">
        <v>217382</v>
      </c>
      <c r="AF188" s="411">
        <f>AD188+AE188</f>
        <v>5399701.6520860111</v>
      </c>
      <c r="AG188" s="399">
        <v>12609.04</v>
      </c>
      <c r="AH188" s="399">
        <f>SUM(AF188:AG188)</f>
        <v>5412310.6920860112</v>
      </c>
      <c r="AI188" s="411">
        <f>AF188/Y188</f>
        <v>2035.3191300738829</v>
      </c>
      <c r="AJ188" s="399">
        <f>AH188/Y188</f>
        <v>2040.0718779065251</v>
      </c>
      <c r="AK188" s="412">
        <v>16</v>
      </c>
      <c r="AL188" s="412">
        <v>16</v>
      </c>
    </row>
    <row r="189" spans="1:38">
      <c r="A189" s="397">
        <v>592</v>
      </c>
      <c r="B189" s="398" t="s">
        <v>213</v>
      </c>
      <c r="C189" s="420">
        <v>3596</v>
      </c>
      <c r="D189" s="448">
        <f>F189-E189</f>
        <v>1000699.9663775309</v>
      </c>
      <c r="E189" s="544">
        <v>541139.8578781737</v>
      </c>
      <c r="F189" s="400">
        <v>1541839.8242557046</v>
      </c>
      <c r="G189" s="400">
        <v>1723362.5409785416</v>
      </c>
      <c r="H189" s="404">
        <f>SUM(F189:G189)</f>
        <v>3265202.3652342465</v>
      </c>
      <c r="I189" s="427">
        <v>375014.88246710127</v>
      </c>
      <c r="J189" s="405">
        <f>SUM(H189:I189)</f>
        <v>3640217.2477013478</v>
      </c>
      <c r="K189" s="429">
        <v>-56034</v>
      </c>
      <c r="L189" s="414">
        <f>SUM(J189:K189)</f>
        <v>3584183.2477013478</v>
      </c>
      <c r="M189" s="431">
        <v>154571.82246</v>
      </c>
      <c r="N189" s="405">
        <f>SUM(L189:M189)</f>
        <v>3738755.0701613477</v>
      </c>
      <c r="O189" s="411">
        <f>L189/C189</f>
        <v>996.71391760326696</v>
      </c>
      <c r="P189" s="399">
        <f>N189/C189</f>
        <v>1039.698295373011</v>
      </c>
      <c r="Q189" s="412">
        <v>13</v>
      </c>
      <c r="R189" s="412">
        <v>13</v>
      </c>
      <c r="S189" s="459">
        <f>L189-AF189</f>
        <v>404623.34329429455</v>
      </c>
      <c r="T189" s="416">
        <f>S189/AF189</f>
        <v>0.12725765686422932</v>
      </c>
      <c r="U189" s="461">
        <v>127.63981476275444</v>
      </c>
      <c r="V189" s="512"/>
      <c r="W189" s="397">
        <v>592</v>
      </c>
      <c r="X189" s="398" t="s">
        <v>213</v>
      </c>
      <c r="Y189" s="400">
        <v>3651</v>
      </c>
      <c r="Z189" s="400">
        <v>1136634.2925108655</v>
      </c>
      <c r="AA189" s="400">
        <v>1425204.221694584</v>
      </c>
      <c r="AB189" s="404">
        <f>SUM(Z189:AA189)</f>
        <v>2561838.5142054493</v>
      </c>
      <c r="AC189" s="400">
        <v>673755.39020160388</v>
      </c>
      <c r="AD189" s="399">
        <f>AB189+AC189</f>
        <v>3235593.9044070533</v>
      </c>
      <c r="AE189" s="401">
        <v>-56034</v>
      </c>
      <c r="AF189" s="411">
        <f>AD189+AE189</f>
        <v>3179559.9044070533</v>
      </c>
      <c r="AG189" s="399">
        <v>134522.69549999997</v>
      </c>
      <c r="AH189" s="399">
        <f>SUM(AF189:AG189)</f>
        <v>3314082.5999070532</v>
      </c>
      <c r="AI189" s="411">
        <f>AF189/Y189</f>
        <v>870.87370704109924</v>
      </c>
      <c r="AJ189" s="399">
        <f>AH189/Y189</f>
        <v>907.71914541414765</v>
      </c>
      <c r="AK189" s="412">
        <v>13</v>
      </c>
      <c r="AL189" s="412">
        <v>13</v>
      </c>
    </row>
    <row r="190" spans="1:38">
      <c r="A190" s="397">
        <v>593</v>
      </c>
      <c r="B190" s="398" t="s">
        <v>214</v>
      </c>
      <c r="C190" s="420">
        <v>17050</v>
      </c>
      <c r="D190" s="448">
        <f>F190-E190</f>
        <v>-5074265.3857036624</v>
      </c>
      <c r="E190" s="544">
        <v>2723866.5572794932</v>
      </c>
      <c r="F190" s="400">
        <v>-2350398.8284241688</v>
      </c>
      <c r="G190" s="400">
        <v>6772492.7976457858</v>
      </c>
      <c r="H190" s="404">
        <f>SUM(F190:G190)</f>
        <v>4422093.9692216171</v>
      </c>
      <c r="I190" s="572">
        <v>2044825.2034463708</v>
      </c>
      <c r="J190" s="405">
        <f>SUM(H190:I190)</f>
        <v>6466919.1726679876</v>
      </c>
      <c r="K190" s="429">
        <v>-1801947</v>
      </c>
      <c r="L190" s="414">
        <f>SUM(J190:K190)</f>
        <v>4664972.1726679876</v>
      </c>
      <c r="M190" s="431">
        <v>-21119.648340000189</v>
      </c>
      <c r="N190" s="405">
        <f>SUM(L190:M190)</f>
        <v>4643852.5243279878</v>
      </c>
      <c r="O190" s="411">
        <f>L190/C190</f>
        <v>273.60540602158284</v>
      </c>
      <c r="P190" s="399">
        <f>N190/C190</f>
        <v>272.36671696938345</v>
      </c>
      <c r="Q190" s="412">
        <v>10</v>
      </c>
      <c r="R190" s="412">
        <v>10</v>
      </c>
      <c r="S190" s="459">
        <f>L190-AF190</f>
        <v>2250398.5608441047</v>
      </c>
      <c r="T190" s="416">
        <f>S190/AF190</f>
        <v>0.93200660763629972</v>
      </c>
      <c r="U190" s="461">
        <v>134.15675514461611</v>
      </c>
      <c r="V190" s="512"/>
      <c r="W190" s="397">
        <v>593</v>
      </c>
      <c r="X190" s="398" t="s">
        <v>214</v>
      </c>
      <c r="Y190" s="400">
        <v>17077</v>
      </c>
      <c r="Z190" s="400">
        <v>-5374106.9367533233</v>
      </c>
      <c r="AA190" s="400">
        <v>6268444.1043851022</v>
      </c>
      <c r="AB190" s="404">
        <f>SUM(Z190:AA190)</f>
        <v>894337.16763177887</v>
      </c>
      <c r="AC190" s="400">
        <v>3322183.4441921045</v>
      </c>
      <c r="AD190" s="399">
        <f>AB190+AC190</f>
        <v>4216520.6118238829</v>
      </c>
      <c r="AE190" s="401">
        <v>-1801947</v>
      </c>
      <c r="AF190" s="411">
        <f>AD190+AE190</f>
        <v>2414573.6118238829</v>
      </c>
      <c r="AG190" s="399">
        <v>-260754.94719999994</v>
      </c>
      <c r="AH190" s="399">
        <f>SUM(AF190:AG190)</f>
        <v>2153818.6646238831</v>
      </c>
      <c r="AI190" s="411">
        <f>AF190/Y190</f>
        <v>141.39331333512226</v>
      </c>
      <c r="AJ190" s="399">
        <f>AH190/Y190</f>
        <v>126.12394827100094</v>
      </c>
      <c r="AK190" s="412">
        <v>10</v>
      </c>
      <c r="AL190" s="412">
        <v>10</v>
      </c>
    </row>
    <row r="191" spans="1:38">
      <c r="A191" s="397">
        <v>595</v>
      </c>
      <c r="B191" s="398" t="s">
        <v>215</v>
      </c>
      <c r="C191" s="420">
        <v>4073</v>
      </c>
      <c r="D191" s="448">
        <f>F191-E191</f>
        <v>1973573.9916686274</v>
      </c>
      <c r="E191" s="544">
        <v>420337.16133776982</v>
      </c>
      <c r="F191" s="400">
        <v>2393911.1530063972</v>
      </c>
      <c r="G191" s="400">
        <v>2447549.3328842949</v>
      </c>
      <c r="H191" s="404">
        <f>SUM(F191:G191)</f>
        <v>4841460.4858906921</v>
      </c>
      <c r="I191" s="427">
        <v>746269.89699609566</v>
      </c>
      <c r="J191" s="405">
        <f>SUM(H191:I191)</f>
        <v>5587730.3828867879</v>
      </c>
      <c r="K191" s="429">
        <v>24246</v>
      </c>
      <c r="L191" s="414">
        <f>SUM(J191:K191)</f>
        <v>5611976.3828867879</v>
      </c>
      <c r="M191" s="431">
        <v>82478.310959999973</v>
      </c>
      <c r="N191" s="405">
        <f>SUM(L191:M191)</f>
        <v>5694454.6938467883</v>
      </c>
      <c r="O191" s="411">
        <f>L191/C191</f>
        <v>1377.8483630952094</v>
      </c>
      <c r="P191" s="399">
        <f>N191/C191</f>
        <v>1398.0983780620643</v>
      </c>
      <c r="Q191" s="412">
        <v>11</v>
      </c>
      <c r="R191" s="412">
        <v>11</v>
      </c>
      <c r="S191" s="459">
        <f>L191-AF191</f>
        <v>2935.9614937026054</v>
      </c>
      <c r="T191" s="416">
        <f>S191/AF191</f>
        <v>5.2343382702409148E-4</v>
      </c>
      <c r="U191" s="461">
        <v>50.612484746703103</v>
      </c>
      <c r="V191" s="512"/>
      <c r="W191" s="397">
        <v>595</v>
      </c>
      <c r="X191" s="398" t="s">
        <v>215</v>
      </c>
      <c r="Y191" s="400">
        <v>4140</v>
      </c>
      <c r="Z191" s="400">
        <v>2338605.1409419039</v>
      </c>
      <c r="AA191" s="400">
        <v>2280686.9865767313</v>
      </c>
      <c r="AB191" s="404">
        <f>SUM(Z191:AA191)</f>
        <v>4619292.1275186352</v>
      </c>
      <c r="AC191" s="400">
        <v>965502.29387445038</v>
      </c>
      <c r="AD191" s="399">
        <f>AB191+AC191</f>
        <v>5584794.4213930853</v>
      </c>
      <c r="AE191" s="401">
        <v>24246</v>
      </c>
      <c r="AF191" s="411">
        <f>AD191+AE191</f>
        <v>5609040.4213930853</v>
      </c>
      <c r="AG191" s="399">
        <v>137438.53600000005</v>
      </c>
      <c r="AH191" s="399">
        <f>SUM(AF191:AG191)</f>
        <v>5746478.9573930856</v>
      </c>
      <c r="AI191" s="411">
        <f>AF191/Y191</f>
        <v>1354.8406814959144</v>
      </c>
      <c r="AJ191" s="399">
        <f>AH191/Y191</f>
        <v>1388.0383955055763</v>
      </c>
      <c r="AK191" s="412">
        <v>11</v>
      </c>
      <c r="AL191" s="412">
        <v>11</v>
      </c>
    </row>
    <row r="192" spans="1:38">
      <c r="A192" s="397">
        <v>598</v>
      </c>
      <c r="B192" s="398" t="s">
        <v>216</v>
      </c>
      <c r="C192" s="420">
        <v>19475</v>
      </c>
      <c r="D192" s="448">
        <f>F192-E192</f>
        <v>-386749.26278195158</v>
      </c>
      <c r="E192" s="544">
        <v>3418838.4816503841</v>
      </c>
      <c r="F192" s="400">
        <v>3032089.2188684326</v>
      </c>
      <c r="G192" s="400">
        <v>1540098.8948150375</v>
      </c>
      <c r="H192" s="404">
        <f>SUM(F192:G192)</f>
        <v>4572188.1136834696</v>
      </c>
      <c r="I192" s="427">
        <v>1635093.6688201306</v>
      </c>
      <c r="J192" s="405">
        <f>SUM(H192:I192)</f>
        <v>6207281.7825036002</v>
      </c>
      <c r="K192" s="429">
        <v>3076263</v>
      </c>
      <c r="L192" s="414">
        <f>SUM(J192:K192)</f>
        <v>9283544.7825036012</v>
      </c>
      <c r="M192" s="431">
        <v>1101988.9122000001</v>
      </c>
      <c r="N192" s="405">
        <f>SUM(L192:M192)</f>
        <v>10385533.694703601</v>
      </c>
      <c r="O192" s="411">
        <f>L192/C192</f>
        <v>476.69036110416437</v>
      </c>
      <c r="P192" s="399">
        <f>N192/C192</f>
        <v>533.27515762277801</v>
      </c>
      <c r="Q192" s="412">
        <v>15</v>
      </c>
      <c r="R192" s="412">
        <v>15</v>
      </c>
      <c r="S192" s="459">
        <f>L192-AF192</f>
        <v>3760772.3469525287</v>
      </c>
      <c r="T192" s="416">
        <f>S192/AF192</f>
        <v>0.68095732548090615</v>
      </c>
      <c r="U192" s="461">
        <v>133.00913936653797</v>
      </c>
      <c r="V192" s="512"/>
      <c r="W192" s="397">
        <v>598</v>
      </c>
      <c r="X192" s="398" t="s">
        <v>216</v>
      </c>
      <c r="Y192" s="400">
        <v>19207</v>
      </c>
      <c r="Z192" s="400">
        <v>-2139742.4023477379</v>
      </c>
      <c r="AA192" s="400">
        <v>1509816.7851735575</v>
      </c>
      <c r="AB192" s="404">
        <f>SUM(Z192:AA192)</f>
        <v>-629925.61717418046</v>
      </c>
      <c r="AC192" s="400">
        <v>3076435.0527252527</v>
      </c>
      <c r="AD192" s="399">
        <f>AB192+AC192</f>
        <v>2446509.4355510725</v>
      </c>
      <c r="AE192" s="401">
        <v>3076263</v>
      </c>
      <c r="AF192" s="411">
        <f>AD192+AE192</f>
        <v>5522772.4355510725</v>
      </c>
      <c r="AG192" s="399">
        <v>819666.40649999992</v>
      </c>
      <c r="AH192" s="399">
        <f>SUM(AF192:AG192)</f>
        <v>6342438.842051072</v>
      </c>
      <c r="AI192" s="411">
        <f>AF192/Y192</f>
        <v>287.53956555167764</v>
      </c>
      <c r="AJ192" s="399">
        <f>AH192/Y192</f>
        <v>330.21496548399398</v>
      </c>
      <c r="AK192" s="412">
        <v>15</v>
      </c>
      <c r="AL192" s="412">
        <v>15</v>
      </c>
    </row>
    <row r="193" spans="1:38">
      <c r="A193" s="397">
        <v>599</v>
      </c>
      <c r="B193" s="398" t="s">
        <v>217</v>
      </c>
      <c r="C193" s="420">
        <v>11225</v>
      </c>
      <c r="D193" s="448">
        <f>F193-E193</f>
        <v>9943366.7377349716</v>
      </c>
      <c r="E193" s="544">
        <v>741024.94153159368</v>
      </c>
      <c r="F193" s="400">
        <v>10684391.679266565</v>
      </c>
      <c r="G193" s="400">
        <v>4916762.1387205282</v>
      </c>
      <c r="H193" s="404">
        <f>SUM(F193:G193)</f>
        <v>15601153.817987092</v>
      </c>
      <c r="I193" s="427">
        <v>1145625.0772570784</v>
      </c>
      <c r="J193" s="405">
        <f>SUM(H193:I193)</f>
        <v>16746778.89524417</v>
      </c>
      <c r="K193" s="429">
        <v>-1057316</v>
      </c>
      <c r="L193" s="414">
        <f>SUM(J193:K193)</f>
        <v>15689462.89524417</v>
      </c>
      <c r="M193" s="431">
        <v>-445229.52420000016</v>
      </c>
      <c r="N193" s="405">
        <f>SUM(L193:M193)</f>
        <v>15244233.37104417</v>
      </c>
      <c r="O193" s="411">
        <f>L193/C193</f>
        <v>1397.7249795317746</v>
      </c>
      <c r="P193" s="399">
        <f>N193/C193</f>
        <v>1358.0608793803269</v>
      </c>
      <c r="Q193" s="412">
        <v>15</v>
      </c>
      <c r="R193" s="412">
        <v>15</v>
      </c>
      <c r="S193" s="459">
        <f>L193-AF193</f>
        <v>379884.57223314792</v>
      </c>
      <c r="T193" s="416">
        <f>S193/AF193</f>
        <v>2.4813522895151423E-2</v>
      </c>
      <c r="U193" s="461">
        <v>-30.115578747617747</v>
      </c>
      <c r="V193" s="512"/>
      <c r="W193" s="397">
        <v>599</v>
      </c>
      <c r="X193" s="398" t="s">
        <v>217</v>
      </c>
      <c r="Y193" s="400">
        <v>11206</v>
      </c>
      <c r="Z193" s="400">
        <v>9532728.8272897489</v>
      </c>
      <c r="AA193" s="400">
        <v>4793569.6578630488</v>
      </c>
      <c r="AB193" s="404">
        <f>SUM(Z193:AA193)</f>
        <v>14326298.485152798</v>
      </c>
      <c r="AC193" s="400">
        <v>2040595.8378582234</v>
      </c>
      <c r="AD193" s="399">
        <f>AB193+AC193</f>
        <v>16366894.323011022</v>
      </c>
      <c r="AE193" s="401">
        <v>-1057316</v>
      </c>
      <c r="AF193" s="411">
        <f>AD193+AE193</f>
        <v>15309578.323011022</v>
      </c>
      <c r="AG193" s="399">
        <v>-494983.62650000013</v>
      </c>
      <c r="AH193" s="399">
        <f>SUM(AF193:AG193)</f>
        <v>14814594.696511023</v>
      </c>
      <c r="AI193" s="411">
        <f>AF193/Y193</f>
        <v>1366.1947459406588</v>
      </c>
      <c r="AJ193" s="399">
        <f>AH193/Y193</f>
        <v>1322.0234424871517</v>
      </c>
      <c r="AK193" s="412">
        <v>15</v>
      </c>
      <c r="AL193" s="412">
        <v>15</v>
      </c>
    </row>
    <row r="194" spans="1:38">
      <c r="A194" s="397">
        <v>601</v>
      </c>
      <c r="B194" s="398" t="s">
        <v>218</v>
      </c>
      <c r="C194" s="420">
        <v>3739</v>
      </c>
      <c r="D194" s="448">
        <f>F194-E194</f>
        <v>2551820.8210810898</v>
      </c>
      <c r="E194" s="544">
        <v>556250.52640242118</v>
      </c>
      <c r="F194" s="400">
        <v>3108071.3474835111</v>
      </c>
      <c r="G194" s="400">
        <v>1416322.5225819668</v>
      </c>
      <c r="H194" s="404">
        <f>SUM(F194:G194)</f>
        <v>4524393.8700654777</v>
      </c>
      <c r="I194" s="427">
        <v>614049.03781024111</v>
      </c>
      <c r="J194" s="405">
        <f>SUM(H194:I194)</f>
        <v>5138442.9078757185</v>
      </c>
      <c r="K194" s="429">
        <v>269828</v>
      </c>
      <c r="L194" s="414">
        <f>SUM(J194:K194)</f>
        <v>5408270.9078757185</v>
      </c>
      <c r="M194" s="431">
        <v>-50790.50394000001</v>
      </c>
      <c r="N194" s="405">
        <f>SUM(L194:M194)</f>
        <v>5357480.4039357184</v>
      </c>
      <c r="O194" s="411">
        <f>L194/C194</f>
        <v>1446.448491007146</v>
      </c>
      <c r="P194" s="399">
        <f>N194/C194</f>
        <v>1432.8645102796786</v>
      </c>
      <c r="Q194" s="412">
        <v>13</v>
      </c>
      <c r="R194" s="412">
        <v>13</v>
      </c>
      <c r="S194" s="459">
        <f>L194-AF194</f>
        <v>163062.72806038335</v>
      </c>
      <c r="T194" s="416">
        <f>S194/AF194</f>
        <v>3.1087942074040652E-2</v>
      </c>
      <c r="U194" s="461">
        <v>89.4600924752433</v>
      </c>
      <c r="V194" s="512"/>
      <c r="W194" s="397">
        <v>601</v>
      </c>
      <c r="X194" s="398" t="s">
        <v>218</v>
      </c>
      <c r="Y194" s="400">
        <v>3786</v>
      </c>
      <c r="Z194" s="400">
        <v>2577651.3826056318</v>
      </c>
      <c r="AA194" s="400">
        <v>1539874.3496339608</v>
      </c>
      <c r="AB194" s="404">
        <f>SUM(Z194:AA194)</f>
        <v>4117525.7322395928</v>
      </c>
      <c r="AC194" s="400">
        <v>857854.44757574226</v>
      </c>
      <c r="AD194" s="399">
        <f>AB194+AC194</f>
        <v>4975380.1798153352</v>
      </c>
      <c r="AE194" s="401">
        <v>269828</v>
      </c>
      <c r="AF194" s="411">
        <f>AD194+AE194</f>
        <v>5245208.1798153352</v>
      </c>
      <c r="AG194" s="399">
        <v>-54486.814100000003</v>
      </c>
      <c r="AH194" s="399">
        <f>SUM(AF194:AG194)</f>
        <v>5190721.3657153351</v>
      </c>
      <c r="AI194" s="411">
        <f>AF194/Y194</f>
        <v>1385.4221288471567</v>
      </c>
      <c r="AJ194" s="399">
        <f>AH194/Y194</f>
        <v>1371.0304716627932</v>
      </c>
      <c r="AK194" s="412">
        <v>13</v>
      </c>
      <c r="AL194" s="412">
        <v>13</v>
      </c>
    </row>
    <row r="195" spans="1:38">
      <c r="A195" s="397">
        <v>604</v>
      </c>
      <c r="B195" s="398" t="s">
        <v>219</v>
      </c>
      <c r="C195" s="420">
        <v>20763</v>
      </c>
      <c r="D195" s="448">
        <f>F195-E195</f>
        <v>16057134.751596667</v>
      </c>
      <c r="E195" s="544">
        <v>2452573.4898529286</v>
      </c>
      <c r="F195" s="400">
        <v>18509708.241449594</v>
      </c>
      <c r="G195" s="400">
        <v>-491212.39215761126</v>
      </c>
      <c r="H195" s="404">
        <f>SUM(F195:G195)</f>
        <v>18018495.849291984</v>
      </c>
      <c r="I195" s="427">
        <v>752462.99949474121</v>
      </c>
      <c r="J195" s="405">
        <f>SUM(H195:I195)</f>
        <v>18770958.848786727</v>
      </c>
      <c r="K195" s="429">
        <v>-2654730</v>
      </c>
      <c r="L195" s="414">
        <f>SUM(J195:K195)</f>
        <v>16116228.848786727</v>
      </c>
      <c r="M195" s="431">
        <v>-782915.94879150018</v>
      </c>
      <c r="N195" s="405">
        <f>SUM(L195:M195)</f>
        <v>15333312.899995226</v>
      </c>
      <c r="O195" s="411">
        <f>L195/C195</f>
        <v>776.19943403105174</v>
      </c>
      <c r="P195" s="399">
        <f>N195/C195</f>
        <v>738.49216876150967</v>
      </c>
      <c r="Q195" s="412">
        <v>6</v>
      </c>
      <c r="R195" s="412">
        <v>6</v>
      </c>
      <c r="S195" s="459">
        <f>L195-AF195</f>
        <v>602952.16630292684</v>
      </c>
      <c r="T195" s="416">
        <f>S195/AF195</f>
        <v>3.8866847967955497E-2</v>
      </c>
      <c r="U195" s="461">
        <v>-16.998982862837465</v>
      </c>
      <c r="V195" s="512"/>
      <c r="W195" s="397">
        <v>604</v>
      </c>
      <c r="X195" s="398" t="s">
        <v>219</v>
      </c>
      <c r="Y195" s="400">
        <v>20405</v>
      </c>
      <c r="Z195" s="400">
        <v>16452036.679893414</v>
      </c>
      <c r="AA195" s="400">
        <v>-403690.54200171522</v>
      </c>
      <c r="AB195" s="404">
        <f>SUM(Z195:AA195)</f>
        <v>16048346.137891699</v>
      </c>
      <c r="AC195" s="400">
        <v>2119660.5445921016</v>
      </c>
      <c r="AD195" s="399">
        <f>AB195+AC195</f>
        <v>18168006.6824838</v>
      </c>
      <c r="AE195" s="401">
        <v>-2654730</v>
      </c>
      <c r="AF195" s="411">
        <f>AD195+AE195</f>
        <v>15513276.6824838</v>
      </c>
      <c r="AG195" s="399">
        <v>-736090.53712000023</v>
      </c>
      <c r="AH195" s="399">
        <f>SUM(AF195:AG195)</f>
        <v>14777186.1453638</v>
      </c>
      <c r="AI195" s="411">
        <f>AF195/Y195</f>
        <v>760.26839904355791</v>
      </c>
      <c r="AJ195" s="399">
        <f>AH195/Y195</f>
        <v>724.19437125037007</v>
      </c>
      <c r="AK195" s="412">
        <v>6</v>
      </c>
      <c r="AL195" s="412">
        <v>6</v>
      </c>
    </row>
    <row r="196" spans="1:38">
      <c r="A196" s="397">
        <v>607</v>
      </c>
      <c r="B196" s="398" t="s">
        <v>220</v>
      </c>
      <c r="C196" s="420">
        <v>4064</v>
      </c>
      <c r="D196" s="448">
        <f>F196-E196</f>
        <v>-171301.0669993544</v>
      </c>
      <c r="E196" s="544">
        <v>574236.99508870952</v>
      </c>
      <c r="F196" s="400">
        <v>402935.92808935512</v>
      </c>
      <c r="G196" s="400">
        <v>2457774.439054783</v>
      </c>
      <c r="H196" s="404">
        <f>SUM(F196:G196)</f>
        <v>2860710.3671441381</v>
      </c>
      <c r="I196" s="427">
        <v>676926.90965418506</v>
      </c>
      <c r="J196" s="405">
        <f>SUM(H196:I196)</f>
        <v>3537637.2767983233</v>
      </c>
      <c r="K196" s="429">
        <v>-650142</v>
      </c>
      <c r="L196" s="414">
        <f>SUM(J196:K196)</f>
        <v>2887495.2767983233</v>
      </c>
      <c r="M196" s="431">
        <v>-23995.054289999985</v>
      </c>
      <c r="N196" s="405">
        <f>SUM(L196:M196)</f>
        <v>2863500.2225083234</v>
      </c>
      <c r="O196" s="411">
        <f>L196/C196</f>
        <v>710.50572755864255</v>
      </c>
      <c r="P196" s="399">
        <f>N196/C196</f>
        <v>704.60143270381968</v>
      </c>
      <c r="Q196" s="412">
        <v>12</v>
      </c>
      <c r="R196" s="412">
        <v>12</v>
      </c>
      <c r="S196" s="459">
        <f>L196-AF196</f>
        <v>218163.22422210919</v>
      </c>
      <c r="T196" s="416">
        <f>S196/AF196</f>
        <v>8.172951881784675E-2</v>
      </c>
      <c r="U196" s="461">
        <v>88.883813599531436</v>
      </c>
      <c r="V196" s="512"/>
      <c r="W196" s="397">
        <v>607</v>
      </c>
      <c r="X196" s="398" t="s">
        <v>220</v>
      </c>
      <c r="Y196" s="400">
        <v>4084</v>
      </c>
      <c r="Z196" s="400">
        <v>-147685.69085301342</v>
      </c>
      <c r="AA196" s="400">
        <v>2534276.3673792565</v>
      </c>
      <c r="AB196" s="404">
        <f>SUM(Z196:AA196)</f>
        <v>2386590.6765262429</v>
      </c>
      <c r="AC196" s="400">
        <v>932883.37604997109</v>
      </c>
      <c r="AD196" s="399">
        <f>AB196+AC196</f>
        <v>3319474.0525762141</v>
      </c>
      <c r="AE196" s="401">
        <v>-650142</v>
      </c>
      <c r="AF196" s="411">
        <f>AD196+AE196</f>
        <v>2669332.0525762141</v>
      </c>
      <c r="AG196" s="399">
        <v>-48860.029999999984</v>
      </c>
      <c r="AH196" s="399">
        <f>SUM(AF196:AG196)</f>
        <v>2620472.0225762143</v>
      </c>
      <c r="AI196" s="411">
        <f>AF196/Y196</f>
        <v>653.60726066998382</v>
      </c>
      <c r="AJ196" s="399">
        <f>AH196/Y196</f>
        <v>641.64349230563528</v>
      </c>
      <c r="AK196" s="412">
        <v>12</v>
      </c>
      <c r="AL196" s="412">
        <v>12</v>
      </c>
    </row>
    <row r="197" spans="1:38">
      <c r="A197" s="397">
        <v>608</v>
      </c>
      <c r="B197" s="398" t="s">
        <v>221</v>
      </c>
      <c r="C197" s="420">
        <v>1943</v>
      </c>
      <c r="D197" s="448">
        <f>F197-E197</f>
        <v>-161489.62188861409</v>
      </c>
      <c r="E197" s="544">
        <v>252007.34638457728</v>
      </c>
      <c r="F197" s="400">
        <v>90517.724495963193</v>
      </c>
      <c r="G197" s="400">
        <v>1003538.4539756188</v>
      </c>
      <c r="H197" s="404">
        <f>SUM(F197:G197)</f>
        <v>1094056.178471582</v>
      </c>
      <c r="I197" s="427">
        <v>221436.91613237094</v>
      </c>
      <c r="J197" s="405">
        <f>SUM(H197:I197)</f>
        <v>1315493.094603953</v>
      </c>
      <c r="K197" s="429">
        <v>445554</v>
      </c>
      <c r="L197" s="414">
        <f>SUM(J197:K197)</f>
        <v>1761047.094603953</v>
      </c>
      <c r="M197" s="431">
        <v>0</v>
      </c>
      <c r="N197" s="405">
        <f>SUM(L197:M197)</f>
        <v>1761047.094603953</v>
      </c>
      <c r="O197" s="411">
        <f>L197/C197</f>
        <v>906.35465496858103</v>
      </c>
      <c r="P197" s="399">
        <f>N197/C197</f>
        <v>906.35465496858103</v>
      </c>
      <c r="Q197" s="412">
        <v>4</v>
      </c>
      <c r="R197" s="412">
        <v>4</v>
      </c>
      <c r="S197" s="459">
        <f>L197-AF197</f>
        <v>81617.073351798346</v>
      </c>
      <c r="T197" s="416">
        <f>S197/AF197</f>
        <v>4.8598079300110425E-2</v>
      </c>
      <c r="U197" s="461">
        <v>101.78109031266547</v>
      </c>
      <c r="V197" s="512"/>
      <c r="W197" s="397">
        <v>608</v>
      </c>
      <c r="X197" s="398" t="s">
        <v>221</v>
      </c>
      <c r="Y197" s="400">
        <v>1980</v>
      </c>
      <c r="Z197" s="400">
        <v>-82774.187090068823</v>
      </c>
      <c r="AA197" s="400">
        <v>903365.75059115712</v>
      </c>
      <c r="AB197" s="404">
        <f>SUM(Z197:AA197)</f>
        <v>820591.5635010883</v>
      </c>
      <c r="AC197" s="400">
        <v>413284.45775106637</v>
      </c>
      <c r="AD197" s="399">
        <f>AB197+AC197</f>
        <v>1233876.0212521546</v>
      </c>
      <c r="AE197" s="401">
        <v>445554</v>
      </c>
      <c r="AF197" s="411">
        <f>AD197+AE197</f>
        <v>1679430.0212521546</v>
      </c>
      <c r="AG197" s="399">
        <v>-3152.2599999999948</v>
      </c>
      <c r="AH197" s="399">
        <f>SUM(AF197:AG197)</f>
        <v>1676277.7612521546</v>
      </c>
      <c r="AI197" s="411">
        <f>AF197/Y197</f>
        <v>848.19698043038113</v>
      </c>
      <c r="AJ197" s="399">
        <f>AH197/Y197</f>
        <v>846.60492992533057</v>
      </c>
      <c r="AK197" s="412">
        <v>4</v>
      </c>
      <c r="AL197" s="412">
        <v>4</v>
      </c>
    </row>
    <row r="198" spans="1:38">
      <c r="A198" s="397">
        <v>609</v>
      </c>
      <c r="B198" s="398" t="s">
        <v>222</v>
      </c>
      <c r="C198" s="420">
        <v>83106</v>
      </c>
      <c r="D198" s="448">
        <f>F198-E198</f>
        <v>-16999179.949321531</v>
      </c>
      <c r="E198" s="544">
        <v>13743124.272040226</v>
      </c>
      <c r="F198" s="400">
        <v>-3256055.6772813052</v>
      </c>
      <c r="G198" s="400">
        <v>21356659.795363437</v>
      </c>
      <c r="H198" s="404">
        <f>SUM(F198:G198)</f>
        <v>18100604.118082132</v>
      </c>
      <c r="I198" s="427">
        <v>7760685.7670428576</v>
      </c>
      <c r="J198" s="405">
        <f>SUM(H198:I198)</f>
        <v>25861289.885124989</v>
      </c>
      <c r="K198" s="429">
        <v>-4878825</v>
      </c>
      <c r="L198" s="414">
        <f>SUM(J198:K198)</f>
        <v>20982464.885124989</v>
      </c>
      <c r="M198" s="431">
        <v>-2907150.8484134981</v>
      </c>
      <c r="N198" s="405">
        <f>SUM(L198:M198)</f>
        <v>18075314.036711492</v>
      </c>
      <c r="O198" s="411">
        <f>L198/C198</f>
        <v>252.47833953174245</v>
      </c>
      <c r="P198" s="399">
        <f>N198/C198</f>
        <v>217.49710053078587</v>
      </c>
      <c r="Q198" s="412">
        <v>4</v>
      </c>
      <c r="R198" s="412">
        <v>4</v>
      </c>
      <c r="S198" s="459">
        <f>L198-AF198</f>
        <v>6968255.0464771017</v>
      </c>
      <c r="T198" s="416">
        <f>S198/AF198</f>
        <v>0.49722782281026628</v>
      </c>
      <c r="U198" s="461">
        <v>97.627596259770769</v>
      </c>
      <c r="V198" s="512"/>
      <c r="W198" s="397">
        <v>609</v>
      </c>
      <c r="X198" s="398" t="s">
        <v>222</v>
      </c>
      <c r="Y198" s="400">
        <v>83205</v>
      </c>
      <c r="Z198" s="400">
        <v>-17335908.210549518</v>
      </c>
      <c r="AA198" s="400">
        <v>22686581.203463353</v>
      </c>
      <c r="AB198" s="404">
        <f>SUM(Z198:AA198)</f>
        <v>5350672.9929138348</v>
      </c>
      <c r="AC198" s="400">
        <v>13542361.845734052</v>
      </c>
      <c r="AD198" s="399">
        <f>AB198+AC198</f>
        <v>18893034.838647887</v>
      </c>
      <c r="AE198" s="401">
        <v>-4878825</v>
      </c>
      <c r="AF198" s="411">
        <f>AD198+AE198</f>
        <v>14014209.838647887</v>
      </c>
      <c r="AG198" s="399">
        <v>-2918215.7279100004</v>
      </c>
      <c r="AH198" s="399">
        <f>SUM(AF198:AG198)</f>
        <v>11095994.110737886</v>
      </c>
      <c r="AI198" s="411">
        <f>AF198/Y198</f>
        <v>168.42990010994396</v>
      </c>
      <c r="AJ198" s="399">
        <f>AH198/Y198</f>
        <v>133.35729957019274</v>
      </c>
      <c r="AK198" s="412">
        <v>4</v>
      </c>
      <c r="AL198" s="412">
        <v>4</v>
      </c>
    </row>
    <row r="199" spans="1:38">
      <c r="A199" s="397">
        <v>611</v>
      </c>
      <c r="B199" s="398" t="s">
        <v>223</v>
      </c>
      <c r="C199" s="420">
        <v>4973</v>
      </c>
      <c r="D199" s="448">
        <f>F199-E199</f>
        <v>2847645.5817119945</v>
      </c>
      <c r="E199" s="544">
        <v>450297.96397588204</v>
      </c>
      <c r="F199" s="400">
        <v>3297943.5456878766</v>
      </c>
      <c r="G199" s="400">
        <v>1085721.566498236</v>
      </c>
      <c r="H199" s="404">
        <f>SUM(F199:G199)</f>
        <v>4383665.1121861124</v>
      </c>
      <c r="I199" s="427">
        <v>399304.12559151137</v>
      </c>
      <c r="J199" s="405">
        <f>SUM(H199:I199)</f>
        <v>4782969.2377776243</v>
      </c>
      <c r="K199" s="429">
        <v>-1346495</v>
      </c>
      <c r="L199" s="414">
        <f>SUM(J199:K199)</f>
        <v>3436474.2377776243</v>
      </c>
      <c r="M199" s="431">
        <v>24553.466460000025</v>
      </c>
      <c r="N199" s="405">
        <f>SUM(L199:M199)</f>
        <v>3461027.7042376241</v>
      </c>
      <c r="O199" s="411">
        <f>L199/C199</f>
        <v>691.02639006185893</v>
      </c>
      <c r="P199" s="399">
        <f>N199/C199</f>
        <v>695.96374507090775</v>
      </c>
      <c r="Q199" s="412">
        <v>1</v>
      </c>
      <c r="R199" s="413">
        <v>35</v>
      </c>
      <c r="S199" s="459">
        <f>L199-AF199</f>
        <v>-243529.77855483815</v>
      </c>
      <c r="T199" s="416">
        <f>S199/AF199</f>
        <v>-6.617649803478827E-2</v>
      </c>
      <c r="U199" s="461">
        <v>-67.085891994467829</v>
      </c>
      <c r="V199" s="512"/>
      <c r="W199" s="397">
        <v>611</v>
      </c>
      <c r="X199" s="398" t="s">
        <v>223</v>
      </c>
      <c r="Y199" s="400">
        <v>5011</v>
      </c>
      <c r="Z199" s="400">
        <v>3179278.222573305</v>
      </c>
      <c r="AA199" s="400">
        <v>1127579.3538515638</v>
      </c>
      <c r="AB199" s="404">
        <f>SUM(Z199:AA199)</f>
        <v>4306857.5764248688</v>
      </c>
      <c r="AC199" s="400">
        <v>719641.43990759377</v>
      </c>
      <c r="AD199" s="399">
        <f>AB199+AC199</f>
        <v>5026499.0163324624</v>
      </c>
      <c r="AE199" s="401">
        <v>-1346495</v>
      </c>
      <c r="AF199" s="411">
        <f>AD199+AE199</f>
        <v>3680004.0163324624</v>
      </c>
      <c r="AG199" s="399">
        <v>120069.58339999994</v>
      </c>
      <c r="AH199" s="399">
        <f>SUM(AF199:AG199)</f>
        <v>3800073.5997324623</v>
      </c>
      <c r="AI199" s="411">
        <f>AF199/Y199</f>
        <v>734.38515592346084</v>
      </c>
      <c r="AJ199" s="399">
        <f>AH199/Y199</f>
        <v>758.34635795898271</v>
      </c>
      <c r="AK199" s="412">
        <v>1</v>
      </c>
      <c r="AL199" s="413">
        <v>35</v>
      </c>
    </row>
    <row r="200" spans="1:38">
      <c r="A200" s="397">
        <v>614</v>
      </c>
      <c r="B200" s="398" t="s">
        <v>224</v>
      </c>
      <c r="C200" s="420">
        <v>2923</v>
      </c>
      <c r="D200" s="448">
        <f>F200-E200</f>
        <v>844376.60699495999</v>
      </c>
      <c r="E200" s="544">
        <v>474159.02069974324</v>
      </c>
      <c r="F200" s="400">
        <v>1318535.6276947032</v>
      </c>
      <c r="G200" s="400">
        <v>1455919.989889754</v>
      </c>
      <c r="H200" s="404">
        <f>SUM(F200:G200)</f>
        <v>2774455.6175844572</v>
      </c>
      <c r="I200" s="427">
        <v>573922.06870440149</v>
      </c>
      <c r="J200" s="405">
        <f>SUM(H200:I200)</f>
        <v>3348377.6862888588</v>
      </c>
      <c r="K200" s="429">
        <v>92684</v>
      </c>
      <c r="L200" s="414">
        <f>SUM(J200:K200)</f>
        <v>3441061.6862888588</v>
      </c>
      <c r="M200" s="431">
        <v>-4533.9734400000016</v>
      </c>
      <c r="N200" s="405">
        <f>SUM(L200:M200)</f>
        <v>3436527.7128488589</v>
      </c>
      <c r="O200" s="411">
        <f>L200/C200</f>
        <v>1177.2362936328632</v>
      </c>
      <c r="P200" s="399">
        <f>N200/C200</f>
        <v>1175.6851566366263</v>
      </c>
      <c r="Q200" s="412">
        <v>19</v>
      </c>
      <c r="R200" s="412">
        <v>19</v>
      </c>
      <c r="S200" s="459">
        <f>L200-AF200</f>
        <v>207102.60027800919</v>
      </c>
      <c r="T200" s="416">
        <f>S200/AF200</f>
        <v>6.4039956836149783E-2</v>
      </c>
      <c r="U200" s="461">
        <v>165.00978803670819</v>
      </c>
      <c r="V200" s="512"/>
      <c r="W200" s="397">
        <v>614</v>
      </c>
      <c r="X200" s="398" t="s">
        <v>224</v>
      </c>
      <c r="Y200" s="400">
        <v>2999</v>
      </c>
      <c r="Z200" s="400">
        <v>855634.25284885406</v>
      </c>
      <c r="AA200" s="400">
        <v>1516639.8992714647</v>
      </c>
      <c r="AB200" s="404">
        <f>SUM(Z200:AA200)</f>
        <v>2372274.1521203187</v>
      </c>
      <c r="AC200" s="400">
        <v>769000.93389053084</v>
      </c>
      <c r="AD200" s="399">
        <f>AB200+AC200</f>
        <v>3141275.0860108496</v>
      </c>
      <c r="AE200" s="401">
        <v>92684</v>
      </c>
      <c r="AF200" s="411">
        <f>AD200+AE200</f>
        <v>3233959.0860108496</v>
      </c>
      <c r="AG200" s="399">
        <v>-12609.04</v>
      </c>
      <c r="AH200" s="399">
        <f>SUM(AF200:AG200)</f>
        <v>3221350.0460108495</v>
      </c>
      <c r="AI200" s="411">
        <f>AF200/Y200</f>
        <v>1078.3458106071523</v>
      </c>
      <c r="AJ200" s="399">
        <f>AH200/Y200</f>
        <v>1074.1413958022172</v>
      </c>
      <c r="AK200" s="412">
        <v>19</v>
      </c>
      <c r="AL200" s="412">
        <v>19</v>
      </c>
    </row>
    <row r="201" spans="1:38">
      <c r="A201" s="397">
        <v>615</v>
      </c>
      <c r="B201" s="398" t="s">
        <v>225</v>
      </c>
      <c r="C201" s="420">
        <v>7479</v>
      </c>
      <c r="D201" s="448">
        <f>F201-E201</f>
        <v>10064890.180444004</v>
      </c>
      <c r="E201" s="544">
        <v>1264126.6003279113</v>
      </c>
      <c r="F201" s="400">
        <v>11329016.780771915</v>
      </c>
      <c r="G201" s="400">
        <v>3974873.5910725119</v>
      </c>
      <c r="H201" s="404">
        <f>SUM(F201:G201)</f>
        <v>15303890.371844426</v>
      </c>
      <c r="I201" s="427">
        <v>1046909.394046371</v>
      </c>
      <c r="J201" s="405">
        <f>SUM(H201:I201)</f>
        <v>16350799.765890798</v>
      </c>
      <c r="K201" s="429">
        <v>164914</v>
      </c>
      <c r="L201" s="414">
        <f>SUM(J201:K201)</f>
        <v>16515713.765890798</v>
      </c>
      <c r="M201" s="431">
        <v>126934.58729999997</v>
      </c>
      <c r="N201" s="405">
        <f>SUM(L201:M201)</f>
        <v>16642648.353190798</v>
      </c>
      <c r="O201" s="411">
        <f>L201/C201</f>
        <v>2208.2783481602887</v>
      </c>
      <c r="P201" s="399">
        <f>N201/C201</f>
        <v>2225.2504817744079</v>
      </c>
      <c r="Q201" s="412">
        <v>17</v>
      </c>
      <c r="R201" s="412">
        <v>17</v>
      </c>
      <c r="S201" s="459">
        <f>L201-AF201</f>
        <v>1101116.1943248939</v>
      </c>
      <c r="T201" s="416">
        <f>S201/AF201</f>
        <v>7.1433340326447214E-2</v>
      </c>
      <c r="U201" s="461">
        <v>150.11775261773187</v>
      </c>
      <c r="V201" s="512"/>
      <c r="W201" s="397">
        <v>615</v>
      </c>
      <c r="X201" s="398" t="s">
        <v>225</v>
      </c>
      <c r="Y201" s="400">
        <v>7603</v>
      </c>
      <c r="Z201" s="400">
        <v>10027457.405657804</v>
      </c>
      <c r="AA201" s="400">
        <v>3665159.1393682896</v>
      </c>
      <c r="AB201" s="404">
        <f>SUM(Z201:AA201)</f>
        <v>13692616.545026094</v>
      </c>
      <c r="AC201" s="400">
        <v>1557067.0265398102</v>
      </c>
      <c r="AD201" s="399">
        <f>AB201+AC201</f>
        <v>15249683.571565904</v>
      </c>
      <c r="AE201" s="401">
        <v>164914</v>
      </c>
      <c r="AF201" s="411">
        <f>AD201+AE201</f>
        <v>15414597.571565904</v>
      </c>
      <c r="AG201" s="399">
        <v>10260.606299999985</v>
      </c>
      <c r="AH201" s="399">
        <f>SUM(AF201:AG201)</f>
        <v>15424858.177865904</v>
      </c>
      <c r="AI201" s="411">
        <f>AF201/Y201</f>
        <v>2027.4362188038806</v>
      </c>
      <c r="AJ201" s="399">
        <f>AH201/Y201</f>
        <v>2028.7857658642515</v>
      </c>
      <c r="AK201" s="412">
        <v>17</v>
      </c>
      <c r="AL201" s="412">
        <v>17</v>
      </c>
    </row>
    <row r="202" spans="1:38">
      <c r="A202" s="397">
        <v>616</v>
      </c>
      <c r="B202" s="398" t="s">
        <v>226</v>
      </c>
      <c r="C202" s="420">
        <v>1781</v>
      </c>
      <c r="D202" s="448">
        <f>F202-E202</f>
        <v>-123759.80285948422</v>
      </c>
      <c r="E202" s="544">
        <v>217404.60916426318</v>
      </c>
      <c r="F202" s="400">
        <v>93644.806304778962</v>
      </c>
      <c r="G202" s="400">
        <v>815321.92242810759</v>
      </c>
      <c r="H202" s="404">
        <f>SUM(F202:G202)</f>
        <v>908966.72873288649</v>
      </c>
      <c r="I202" s="427">
        <v>239804.86705117437</v>
      </c>
      <c r="J202" s="405">
        <f>SUM(H202:I202)</f>
        <v>1148771.5957840609</v>
      </c>
      <c r="K202" s="429">
        <v>-495448</v>
      </c>
      <c r="L202" s="414">
        <f>SUM(J202:K202)</f>
        <v>653323.59578406089</v>
      </c>
      <c r="M202" s="431">
        <v>-811697.92890000006</v>
      </c>
      <c r="N202" s="405">
        <f>SUM(L202:M202)</f>
        <v>-158374.33311593917</v>
      </c>
      <c r="O202" s="411">
        <f>L202/C202</f>
        <v>366.82964389896739</v>
      </c>
      <c r="P202" s="399">
        <f>N202/C202</f>
        <v>-88.924386926411657</v>
      </c>
      <c r="Q202" s="412">
        <v>1</v>
      </c>
      <c r="R202" s="413">
        <v>34</v>
      </c>
      <c r="S202" s="459">
        <f>L202-AF202</f>
        <v>79000.862146820873</v>
      </c>
      <c r="T202" s="416">
        <f>S202/AF202</f>
        <v>0.13755482330727353</v>
      </c>
      <c r="U202" s="461">
        <v>-19.998191524774825</v>
      </c>
      <c r="V202" s="512"/>
      <c r="W202" s="397">
        <v>616</v>
      </c>
      <c r="X202" s="398" t="s">
        <v>226</v>
      </c>
      <c r="Y202" s="400">
        <v>1807</v>
      </c>
      <c r="Z202" s="400">
        <v>-90090.854950302222</v>
      </c>
      <c r="AA202" s="400">
        <v>779712.87489525776</v>
      </c>
      <c r="AB202" s="404">
        <f>SUM(Z202:AA202)</f>
        <v>689622.01994495559</v>
      </c>
      <c r="AC202" s="400">
        <v>380148.71369228436</v>
      </c>
      <c r="AD202" s="399">
        <f>AB202+AC202</f>
        <v>1069770.73363724</v>
      </c>
      <c r="AE202" s="401">
        <v>-495448</v>
      </c>
      <c r="AF202" s="411">
        <f>AD202+AE202</f>
        <v>574322.73363724002</v>
      </c>
      <c r="AG202" s="399">
        <v>-694915.71700000006</v>
      </c>
      <c r="AH202" s="399">
        <f>SUM(AF202:AG202)</f>
        <v>-120592.98336276005</v>
      </c>
      <c r="AI202" s="411">
        <f>AF202/Y202</f>
        <v>317.83217135431101</v>
      </c>
      <c r="AJ202" s="399">
        <f>AH202/Y202</f>
        <v>-66.736570759690125</v>
      </c>
      <c r="AK202" s="412">
        <v>1</v>
      </c>
      <c r="AL202" s="413">
        <v>34</v>
      </c>
    </row>
    <row r="203" spans="1:38">
      <c r="A203" s="397">
        <v>619</v>
      </c>
      <c r="B203" s="398" t="s">
        <v>227</v>
      </c>
      <c r="C203" s="420">
        <v>2650</v>
      </c>
      <c r="D203" s="448">
        <f>F203-E203</f>
        <v>936931.03322693252</v>
      </c>
      <c r="E203" s="544">
        <v>379363.08468535694</v>
      </c>
      <c r="F203" s="400">
        <v>1316294.1179122895</v>
      </c>
      <c r="G203" s="400">
        <v>1658156.5311216044</v>
      </c>
      <c r="H203" s="404">
        <f>SUM(F203:G203)</f>
        <v>2974450.6490338938</v>
      </c>
      <c r="I203" s="427">
        <v>559829.42749997659</v>
      </c>
      <c r="J203" s="405">
        <f>SUM(H203:I203)</f>
        <v>3534280.0765338703</v>
      </c>
      <c r="K203" s="429">
        <v>71171</v>
      </c>
      <c r="L203" s="414">
        <f>SUM(J203:K203)</f>
        <v>3605451.0765338703</v>
      </c>
      <c r="M203" s="431">
        <v>131685.25799999997</v>
      </c>
      <c r="N203" s="405">
        <f>SUM(L203:M203)</f>
        <v>3737136.3345338702</v>
      </c>
      <c r="O203" s="411">
        <f>L203/C203</f>
        <v>1360.5475760505171</v>
      </c>
      <c r="P203" s="399">
        <f>N203/C203</f>
        <v>1410.2401262391963</v>
      </c>
      <c r="Q203" s="412">
        <v>6</v>
      </c>
      <c r="R203" s="412">
        <v>6</v>
      </c>
      <c r="S203" s="459">
        <f>L203-AF203</f>
        <v>189329.20504716318</v>
      </c>
      <c r="T203" s="416">
        <f>S203/AF203</f>
        <v>5.5422263071886982E-2</v>
      </c>
      <c r="U203" s="461">
        <v>68.065221694724414</v>
      </c>
      <c r="V203" s="512"/>
      <c r="W203" s="397">
        <v>619</v>
      </c>
      <c r="X203" s="398" t="s">
        <v>227</v>
      </c>
      <c r="Y203" s="400">
        <v>2675</v>
      </c>
      <c r="Z203" s="400">
        <v>1095628.0857051713</v>
      </c>
      <c r="AA203" s="400">
        <v>1560511.2675316883</v>
      </c>
      <c r="AB203" s="404">
        <f>SUM(Z203:AA203)</f>
        <v>2656139.3532368597</v>
      </c>
      <c r="AC203" s="400">
        <v>688811.51824984758</v>
      </c>
      <c r="AD203" s="399">
        <f>AB203+AC203</f>
        <v>3344950.8714867071</v>
      </c>
      <c r="AE203" s="401">
        <v>71171</v>
      </c>
      <c r="AF203" s="411">
        <f>AD203+AE203</f>
        <v>3416121.8714867071</v>
      </c>
      <c r="AG203" s="399">
        <v>219239.68300000002</v>
      </c>
      <c r="AH203" s="399">
        <f>SUM(AF203:AG203)</f>
        <v>3635361.5544867073</v>
      </c>
      <c r="AI203" s="411">
        <f>AF203/Y203</f>
        <v>1277.0549052286756</v>
      </c>
      <c r="AJ203" s="399">
        <f>AH203/Y203</f>
        <v>1359.0136652286756</v>
      </c>
      <c r="AK203" s="412">
        <v>6</v>
      </c>
      <c r="AL203" s="412">
        <v>6</v>
      </c>
    </row>
    <row r="204" spans="1:38">
      <c r="A204" s="397">
        <v>620</v>
      </c>
      <c r="B204" s="398" t="s">
        <v>228</v>
      </c>
      <c r="C204" s="420">
        <v>2359</v>
      </c>
      <c r="D204" s="448">
        <f>F204-E204</f>
        <v>2521861.657505176</v>
      </c>
      <c r="E204" s="544">
        <v>468476.43361810962</v>
      </c>
      <c r="F204" s="400">
        <v>2990338.0911232857</v>
      </c>
      <c r="G204" s="400">
        <v>962297.04346247751</v>
      </c>
      <c r="H204" s="404">
        <f>SUM(F204:G204)</f>
        <v>3952635.1345857633</v>
      </c>
      <c r="I204" s="427">
        <v>449168.83703626262</v>
      </c>
      <c r="J204" s="405">
        <f>SUM(H204:I204)</f>
        <v>4401803.9716220256</v>
      </c>
      <c r="K204" s="429">
        <v>83849</v>
      </c>
      <c r="L204" s="414">
        <f>SUM(J204:K204)</f>
        <v>4485652.9716220256</v>
      </c>
      <c r="M204" s="431">
        <v>-33254.694899999995</v>
      </c>
      <c r="N204" s="405">
        <f>SUM(L204:M204)</f>
        <v>4452398.2767220261</v>
      </c>
      <c r="O204" s="411">
        <f>L204/C204</f>
        <v>1901.506134642656</v>
      </c>
      <c r="P204" s="399">
        <f>N204/C204</f>
        <v>1887.4091889453268</v>
      </c>
      <c r="Q204" s="412">
        <v>18</v>
      </c>
      <c r="R204" s="412">
        <v>18</v>
      </c>
      <c r="S204" s="459">
        <f>L204-AF204</f>
        <v>727553.06184159219</v>
      </c>
      <c r="T204" s="416">
        <f>S204/AF204</f>
        <v>0.19359598714981993</v>
      </c>
      <c r="U204" s="461">
        <v>354.60992334674961</v>
      </c>
      <c r="V204" s="512"/>
      <c r="W204" s="397">
        <v>620</v>
      </c>
      <c r="X204" s="398" t="s">
        <v>228</v>
      </c>
      <c r="Y204" s="400">
        <v>2380</v>
      </c>
      <c r="Z204" s="400">
        <v>2287524.8755971836</v>
      </c>
      <c r="AA204" s="400">
        <v>795721.41825120139</v>
      </c>
      <c r="AB204" s="404">
        <f>SUM(Z204:AA204)</f>
        <v>3083246.2938483851</v>
      </c>
      <c r="AC204" s="400">
        <v>591004.61593204807</v>
      </c>
      <c r="AD204" s="399">
        <f>AB204+AC204</f>
        <v>3674250.9097804334</v>
      </c>
      <c r="AE204" s="401">
        <v>83849</v>
      </c>
      <c r="AF204" s="411">
        <f>AD204+AE204</f>
        <v>3758099.9097804334</v>
      </c>
      <c r="AG204" s="399">
        <v>-36172.183500000006</v>
      </c>
      <c r="AH204" s="399">
        <f>SUM(AF204:AG204)</f>
        <v>3721927.7262804336</v>
      </c>
      <c r="AI204" s="411">
        <f>AF204/Y204</f>
        <v>1579.0335755379972</v>
      </c>
      <c r="AJ204" s="399">
        <f>AH204/Y204</f>
        <v>1563.8351791094258</v>
      </c>
      <c r="AK204" s="412">
        <v>18</v>
      </c>
      <c r="AL204" s="412">
        <v>18</v>
      </c>
    </row>
    <row r="205" spans="1:38">
      <c r="A205" s="397">
        <v>623</v>
      </c>
      <c r="B205" s="398" t="s">
        <v>229</v>
      </c>
      <c r="C205" s="420">
        <v>2108</v>
      </c>
      <c r="D205" s="448">
        <f>F205-E205</f>
        <v>1324951.8258277392</v>
      </c>
      <c r="E205" s="544">
        <v>208150.92100062041</v>
      </c>
      <c r="F205" s="400">
        <v>1533102.7468283596</v>
      </c>
      <c r="G205" s="400">
        <v>-49426.714111726942</v>
      </c>
      <c r="H205" s="404">
        <f>SUM(F205:G205)</f>
        <v>1483676.0327166326</v>
      </c>
      <c r="I205" s="427">
        <v>403825.34301499452</v>
      </c>
      <c r="J205" s="405">
        <f>SUM(H205:I205)</f>
        <v>1887501.375731627</v>
      </c>
      <c r="K205" s="429">
        <v>-516181</v>
      </c>
      <c r="L205" s="414">
        <f>SUM(J205:K205)</f>
        <v>1371320.375731627</v>
      </c>
      <c r="M205" s="431">
        <v>-61758.719099999995</v>
      </c>
      <c r="N205" s="405">
        <f>SUM(L205:M205)</f>
        <v>1309561.6566316269</v>
      </c>
      <c r="O205" s="411">
        <f>L205/C205</f>
        <v>650.53148753872244</v>
      </c>
      <c r="P205" s="399">
        <f>N205/C205</f>
        <v>621.23418246282108</v>
      </c>
      <c r="Q205" s="412">
        <v>10</v>
      </c>
      <c r="R205" s="412">
        <v>10</v>
      </c>
      <c r="S205" s="459">
        <f>L205-AF205</f>
        <v>67260.641166481189</v>
      </c>
      <c r="T205" s="416">
        <f>S205/AF205</f>
        <v>5.1577883576713647E-2</v>
      </c>
      <c r="U205" s="461">
        <v>17.137917265205715</v>
      </c>
      <c r="V205" s="512"/>
      <c r="W205" s="397">
        <v>623</v>
      </c>
      <c r="X205" s="398" t="s">
        <v>229</v>
      </c>
      <c r="Y205" s="400">
        <v>2107</v>
      </c>
      <c r="Z205" s="400">
        <v>1417190.0045791981</v>
      </c>
      <c r="AA205" s="400">
        <v>-71486.339083328654</v>
      </c>
      <c r="AB205" s="404">
        <f>SUM(Z205:AA205)</f>
        <v>1345703.6654958695</v>
      </c>
      <c r="AC205" s="400">
        <v>474537.06906927645</v>
      </c>
      <c r="AD205" s="399">
        <f>AB205+AC205</f>
        <v>1820240.7345651458</v>
      </c>
      <c r="AE205" s="401">
        <v>-516181</v>
      </c>
      <c r="AF205" s="411">
        <f>AD205+AE205</f>
        <v>1304059.7345651458</v>
      </c>
      <c r="AG205" s="399">
        <v>-69349.72</v>
      </c>
      <c r="AH205" s="399">
        <f>SUM(AF205:AG205)</f>
        <v>1234710.0145651458</v>
      </c>
      <c r="AI205" s="411">
        <f>AF205/Y205</f>
        <v>618.91776676086658</v>
      </c>
      <c r="AJ205" s="399">
        <f>AH205/Y205</f>
        <v>586.00380378032548</v>
      </c>
      <c r="AK205" s="412">
        <v>10</v>
      </c>
      <c r="AL205" s="412">
        <v>10</v>
      </c>
    </row>
    <row r="206" spans="1:38">
      <c r="A206" s="397">
        <v>624</v>
      </c>
      <c r="B206" s="398" t="s">
        <v>230</v>
      </c>
      <c r="C206" s="420">
        <v>5065</v>
      </c>
      <c r="D206" s="448">
        <f>F206-E206</f>
        <v>3048005.3732462414</v>
      </c>
      <c r="E206" s="544">
        <v>601708.04566098936</v>
      </c>
      <c r="F206" s="400">
        <v>3649713.4189072307</v>
      </c>
      <c r="G206" s="400">
        <v>914761.63957461121</v>
      </c>
      <c r="H206" s="404">
        <f>SUM(F206:G206)</f>
        <v>4564475.0584818423</v>
      </c>
      <c r="I206" s="427">
        <v>384569.39026934351</v>
      </c>
      <c r="J206" s="405">
        <f>SUM(H206:I206)</f>
        <v>4949044.448751186</v>
      </c>
      <c r="K206" s="429">
        <v>-839758</v>
      </c>
      <c r="L206" s="414">
        <f>SUM(J206:K206)</f>
        <v>4109286.448751186</v>
      </c>
      <c r="M206" s="431">
        <v>-175224.73823999995</v>
      </c>
      <c r="N206" s="405">
        <f>SUM(L206:M206)</f>
        <v>3934061.7105111862</v>
      </c>
      <c r="O206" s="411">
        <f>L206/C206</f>
        <v>811.31025641681856</v>
      </c>
      <c r="P206" s="399">
        <f>N206/C206</f>
        <v>776.71504649776625</v>
      </c>
      <c r="Q206" s="412">
        <v>8</v>
      </c>
      <c r="R206" s="412">
        <v>8</v>
      </c>
      <c r="S206" s="459">
        <f>L206-AF206</f>
        <v>119289.78827584255</v>
      </c>
      <c r="T206" s="416">
        <f>S206/AF206</f>
        <v>2.9897215067250484E-2</v>
      </c>
      <c r="U206" s="461">
        <v>24.833684552310388</v>
      </c>
      <c r="V206" s="512"/>
      <c r="W206" s="397">
        <v>624</v>
      </c>
      <c r="X206" s="398" t="s">
        <v>230</v>
      </c>
      <c r="Y206" s="400">
        <v>5117</v>
      </c>
      <c r="Z206" s="400">
        <v>3035078.780480288</v>
      </c>
      <c r="AA206" s="400">
        <v>1080031.7538383401</v>
      </c>
      <c r="AB206" s="404">
        <f>SUM(Z206:AA206)</f>
        <v>4115110.5343186278</v>
      </c>
      <c r="AC206" s="400">
        <v>714644.12615671521</v>
      </c>
      <c r="AD206" s="399">
        <f>AB206+AC206</f>
        <v>4829754.6604753435</v>
      </c>
      <c r="AE206" s="401">
        <v>-839758</v>
      </c>
      <c r="AF206" s="411">
        <f>AD206+AE206</f>
        <v>3989996.6604753435</v>
      </c>
      <c r="AG206" s="399">
        <v>-103000.09549999997</v>
      </c>
      <c r="AH206" s="399">
        <f>SUM(AF206:AG206)</f>
        <v>3886996.5649753436</v>
      </c>
      <c r="AI206" s="411">
        <f>AF206/Y206</f>
        <v>779.75310933659239</v>
      </c>
      <c r="AJ206" s="399">
        <f>AH206/Y206</f>
        <v>759.62410884802489</v>
      </c>
      <c r="AK206" s="412">
        <v>8</v>
      </c>
      <c r="AL206" s="412">
        <v>8</v>
      </c>
    </row>
    <row r="207" spans="1:38">
      <c r="A207" s="397">
        <v>625</v>
      </c>
      <c r="B207" s="398" t="s">
        <v>231</v>
      </c>
      <c r="C207" s="420">
        <v>2980</v>
      </c>
      <c r="D207" s="448">
        <f>F207-E207</f>
        <v>2914133.3435730231</v>
      </c>
      <c r="E207" s="544">
        <v>336561.25067553081</v>
      </c>
      <c r="F207" s="400">
        <v>3250694.5942485537</v>
      </c>
      <c r="G207" s="400">
        <v>629014.57954646857</v>
      </c>
      <c r="H207" s="404">
        <f>SUM(F207:G207)</f>
        <v>3879709.1737950221</v>
      </c>
      <c r="I207" s="427">
        <v>390644.18436906219</v>
      </c>
      <c r="J207" s="405">
        <f>SUM(H207:I207)</f>
        <v>4270353.3581640841</v>
      </c>
      <c r="K207" s="429">
        <v>299998</v>
      </c>
      <c r="L207" s="414">
        <f>SUM(J207:K207)</f>
        <v>4570351.3581640841</v>
      </c>
      <c r="M207" s="431">
        <v>-68342.982000000018</v>
      </c>
      <c r="N207" s="405">
        <f>SUM(L207:M207)</f>
        <v>4502008.3761640843</v>
      </c>
      <c r="O207" s="411">
        <f>L207/C207</f>
        <v>1533.6749524040551</v>
      </c>
      <c r="P207" s="399">
        <f>N207/C207</f>
        <v>1510.7410658268739</v>
      </c>
      <c r="Q207" s="412">
        <v>17</v>
      </c>
      <c r="R207" s="412">
        <v>17</v>
      </c>
      <c r="S207" s="459">
        <f>L207-AF207</f>
        <v>144432.85979905259</v>
      </c>
      <c r="T207" s="416">
        <f>S207/AF207</f>
        <v>3.2633420577538243E-2</v>
      </c>
      <c r="U207" s="461">
        <v>0.54225197944424508</v>
      </c>
      <c r="V207" s="512"/>
      <c r="W207" s="397">
        <v>625</v>
      </c>
      <c r="X207" s="398" t="s">
        <v>231</v>
      </c>
      <c r="Y207" s="400">
        <v>2991</v>
      </c>
      <c r="Z207" s="400">
        <v>2987253.5644520526</v>
      </c>
      <c r="AA207" s="400">
        <v>581409.5257253584</v>
      </c>
      <c r="AB207" s="404">
        <f>SUM(Z207:AA207)</f>
        <v>3568663.0901774112</v>
      </c>
      <c r="AC207" s="400">
        <v>557257.40818761988</v>
      </c>
      <c r="AD207" s="399">
        <f>AB207+AC207</f>
        <v>4125920.4983650311</v>
      </c>
      <c r="AE207" s="401">
        <v>299998</v>
      </c>
      <c r="AF207" s="411">
        <f>AD207+AE207</f>
        <v>4425918.4983650316</v>
      </c>
      <c r="AG207" s="399">
        <v>-4570.7769999999873</v>
      </c>
      <c r="AH207" s="399">
        <f>SUM(AF207:AG207)</f>
        <v>4421347.7213650318</v>
      </c>
      <c r="AI207" s="411">
        <f>AF207/Y207</f>
        <v>1479.7454023286632</v>
      </c>
      <c r="AJ207" s="399">
        <f>AH207/Y207</f>
        <v>1478.2172254647382</v>
      </c>
      <c r="AK207" s="412">
        <v>17</v>
      </c>
      <c r="AL207" s="412">
        <v>17</v>
      </c>
    </row>
    <row r="208" spans="1:38">
      <c r="A208" s="397">
        <v>626</v>
      </c>
      <c r="B208" s="398" t="s">
        <v>232</v>
      </c>
      <c r="C208" s="420">
        <v>4756</v>
      </c>
      <c r="D208" s="448">
        <f>F208-E208</f>
        <v>415688.82756149536</v>
      </c>
      <c r="E208" s="544">
        <v>733402.05745792715</v>
      </c>
      <c r="F208" s="400">
        <v>1149090.8850194225</v>
      </c>
      <c r="G208" s="400">
        <v>2275942.0181209282</v>
      </c>
      <c r="H208" s="404">
        <f>SUM(F208:G208)</f>
        <v>3425032.9031403507</v>
      </c>
      <c r="I208" s="427">
        <v>671988.36361297383</v>
      </c>
      <c r="J208" s="405">
        <f>SUM(H208:I208)</f>
        <v>4097021.2667533243</v>
      </c>
      <c r="K208" s="429">
        <v>-173956</v>
      </c>
      <c r="L208" s="414">
        <f>SUM(J208:K208)</f>
        <v>3923065.2667533243</v>
      </c>
      <c r="M208" s="431">
        <v>-15085.463099999994</v>
      </c>
      <c r="N208" s="405">
        <f>SUM(L208:M208)</f>
        <v>3907979.8036533245</v>
      </c>
      <c r="O208" s="411">
        <f>L208/C208</f>
        <v>824.86654052845336</v>
      </c>
      <c r="P208" s="399">
        <f>N208/C208</f>
        <v>821.69466014577893</v>
      </c>
      <c r="Q208" s="412">
        <v>17</v>
      </c>
      <c r="R208" s="412">
        <v>17</v>
      </c>
      <c r="S208" s="459">
        <f>L208-AF208</f>
        <v>1307279.005144449</v>
      </c>
      <c r="T208" s="416">
        <f>S208/AF208</f>
        <v>0.49976522330245321</v>
      </c>
      <c r="U208" s="461">
        <v>286.62394721536657</v>
      </c>
      <c r="V208" s="512"/>
      <c r="W208" s="397">
        <v>626</v>
      </c>
      <c r="X208" s="398" t="s">
        <v>232</v>
      </c>
      <c r="Y208" s="400">
        <v>4835</v>
      </c>
      <c r="Z208" s="400">
        <v>228751.15208917297</v>
      </c>
      <c r="AA208" s="400">
        <v>1603048.7071316787</v>
      </c>
      <c r="AB208" s="404">
        <f>SUM(Z208:AA208)</f>
        <v>1831799.8592208517</v>
      </c>
      <c r="AC208" s="400">
        <v>957942.40238802379</v>
      </c>
      <c r="AD208" s="399">
        <f>AB208+AC208</f>
        <v>2789742.2616088754</v>
      </c>
      <c r="AE208" s="401">
        <v>-173956</v>
      </c>
      <c r="AF208" s="411">
        <f>AD208+AE208</f>
        <v>2615786.2616088754</v>
      </c>
      <c r="AG208" s="399">
        <v>-6383.3265000000029</v>
      </c>
      <c r="AH208" s="399">
        <f>SUM(AF208:AG208)</f>
        <v>2609402.9351088754</v>
      </c>
      <c r="AI208" s="411">
        <f>AF208/Y208</f>
        <v>541.01060219418309</v>
      </c>
      <c r="AJ208" s="399">
        <f>AH208/Y208</f>
        <v>539.69036920555845</v>
      </c>
      <c r="AK208" s="412">
        <v>17</v>
      </c>
      <c r="AL208" s="412">
        <v>17</v>
      </c>
    </row>
    <row r="209" spans="1:38">
      <c r="A209" s="397">
        <v>630</v>
      </c>
      <c r="B209" s="398" t="s">
        <v>233</v>
      </c>
      <c r="C209" s="420">
        <v>1646</v>
      </c>
      <c r="D209" s="448">
        <f>F209-E209</f>
        <v>2024022.4761017079</v>
      </c>
      <c r="E209" s="544">
        <v>151204.55845324299</v>
      </c>
      <c r="F209" s="400">
        <v>2175227.0345549509</v>
      </c>
      <c r="G209" s="400">
        <v>786986.46574487735</v>
      </c>
      <c r="H209" s="404">
        <f>SUM(F209:G209)</f>
        <v>2962213.5002998281</v>
      </c>
      <c r="I209" s="427">
        <v>211001.95813895692</v>
      </c>
      <c r="J209" s="405">
        <f>SUM(H209:I209)</f>
        <v>3173215.4584387848</v>
      </c>
      <c r="K209" s="429">
        <v>-178590</v>
      </c>
      <c r="L209" s="414">
        <f>SUM(J209:K209)</f>
        <v>2994625.4584387848</v>
      </c>
      <c r="M209" s="431">
        <v>200194.9302</v>
      </c>
      <c r="N209" s="405">
        <f>SUM(L209:M209)</f>
        <v>3194820.3886387846</v>
      </c>
      <c r="O209" s="411">
        <f>L209/C209</f>
        <v>1819.3350294281804</v>
      </c>
      <c r="P209" s="399">
        <f>N209/C209</f>
        <v>1940.9601389057016</v>
      </c>
      <c r="Q209" s="412">
        <v>17</v>
      </c>
      <c r="R209" s="412">
        <v>17</v>
      </c>
      <c r="S209" s="459">
        <f>L209-AF209</f>
        <v>444561.12892991491</v>
      </c>
      <c r="T209" s="416">
        <f>S209/AF209</f>
        <v>0.17433329966837943</v>
      </c>
      <c r="U209" s="461">
        <v>66.892620651875859</v>
      </c>
      <c r="V209" s="512"/>
      <c r="W209" s="397">
        <v>630</v>
      </c>
      <c r="X209" s="398" t="s">
        <v>233</v>
      </c>
      <c r="Y209" s="400">
        <v>1635</v>
      </c>
      <c r="Z209" s="400">
        <v>1875064.4383255248</v>
      </c>
      <c r="AA209" s="400">
        <v>558549.9367131202</v>
      </c>
      <c r="AB209" s="404">
        <f>SUM(Z209:AA209)</f>
        <v>2433614.3750386452</v>
      </c>
      <c r="AC209" s="400">
        <v>295039.95447022474</v>
      </c>
      <c r="AD209" s="399">
        <f>AB209+AC209</f>
        <v>2728654.3295088699</v>
      </c>
      <c r="AE209" s="401">
        <v>-178590</v>
      </c>
      <c r="AF209" s="411">
        <f>AD209+AE209</f>
        <v>2550064.3295088699</v>
      </c>
      <c r="AG209" s="399">
        <v>190711.72999999998</v>
      </c>
      <c r="AH209" s="399">
        <f>SUM(AF209:AG209)</f>
        <v>2740776.0595088699</v>
      </c>
      <c r="AI209" s="411">
        <f>AF209/Y209</f>
        <v>1559.6723727882995</v>
      </c>
      <c r="AJ209" s="399">
        <f>AH209/Y209</f>
        <v>1676.3156327271377</v>
      </c>
      <c r="AK209" s="412">
        <v>17</v>
      </c>
      <c r="AL209" s="412">
        <v>17</v>
      </c>
    </row>
    <row r="210" spans="1:38">
      <c r="A210" s="397">
        <v>631</v>
      </c>
      <c r="B210" s="398" t="s">
        <v>234</v>
      </c>
      <c r="C210" s="420">
        <v>1930</v>
      </c>
      <c r="D210" s="448">
        <f>F210-E210</f>
        <v>633839.46567800897</v>
      </c>
      <c r="E210" s="544">
        <v>249370.76540319063</v>
      </c>
      <c r="F210" s="400">
        <v>883210.2310811996</v>
      </c>
      <c r="G210" s="400">
        <v>671163.83056722127</v>
      </c>
      <c r="H210" s="404">
        <f>SUM(F210:G210)</f>
        <v>1554374.061648421</v>
      </c>
      <c r="I210" s="427">
        <v>172684.47242954324</v>
      </c>
      <c r="J210" s="405">
        <f>SUM(H210:I210)</f>
        <v>1727058.5340779643</v>
      </c>
      <c r="K210" s="429">
        <v>-528445</v>
      </c>
      <c r="L210" s="414">
        <f>SUM(J210:K210)</f>
        <v>1198613.5340779643</v>
      </c>
      <c r="M210" s="431">
        <v>-802354.94319000002</v>
      </c>
      <c r="N210" s="405">
        <f>SUM(L210:M210)</f>
        <v>396258.59088796424</v>
      </c>
      <c r="O210" s="411">
        <f>L210/C210</f>
        <v>621.04328190568094</v>
      </c>
      <c r="P210" s="399">
        <f>N210/C210</f>
        <v>205.31533206630272</v>
      </c>
      <c r="Q210" s="412">
        <v>2</v>
      </c>
      <c r="R210" s="412">
        <v>2</v>
      </c>
      <c r="S210" s="459">
        <f>L210-AF210</f>
        <v>252188.20979399933</v>
      </c>
      <c r="T210" s="416">
        <f>S210/AF210</f>
        <v>0.26646392834510935</v>
      </c>
      <c r="U210" s="461">
        <v>122.39632589609965</v>
      </c>
      <c r="V210" s="512"/>
      <c r="W210" s="397">
        <v>631</v>
      </c>
      <c r="X210" s="398" t="s">
        <v>234</v>
      </c>
      <c r="Y210" s="400">
        <v>1963</v>
      </c>
      <c r="Z210" s="400">
        <v>548526.60717185878</v>
      </c>
      <c r="AA210" s="400">
        <v>593093.59426144965</v>
      </c>
      <c r="AB210" s="404">
        <f>SUM(Z210:AA210)</f>
        <v>1141620.2014333084</v>
      </c>
      <c r="AC210" s="400">
        <v>333250.12285065651</v>
      </c>
      <c r="AD210" s="399">
        <f>AB210+AC210</f>
        <v>1474870.3242839649</v>
      </c>
      <c r="AE210" s="401">
        <v>-528445</v>
      </c>
      <c r="AF210" s="411">
        <f>AD210+AE210</f>
        <v>946425.32428396493</v>
      </c>
      <c r="AG210" s="399">
        <v>-736320.65210000006</v>
      </c>
      <c r="AH210" s="399">
        <f>SUM(AF210:AG210)</f>
        <v>210104.67218396487</v>
      </c>
      <c r="AI210" s="411">
        <f>AF210/Y210</f>
        <v>482.13210610492354</v>
      </c>
      <c r="AJ210" s="399">
        <f>AH210/Y210</f>
        <v>107.0324361609602</v>
      </c>
      <c r="AK210" s="412">
        <v>2</v>
      </c>
      <c r="AL210" s="412">
        <v>2</v>
      </c>
    </row>
    <row r="211" spans="1:38">
      <c r="A211" s="397">
        <v>635</v>
      </c>
      <c r="B211" s="398" t="s">
        <v>235</v>
      </c>
      <c r="C211" s="420">
        <v>6337</v>
      </c>
      <c r="D211" s="448">
        <f>F211-E211</f>
        <v>723262.53981195635</v>
      </c>
      <c r="E211" s="544">
        <v>815740.58937836427</v>
      </c>
      <c r="F211" s="400">
        <v>1539003.1291903206</v>
      </c>
      <c r="G211" s="400">
        <v>2187344.6298287353</v>
      </c>
      <c r="H211" s="404">
        <f>SUM(F211:G211)</f>
        <v>3726347.7590190559</v>
      </c>
      <c r="I211" s="427">
        <v>822417.47027021274</v>
      </c>
      <c r="J211" s="405">
        <f>SUM(H211:I211)</f>
        <v>4548765.2292892691</v>
      </c>
      <c r="K211" s="429">
        <v>-564738</v>
      </c>
      <c r="L211" s="414">
        <f>SUM(J211:K211)</f>
        <v>3984027.2292892691</v>
      </c>
      <c r="M211" s="431">
        <v>-424259.89704000007</v>
      </c>
      <c r="N211" s="405">
        <f>SUM(L211:M211)</f>
        <v>3559767.3322492689</v>
      </c>
      <c r="O211" s="411">
        <f>L211/C211</f>
        <v>628.69295081099403</v>
      </c>
      <c r="P211" s="399">
        <f>N211/C211</f>
        <v>561.74330633569025</v>
      </c>
      <c r="Q211" s="412">
        <v>6</v>
      </c>
      <c r="R211" s="412">
        <v>6</v>
      </c>
      <c r="S211" s="459">
        <f>L211-AF211</f>
        <v>349594.53581934888</v>
      </c>
      <c r="T211" s="416">
        <f>S211/AF211</f>
        <v>9.6189574908753836E-2</v>
      </c>
      <c r="U211" s="461">
        <v>41.666812335488089</v>
      </c>
      <c r="V211" s="512"/>
      <c r="W211" s="397">
        <v>635</v>
      </c>
      <c r="X211" s="398" t="s">
        <v>235</v>
      </c>
      <c r="Y211" s="400">
        <v>6347</v>
      </c>
      <c r="Z211" s="400">
        <v>640905.57954303036</v>
      </c>
      <c r="AA211" s="400">
        <v>2319522.1496603829</v>
      </c>
      <c r="AB211" s="404">
        <f>SUM(Z211:AA211)</f>
        <v>2960427.7292034132</v>
      </c>
      <c r="AC211" s="400">
        <v>1238742.9642665072</v>
      </c>
      <c r="AD211" s="399">
        <f>AB211+AC211</f>
        <v>4199170.6934699202</v>
      </c>
      <c r="AE211" s="401">
        <v>-564738</v>
      </c>
      <c r="AF211" s="411">
        <f>AD211+AE211</f>
        <v>3634432.6934699202</v>
      </c>
      <c r="AG211" s="399">
        <v>-499696.2551999999</v>
      </c>
      <c r="AH211" s="399">
        <f>SUM(AF211:AG211)</f>
        <v>3134736.4382699202</v>
      </c>
      <c r="AI211" s="411">
        <f>AF211/Y211</f>
        <v>572.62213541356869</v>
      </c>
      <c r="AJ211" s="399">
        <f>AH211/Y211</f>
        <v>493.89261671181981</v>
      </c>
      <c r="AK211" s="412">
        <v>6</v>
      </c>
      <c r="AL211" s="412">
        <v>6</v>
      </c>
    </row>
    <row r="212" spans="1:38">
      <c r="A212" s="397">
        <v>636</v>
      </c>
      <c r="B212" s="398" t="s">
        <v>236</v>
      </c>
      <c r="C212" s="420">
        <v>8130</v>
      </c>
      <c r="D212" s="448">
        <f>F212-E212</f>
        <v>4462193.2737516565</v>
      </c>
      <c r="E212" s="544">
        <v>841645.2348266039</v>
      </c>
      <c r="F212" s="400">
        <v>5303838.5085782604</v>
      </c>
      <c r="G212" s="400">
        <v>3569901.5087429183</v>
      </c>
      <c r="H212" s="404">
        <f>SUM(F212:G212)</f>
        <v>8873740.0173211787</v>
      </c>
      <c r="I212" s="427">
        <v>1266220.4745360564</v>
      </c>
      <c r="J212" s="405">
        <f>SUM(H212:I212)</f>
        <v>10139960.491857234</v>
      </c>
      <c r="K212" s="429">
        <v>-689852</v>
      </c>
      <c r="L212" s="414">
        <f>SUM(J212:K212)</f>
        <v>9450108.4918572344</v>
      </c>
      <c r="M212" s="431">
        <v>875123.55000000028</v>
      </c>
      <c r="N212" s="405">
        <f>SUM(L212:M212)</f>
        <v>10325232.041857235</v>
      </c>
      <c r="O212" s="411">
        <f>L212/C212</f>
        <v>1162.3749682481223</v>
      </c>
      <c r="P212" s="399">
        <f>N212/C212</f>
        <v>1270.016241310853</v>
      </c>
      <c r="Q212" s="412">
        <v>2</v>
      </c>
      <c r="R212" s="412">
        <v>2</v>
      </c>
      <c r="S212" s="459">
        <f>L212-AF212</f>
        <v>57912.19636888057</v>
      </c>
      <c r="T212" s="416">
        <f>S212/AF212</f>
        <v>6.1659908446227152E-3</v>
      </c>
      <c r="U212" s="461">
        <v>-53.813521407925919</v>
      </c>
      <c r="V212" s="512"/>
      <c r="W212" s="397">
        <v>636</v>
      </c>
      <c r="X212" s="398" t="s">
        <v>236</v>
      </c>
      <c r="Y212" s="400">
        <v>8154</v>
      </c>
      <c r="Z212" s="400">
        <v>4601948.360474918</v>
      </c>
      <c r="AA212" s="400">
        <v>3741617.3530154377</v>
      </c>
      <c r="AB212" s="404">
        <f>SUM(Z212:AA212)</f>
        <v>8343565.7134903558</v>
      </c>
      <c r="AC212" s="400">
        <v>1738482.5819979981</v>
      </c>
      <c r="AD212" s="399">
        <f>AB212+AC212</f>
        <v>10082048.295488354</v>
      </c>
      <c r="AE212" s="401">
        <v>-689852</v>
      </c>
      <c r="AF212" s="411">
        <f>AD212+AE212</f>
        <v>9392196.2954883538</v>
      </c>
      <c r="AG212" s="399">
        <v>695546.16899999999</v>
      </c>
      <c r="AH212" s="399">
        <f>SUM(AF212:AG212)</f>
        <v>10087742.464488354</v>
      </c>
      <c r="AI212" s="411">
        <f>AF212/Y212</f>
        <v>1151.8513975335238</v>
      </c>
      <c r="AJ212" s="399">
        <f>AH212/Y212</f>
        <v>1237.1526201236636</v>
      </c>
      <c r="AK212" s="412">
        <v>2</v>
      </c>
      <c r="AL212" s="412">
        <v>2</v>
      </c>
    </row>
    <row r="213" spans="1:38">
      <c r="A213" s="397">
        <v>638</v>
      </c>
      <c r="B213" s="398" t="s">
        <v>237</v>
      </c>
      <c r="C213" s="420">
        <v>51289</v>
      </c>
      <c r="D213" s="448">
        <f>F213-E213</f>
        <v>41906096.083724245</v>
      </c>
      <c r="E213" s="544">
        <v>6146880.3166031707</v>
      </c>
      <c r="F213" s="400">
        <v>48052976.400327414</v>
      </c>
      <c r="G213" s="400">
        <v>-1332980.2912815365</v>
      </c>
      <c r="H213" s="404">
        <f>SUM(F213:G213)</f>
        <v>46719996.109045878</v>
      </c>
      <c r="I213" s="427">
        <v>4697834.1767633315</v>
      </c>
      <c r="J213" s="405">
        <f>SUM(H213:I213)</f>
        <v>51417830.285809211</v>
      </c>
      <c r="K213" s="429">
        <v>-1368123</v>
      </c>
      <c r="L213" s="414">
        <f>SUM(J213:K213)</f>
        <v>50049707.285809211</v>
      </c>
      <c r="M213" s="431">
        <v>-715817.72586000036</v>
      </c>
      <c r="N213" s="405">
        <f>SUM(L213:M213)</f>
        <v>49333889.559949212</v>
      </c>
      <c r="O213" s="411">
        <f>L213/C213</f>
        <v>975.83706615081621</v>
      </c>
      <c r="P213" s="399">
        <f>N213/C213</f>
        <v>961.88051160968655</v>
      </c>
      <c r="Q213" s="412">
        <v>1</v>
      </c>
      <c r="R213" s="413">
        <v>34</v>
      </c>
      <c r="S213" s="459">
        <f>L213-AF213</f>
        <v>3591266.932390213</v>
      </c>
      <c r="T213" s="416">
        <f>S213/AF213</f>
        <v>7.7300634826970083E-2</v>
      </c>
      <c r="U213" s="461">
        <v>34.93935712932614</v>
      </c>
      <c r="V213" s="512"/>
      <c r="W213" s="397">
        <v>638</v>
      </c>
      <c r="X213" s="398" t="s">
        <v>237</v>
      </c>
      <c r="Y213" s="400">
        <v>51232</v>
      </c>
      <c r="Z213" s="400">
        <v>43948594.709349841</v>
      </c>
      <c r="AA213" s="400">
        <v>-3446951.8996120552</v>
      </c>
      <c r="AB213" s="404">
        <f>SUM(Z213:AA213)</f>
        <v>40501642.809737787</v>
      </c>
      <c r="AC213" s="400">
        <v>7324920.5436812136</v>
      </c>
      <c r="AD213" s="399">
        <f>AB213+AC213</f>
        <v>47826563.353418998</v>
      </c>
      <c r="AE213" s="401">
        <v>-1368123</v>
      </c>
      <c r="AF213" s="411">
        <f>AD213+AE213</f>
        <v>46458440.353418998</v>
      </c>
      <c r="AG213" s="399">
        <v>-673034.30420999951</v>
      </c>
      <c r="AH213" s="399">
        <f>SUM(AF213:AG213)</f>
        <v>45785406.049208999</v>
      </c>
      <c r="AI213" s="411">
        <f>AF213/Y213</f>
        <v>906.8246477478724</v>
      </c>
      <c r="AJ213" s="399">
        <f>AH213/Y213</f>
        <v>893.68765711291769</v>
      </c>
      <c r="AK213" s="412">
        <v>1</v>
      </c>
      <c r="AL213" s="413">
        <v>34</v>
      </c>
    </row>
    <row r="214" spans="1:38">
      <c r="A214" s="397">
        <v>678</v>
      </c>
      <c r="B214" s="398" t="s">
        <v>238</v>
      </c>
      <c r="C214" s="420">
        <v>23797</v>
      </c>
      <c r="D214" s="448">
        <f>F214-E214</f>
        <v>11207940.703433989</v>
      </c>
      <c r="E214" s="544">
        <v>3473883.8556728405</v>
      </c>
      <c r="F214" s="400">
        <v>14681824.559106829</v>
      </c>
      <c r="G214" s="400">
        <v>2320407.3259541364</v>
      </c>
      <c r="H214" s="404">
        <f>SUM(F214:G214)</f>
        <v>17002231.885060966</v>
      </c>
      <c r="I214" s="427">
        <v>1763154.6539985437</v>
      </c>
      <c r="J214" s="405">
        <f>SUM(H214:I214)</f>
        <v>18765386.539059509</v>
      </c>
      <c r="K214" s="429">
        <v>-725267</v>
      </c>
      <c r="L214" s="414">
        <f>SUM(J214:K214)</f>
        <v>18040119.539059509</v>
      </c>
      <c r="M214" s="431">
        <v>164423.21328000026</v>
      </c>
      <c r="N214" s="405">
        <f>SUM(L214:M214)</f>
        <v>18204542.752339508</v>
      </c>
      <c r="O214" s="411">
        <f>L214/C214</f>
        <v>758.08377270494213</v>
      </c>
      <c r="P214" s="399">
        <f>N214/C214</f>
        <v>764.99318201199765</v>
      </c>
      <c r="Q214" s="412">
        <v>17</v>
      </c>
      <c r="R214" s="412">
        <v>17</v>
      </c>
      <c r="S214" s="459">
        <f>L214-AF214</f>
        <v>-4774252.5685502812</v>
      </c>
      <c r="T214" s="416">
        <f>S214/AF214</f>
        <v>-0.20926513103368807</v>
      </c>
      <c r="U214" s="461">
        <v>-234.54552490028834</v>
      </c>
      <c r="V214" s="512"/>
      <c r="W214" s="397">
        <v>678</v>
      </c>
      <c r="X214" s="398" t="s">
        <v>238</v>
      </c>
      <c r="Y214" s="400">
        <v>24073</v>
      </c>
      <c r="Z214" s="400">
        <v>12222745.320015851</v>
      </c>
      <c r="AA214" s="400">
        <v>7861808.3314749151</v>
      </c>
      <c r="AB214" s="404">
        <f>SUM(Z214:AA214)</f>
        <v>20084553.651490767</v>
      </c>
      <c r="AC214" s="400">
        <v>3455085.4561190233</v>
      </c>
      <c r="AD214" s="399">
        <f>AB214+AC214</f>
        <v>23539639.10760979</v>
      </c>
      <c r="AE214" s="401">
        <v>-725267</v>
      </c>
      <c r="AF214" s="411">
        <f>AD214+AE214</f>
        <v>22814372.10760979</v>
      </c>
      <c r="AG214" s="399">
        <v>-6477.89430000016</v>
      </c>
      <c r="AH214" s="399">
        <f>SUM(AF214:AG214)</f>
        <v>22807894.213309791</v>
      </c>
      <c r="AI214" s="411">
        <f>AF214/Y214</f>
        <v>947.71620103891451</v>
      </c>
      <c r="AJ214" s="399">
        <f>AH214/Y214</f>
        <v>947.44710726996186</v>
      </c>
      <c r="AK214" s="412">
        <v>17</v>
      </c>
      <c r="AL214" s="412">
        <v>17</v>
      </c>
    </row>
    <row r="215" spans="1:38">
      <c r="A215" s="397">
        <v>680</v>
      </c>
      <c r="B215" s="398" t="s">
        <v>239</v>
      </c>
      <c r="C215" s="420">
        <v>25331</v>
      </c>
      <c r="D215" s="448">
        <f>F215-E215</f>
        <v>8407939.7907896433</v>
      </c>
      <c r="E215" s="544">
        <v>4131593.1337821502</v>
      </c>
      <c r="F215" s="400">
        <v>12539532.924571794</v>
      </c>
      <c r="G215" s="400">
        <v>1035897.7957934632</v>
      </c>
      <c r="H215" s="404">
        <f>SUM(F215:G215)</f>
        <v>13575430.720365256</v>
      </c>
      <c r="I215" s="427">
        <v>1835957.2626997982</v>
      </c>
      <c r="J215" s="405">
        <f>SUM(H215:I215)</f>
        <v>15411387.983065054</v>
      </c>
      <c r="K215" s="429">
        <v>472878</v>
      </c>
      <c r="L215" s="414">
        <f>SUM(J215:K215)</f>
        <v>15884265.983065054</v>
      </c>
      <c r="M215" s="431">
        <v>-399031.33526999992</v>
      </c>
      <c r="N215" s="405">
        <f>SUM(L215:M215)</f>
        <v>15485234.647795053</v>
      </c>
      <c r="O215" s="411">
        <f>L215/C215</f>
        <v>627.06825561821699</v>
      </c>
      <c r="P215" s="399">
        <f>N215/C215</f>
        <v>611.3155677942068</v>
      </c>
      <c r="Q215" s="412">
        <v>2</v>
      </c>
      <c r="R215" s="412">
        <v>2</v>
      </c>
      <c r="S215" s="459">
        <f>L215-AF215</f>
        <v>1992232.1441596951</v>
      </c>
      <c r="T215" s="416">
        <f>S215/AF215</f>
        <v>0.14340824153338486</v>
      </c>
      <c r="U215" s="461">
        <v>2.8311738891726463</v>
      </c>
      <c r="V215" s="512"/>
      <c r="W215" s="397">
        <v>680</v>
      </c>
      <c r="X215" s="398" t="s">
        <v>239</v>
      </c>
      <c r="Y215" s="400">
        <v>24942</v>
      </c>
      <c r="Z215" s="400">
        <v>8462245.9240193814</v>
      </c>
      <c r="AA215" s="400">
        <v>1528490.6635992252</v>
      </c>
      <c r="AB215" s="404">
        <f>SUM(Z215:AA215)</f>
        <v>9990736.5876186062</v>
      </c>
      <c r="AC215" s="400">
        <v>3428419.251286753</v>
      </c>
      <c r="AD215" s="399">
        <f>AB215+AC215</f>
        <v>13419155.838905359</v>
      </c>
      <c r="AE215" s="401">
        <v>472878</v>
      </c>
      <c r="AF215" s="411">
        <f>AD215+AE215</f>
        <v>13892033.838905359</v>
      </c>
      <c r="AG215" s="399">
        <v>-787828.58049999981</v>
      </c>
      <c r="AH215" s="399">
        <f>SUM(AF215:AG215)</f>
        <v>13104205.258405359</v>
      </c>
      <c r="AI215" s="411">
        <f>AF215/Y215</f>
        <v>556.9735321508042</v>
      </c>
      <c r="AJ215" s="399">
        <f>AH215/Y215</f>
        <v>525.38710842776675</v>
      </c>
      <c r="AK215" s="412">
        <v>2</v>
      </c>
      <c r="AL215" s="412">
        <v>2</v>
      </c>
    </row>
    <row r="216" spans="1:38">
      <c r="A216" s="397">
        <v>681</v>
      </c>
      <c r="B216" s="398" t="s">
        <v>240</v>
      </c>
      <c r="C216" s="420">
        <v>3297</v>
      </c>
      <c r="D216" s="448">
        <f>F216-E216</f>
        <v>625338.37651943648</v>
      </c>
      <c r="E216" s="544">
        <v>404148.53639329114</v>
      </c>
      <c r="F216" s="400">
        <v>1029486.9129127277</v>
      </c>
      <c r="G216" s="400">
        <v>1247306.8850861476</v>
      </c>
      <c r="H216" s="404">
        <f>SUM(F216:G216)</f>
        <v>2276793.7979988754</v>
      </c>
      <c r="I216" s="427">
        <v>604360.36022696877</v>
      </c>
      <c r="J216" s="405">
        <f>SUM(H216:I216)</f>
        <v>2881154.1582258441</v>
      </c>
      <c r="K216" s="429">
        <v>62746</v>
      </c>
      <c r="L216" s="414">
        <f>SUM(J216:K216)</f>
        <v>2943900.1582258441</v>
      </c>
      <c r="M216" s="431">
        <v>-21586.380899999989</v>
      </c>
      <c r="N216" s="405">
        <f>SUM(L216:M216)</f>
        <v>2922313.7773258444</v>
      </c>
      <c r="O216" s="411">
        <f>L216/C216</f>
        <v>892.90268675336495</v>
      </c>
      <c r="P216" s="399">
        <f>N216/C216</f>
        <v>886.35540713553064</v>
      </c>
      <c r="Q216" s="412">
        <v>10</v>
      </c>
      <c r="R216" s="412">
        <v>10</v>
      </c>
      <c r="S216" s="459">
        <f>L216-AF216</f>
        <v>338769.04309218097</v>
      </c>
      <c r="T216" s="416">
        <f>S216/AF216</f>
        <v>0.13003915277976308</v>
      </c>
      <c r="U216" s="461">
        <v>80.850963751910399</v>
      </c>
      <c r="V216" s="512"/>
      <c r="W216" s="397">
        <v>681</v>
      </c>
      <c r="X216" s="398" t="s">
        <v>240</v>
      </c>
      <c r="Y216" s="400">
        <v>3308</v>
      </c>
      <c r="Z216" s="400">
        <v>592690.02997976192</v>
      </c>
      <c r="AA216" s="400">
        <v>1147672.9307255514</v>
      </c>
      <c r="AB216" s="404">
        <f>SUM(Z216:AA216)</f>
        <v>1740362.9607053134</v>
      </c>
      <c r="AC216" s="400">
        <v>802022.15442834981</v>
      </c>
      <c r="AD216" s="399">
        <f>AB216+AC216</f>
        <v>2542385.1151336632</v>
      </c>
      <c r="AE216" s="401">
        <v>62746</v>
      </c>
      <c r="AF216" s="411">
        <f>AD216+AE216</f>
        <v>2605131.1151336632</v>
      </c>
      <c r="AG216" s="399">
        <v>-61390.263500000001</v>
      </c>
      <c r="AH216" s="399">
        <f>SUM(AF216:AG216)</f>
        <v>2543740.8516336633</v>
      </c>
      <c r="AI216" s="411">
        <f>AF216/Y216</f>
        <v>787.52452089893086</v>
      </c>
      <c r="AJ216" s="399">
        <f>AH216/Y216</f>
        <v>768.96640013109527</v>
      </c>
      <c r="AK216" s="412">
        <v>10</v>
      </c>
      <c r="AL216" s="412">
        <v>10</v>
      </c>
    </row>
    <row r="217" spans="1:38">
      <c r="A217" s="397">
        <v>683</v>
      </c>
      <c r="B217" s="398" t="s">
        <v>241</v>
      </c>
      <c r="C217" s="420">
        <v>3599</v>
      </c>
      <c r="D217" s="448">
        <f>F217-E217</f>
        <v>5205467.3087147241</v>
      </c>
      <c r="E217" s="544">
        <v>459846.05754715548</v>
      </c>
      <c r="F217" s="400">
        <v>5665313.3662618799</v>
      </c>
      <c r="G217" s="400">
        <v>2494155.894444372</v>
      </c>
      <c r="H217" s="404">
        <f>SUM(F217:G217)</f>
        <v>8159469.2607062515</v>
      </c>
      <c r="I217" s="427">
        <v>566751.90975773241</v>
      </c>
      <c r="J217" s="405">
        <f>SUM(H217:I217)</f>
        <v>8726221.170463983</v>
      </c>
      <c r="K217" s="429">
        <v>144431</v>
      </c>
      <c r="L217" s="414">
        <f>SUM(J217:K217)</f>
        <v>8870652.170463983</v>
      </c>
      <c r="M217" s="431">
        <v>33796.438049999997</v>
      </c>
      <c r="N217" s="405">
        <f>SUM(L217:M217)</f>
        <v>8904448.608513983</v>
      </c>
      <c r="O217" s="411">
        <f>L217/C217</f>
        <v>2464.7547014348384</v>
      </c>
      <c r="P217" s="399">
        <f>N217/C217</f>
        <v>2474.1452093675975</v>
      </c>
      <c r="Q217" s="412">
        <v>19</v>
      </c>
      <c r="R217" s="412">
        <v>19</v>
      </c>
      <c r="S217" s="459">
        <f>L217-AF217</f>
        <v>437538.20528464951</v>
      </c>
      <c r="T217" s="416">
        <f>S217/AF217</f>
        <v>5.1883350218111877E-2</v>
      </c>
      <c r="U217" s="461">
        <v>145.49596053876303</v>
      </c>
      <c r="V217" s="512"/>
      <c r="W217" s="397">
        <v>683</v>
      </c>
      <c r="X217" s="398" t="s">
        <v>241</v>
      </c>
      <c r="Y217" s="400">
        <v>3618</v>
      </c>
      <c r="Z217" s="400">
        <v>5034075.7574096918</v>
      </c>
      <c r="AA217" s="400">
        <v>2492447.4028989668</v>
      </c>
      <c r="AB217" s="404">
        <f>SUM(Z217:AA217)</f>
        <v>7526523.1603086591</v>
      </c>
      <c r="AC217" s="400">
        <v>762159.80487067404</v>
      </c>
      <c r="AD217" s="399">
        <f>AB217+AC217</f>
        <v>8288682.9651793335</v>
      </c>
      <c r="AE217" s="401">
        <v>144431</v>
      </c>
      <c r="AF217" s="411">
        <f>AD217+AE217</f>
        <v>8433113.9651793335</v>
      </c>
      <c r="AG217" s="399">
        <v>4807.1965000000491</v>
      </c>
      <c r="AH217" s="399">
        <f>SUM(AF217:AG217)</f>
        <v>8437921.1616793331</v>
      </c>
      <c r="AI217" s="411">
        <f>AF217/Y217</f>
        <v>2330.8772706410541</v>
      </c>
      <c r="AJ217" s="399">
        <f>AH217/Y217</f>
        <v>2332.2059595575824</v>
      </c>
      <c r="AK217" s="412">
        <v>19</v>
      </c>
      <c r="AL217" s="412">
        <v>19</v>
      </c>
    </row>
    <row r="218" spans="1:38">
      <c r="A218" s="397">
        <v>684</v>
      </c>
      <c r="B218" s="398" t="s">
        <v>242</v>
      </c>
      <c r="C218" s="420">
        <v>38832</v>
      </c>
      <c r="D218" s="448">
        <f>F218-E218</f>
        <v>4090843.0701967198</v>
      </c>
      <c r="E218" s="544">
        <v>5647786.8110686876</v>
      </c>
      <c r="F218" s="400">
        <v>9738629.8812654074</v>
      </c>
      <c r="G218" s="400">
        <v>-161403.22700219144</v>
      </c>
      <c r="H218" s="404">
        <f>SUM(F218:G218)</f>
        <v>9577226.6542632151</v>
      </c>
      <c r="I218" s="427">
        <v>4812798.9154429454</v>
      </c>
      <c r="J218" s="405">
        <f>SUM(H218:I218)</f>
        <v>14390025.569706161</v>
      </c>
      <c r="K218" s="429">
        <v>-1345302</v>
      </c>
      <c r="L218" s="414">
        <f>SUM(J218:K218)</f>
        <v>13044723.569706161</v>
      </c>
      <c r="M218" s="431">
        <v>-3011356.8102179994</v>
      </c>
      <c r="N218" s="405">
        <f>SUM(L218:M218)</f>
        <v>10033366.759488162</v>
      </c>
      <c r="O218" s="411">
        <f>L218/C218</f>
        <v>335.92716238427482</v>
      </c>
      <c r="P218" s="399">
        <f>N218/C218</f>
        <v>258.37883084796459</v>
      </c>
      <c r="Q218" s="412">
        <v>4</v>
      </c>
      <c r="R218" s="412">
        <v>4</v>
      </c>
      <c r="S218" s="459">
        <f>L218-AF218</f>
        <v>2331600.6239953749</v>
      </c>
      <c r="T218" s="416">
        <f>S218/AF218</f>
        <v>0.21763967760016029</v>
      </c>
      <c r="U218" s="461">
        <v>73.760494718081304</v>
      </c>
      <c r="V218" s="512"/>
      <c r="W218" s="397">
        <v>684</v>
      </c>
      <c r="X218" s="398" t="s">
        <v>242</v>
      </c>
      <c r="Y218" s="400">
        <v>38667</v>
      </c>
      <c r="Z218" s="400">
        <v>5044637.8483541999</v>
      </c>
      <c r="AA218" s="400">
        <v>19300.99825431214</v>
      </c>
      <c r="AB218" s="404">
        <f>SUM(Z218:AA218)</f>
        <v>5063938.8466085121</v>
      </c>
      <c r="AC218" s="400">
        <v>6994486.0991022736</v>
      </c>
      <c r="AD218" s="399">
        <f>AB218+AC218</f>
        <v>12058424.945710786</v>
      </c>
      <c r="AE218" s="401">
        <v>-1345302</v>
      </c>
      <c r="AF218" s="411">
        <f>AD218+AE218</f>
        <v>10713122.945710786</v>
      </c>
      <c r="AG218" s="399">
        <v>-3097607.6922500003</v>
      </c>
      <c r="AH218" s="399">
        <f>SUM(AF218:AG218)</f>
        <v>7615515.2534607854</v>
      </c>
      <c r="AI218" s="411">
        <f>AF218/Y218</f>
        <v>277.0611359999686</v>
      </c>
      <c r="AJ218" s="399">
        <f>AH218/Y218</f>
        <v>196.95128283706481</v>
      </c>
      <c r="AK218" s="412">
        <v>4</v>
      </c>
      <c r="AL218" s="412">
        <v>4</v>
      </c>
    </row>
    <row r="219" spans="1:38">
      <c r="A219" s="397">
        <v>686</v>
      </c>
      <c r="B219" s="398" t="s">
        <v>243</v>
      </c>
      <c r="C219" s="420">
        <v>2933</v>
      </c>
      <c r="D219" s="448">
        <f>F219-E219</f>
        <v>-196468.01795907813</v>
      </c>
      <c r="E219" s="544">
        <v>332063.83473712724</v>
      </c>
      <c r="F219" s="400">
        <v>135595.81677804911</v>
      </c>
      <c r="G219" s="400">
        <v>1501492.4775961216</v>
      </c>
      <c r="H219" s="404">
        <f>SUM(F219:G219)</f>
        <v>1637088.2943741707</v>
      </c>
      <c r="I219" s="427">
        <v>468986.8722694905</v>
      </c>
      <c r="J219" s="405">
        <f>SUM(H219:I219)</f>
        <v>2106075.1666436614</v>
      </c>
      <c r="K219" s="429">
        <v>592015</v>
      </c>
      <c r="L219" s="414">
        <f>SUM(J219:K219)</f>
        <v>2698090.1666436614</v>
      </c>
      <c r="M219" s="431">
        <v>20469.556560000012</v>
      </c>
      <c r="N219" s="405">
        <f>SUM(L219:M219)</f>
        <v>2718559.7232036614</v>
      </c>
      <c r="O219" s="411">
        <f>L219/C219</f>
        <v>919.90800090135065</v>
      </c>
      <c r="P219" s="399">
        <f>N219/C219</f>
        <v>926.88705189350878</v>
      </c>
      <c r="Q219" s="412">
        <v>11</v>
      </c>
      <c r="R219" s="412">
        <v>11</v>
      </c>
      <c r="S219" s="459">
        <f>L219-AF219</f>
        <v>310514.97283850797</v>
      </c>
      <c r="T219" s="416">
        <f>S219/AF219</f>
        <v>0.13005453132708691</v>
      </c>
      <c r="U219" s="461">
        <v>59.297591472025829</v>
      </c>
      <c r="V219" s="512"/>
      <c r="W219" s="397">
        <v>686</v>
      </c>
      <c r="X219" s="398" t="s">
        <v>243</v>
      </c>
      <c r="Y219" s="400">
        <v>2964</v>
      </c>
      <c r="Z219" s="400">
        <v>-268761.36150721001</v>
      </c>
      <c r="AA219" s="400">
        <v>1397377.5114989683</v>
      </c>
      <c r="AB219" s="404">
        <f>SUM(Z219:AA219)</f>
        <v>1128616.1499917584</v>
      </c>
      <c r="AC219" s="400">
        <v>666944.04381339496</v>
      </c>
      <c r="AD219" s="399">
        <f>AB219+AC219</f>
        <v>1795560.1938051535</v>
      </c>
      <c r="AE219" s="401">
        <v>592015</v>
      </c>
      <c r="AF219" s="411">
        <f>AD219+AE219</f>
        <v>2387575.1938051535</v>
      </c>
      <c r="AG219" s="399">
        <v>11048.671299999987</v>
      </c>
      <c r="AH219" s="399">
        <f>SUM(AF219:AG219)</f>
        <v>2398623.8651051535</v>
      </c>
      <c r="AI219" s="411">
        <f>AF219/Y219</f>
        <v>805.52469426624612</v>
      </c>
      <c r="AJ219" s="399">
        <f>AH219/Y219</f>
        <v>809.25231616233248</v>
      </c>
      <c r="AK219" s="412">
        <v>11</v>
      </c>
      <c r="AL219" s="412">
        <v>11</v>
      </c>
    </row>
    <row r="220" spans="1:38">
      <c r="A220" s="397">
        <v>687</v>
      </c>
      <c r="B220" s="398" t="s">
        <v>244</v>
      </c>
      <c r="C220" s="420">
        <v>1424</v>
      </c>
      <c r="D220" s="448">
        <f>F220-E220</f>
        <v>862778.59287312278</v>
      </c>
      <c r="E220" s="544">
        <v>221533.18056132414</v>
      </c>
      <c r="F220" s="400">
        <v>1084311.7734344469</v>
      </c>
      <c r="G220" s="400">
        <v>390992.67986900837</v>
      </c>
      <c r="H220" s="404">
        <f>SUM(F220:G220)</f>
        <v>1475304.4533034554</v>
      </c>
      <c r="I220" s="427">
        <v>292693.73938534071</v>
      </c>
      <c r="J220" s="405">
        <f>SUM(H220:I220)</f>
        <v>1767998.1926887962</v>
      </c>
      <c r="K220" s="429">
        <v>142281</v>
      </c>
      <c r="L220" s="414">
        <f>SUM(J220:K220)</f>
        <v>1910279.1926887962</v>
      </c>
      <c r="M220" s="431">
        <v>171607.56089999998</v>
      </c>
      <c r="N220" s="405">
        <f>SUM(L220:M220)</f>
        <v>2081886.7535887961</v>
      </c>
      <c r="O220" s="411">
        <f>L220/C220</f>
        <v>1341.4881971129187</v>
      </c>
      <c r="P220" s="399">
        <f>N220/C220</f>
        <v>1461.9991247112332</v>
      </c>
      <c r="Q220" s="412">
        <v>11</v>
      </c>
      <c r="R220" s="412">
        <v>11</v>
      </c>
      <c r="S220" s="459">
        <f>L220-AF220</f>
        <v>389643.3618585628</v>
      </c>
      <c r="T220" s="416">
        <f>S220/AF220</f>
        <v>0.25623713052047853</v>
      </c>
      <c r="U220" s="461">
        <v>333.68623986117541</v>
      </c>
      <c r="V220" s="512"/>
      <c r="W220" s="397">
        <v>687</v>
      </c>
      <c r="X220" s="398" t="s">
        <v>244</v>
      </c>
      <c r="Y220" s="400">
        <v>1477</v>
      </c>
      <c r="Z220" s="400">
        <v>845671.68914788181</v>
      </c>
      <c r="AA220" s="400">
        <v>155652.45034538591</v>
      </c>
      <c r="AB220" s="404">
        <f>SUM(Z220:AA220)</f>
        <v>1001324.1394932678</v>
      </c>
      <c r="AC220" s="400">
        <v>377030.6913369656</v>
      </c>
      <c r="AD220" s="399">
        <f>AB220+AC220</f>
        <v>1378354.8308302334</v>
      </c>
      <c r="AE220" s="401">
        <v>142281</v>
      </c>
      <c r="AF220" s="411">
        <f>AD220+AE220</f>
        <v>1520635.8308302334</v>
      </c>
      <c r="AG220" s="399">
        <v>211280.22650000002</v>
      </c>
      <c r="AH220" s="399">
        <f>SUM(AF220:AG220)</f>
        <v>1731916.0573302335</v>
      </c>
      <c r="AI220" s="411">
        <f>AF220/Y220</f>
        <v>1029.5435550644777</v>
      </c>
      <c r="AJ220" s="399">
        <f>AH220/Y220</f>
        <v>1172.5904247327242</v>
      </c>
      <c r="AK220" s="412">
        <v>11</v>
      </c>
      <c r="AL220" s="412">
        <v>11</v>
      </c>
    </row>
    <row r="221" spans="1:38">
      <c r="A221" s="397">
        <v>689</v>
      </c>
      <c r="B221" s="398" t="s">
        <v>245</v>
      </c>
      <c r="C221" s="420">
        <v>3032</v>
      </c>
      <c r="D221" s="448">
        <f>F221-E221</f>
        <v>1657583.6969258003</v>
      </c>
      <c r="E221" s="544">
        <v>562105.7144803633</v>
      </c>
      <c r="F221" s="400">
        <v>2219689.4114061636</v>
      </c>
      <c r="G221" s="400">
        <v>-16035.257627000878</v>
      </c>
      <c r="H221" s="404">
        <f>SUM(F221:G221)</f>
        <v>2203654.1537791626</v>
      </c>
      <c r="I221" s="427">
        <v>427984.56900290214</v>
      </c>
      <c r="J221" s="405">
        <f>SUM(H221:I221)</f>
        <v>2631638.7227820647</v>
      </c>
      <c r="K221" s="429">
        <v>-106135</v>
      </c>
      <c r="L221" s="414">
        <f>SUM(J221:K221)</f>
        <v>2525503.7227820647</v>
      </c>
      <c r="M221" s="431">
        <v>-4533.9734400000016</v>
      </c>
      <c r="N221" s="405">
        <f>SUM(L221:M221)</f>
        <v>2520969.7493420648</v>
      </c>
      <c r="O221" s="411">
        <f>L221/C221</f>
        <v>832.94977664316116</v>
      </c>
      <c r="P221" s="399">
        <f>N221/C221</f>
        <v>831.45440281730373</v>
      </c>
      <c r="Q221" s="412">
        <v>9</v>
      </c>
      <c r="R221" s="412">
        <v>9</v>
      </c>
      <c r="S221" s="459">
        <f>L221-AF221</f>
        <v>378082.38100865996</v>
      </c>
      <c r="T221" s="416">
        <f>S221/AF221</f>
        <v>0.17606343648258066</v>
      </c>
      <c r="U221" s="461">
        <v>143.63489502109576</v>
      </c>
      <c r="V221" s="512"/>
      <c r="W221" s="397">
        <v>689</v>
      </c>
      <c r="X221" s="398" t="s">
        <v>245</v>
      </c>
      <c r="Y221" s="400">
        <v>3093</v>
      </c>
      <c r="Z221" s="400">
        <v>1685898.1065002889</v>
      </c>
      <c r="AA221" s="400">
        <v>-20773.005539406837</v>
      </c>
      <c r="AB221" s="404">
        <f>SUM(Z221:AA221)</f>
        <v>1665125.1009608821</v>
      </c>
      <c r="AC221" s="400">
        <v>588431.24081252282</v>
      </c>
      <c r="AD221" s="399">
        <f>AB221+AC221</f>
        <v>2253556.3417734047</v>
      </c>
      <c r="AE221" s="401">
        <v>-106135</v>
      </c>
      <c r="AF221" s="411">
        <f>AD221+AE221</f>
        <v>2147421.3417734047</v>
      </c>
      <c r="AG221" s="399">
        <v>3325.6342999999979</v>
      </c>
      <c r="AH221" s="399">
        <f>SUM(AF221:AG221)</f>
        <v>2150746.9760734048</v>
      </c>
      <c r="AI221" s="411">
        <f>AF221/Y221</f>
        <v>694.28430060569178</v>
      </c>
      <c r="AJ221" s="399">
        <f>AH221/Y221</f>
        <v>695.35951376443734</v>
      </c>
      <c r="AK221" s="412">
        <v>9</v>
      </c>
      <c r="AL221" s="412">
        <v>9</v>
      </c>
    </row>
    <row r="222" spans="1:38">
      <c r="A222" s="397">
        <v>691</v>
      </c>
      <c r="B222" s="398" t="s">
        <v>246</v>
      </c>
      <c r="C222" s="420">
        <v>2598</v>
      </c>
      <c r="D222" s="448">
        <f>F222-E222</f>
        <v>2192402.6398613816</v>
      </c>
      <c r="E222" s="544">
        <v>265274.77968989022</v>
      </c>
      <c r="F222" s="400">
        <v>2457677.4195512719</v>
      </c>
      <c r="G222" s="400">
        <v>1709206.5134250734</v>
      </c>
      <c r="H222" s="404">
        <f>SUM(F222:G222)</f>
        <v>4166883.9329763455</v>
      </c>
      <c r="I222" s="427">
        <v>450838.86556364619</v>
      </c>
      <c r="J222" s="405">
        <f>SUM(H222:I222)</f>
        <v>4617722.7985399915</v>
      </c>
      <c r="K222" s="429">
        <v>37770</v>
      </c>
      <c r="L222" s="414">
        <f>SUM(J222:K222)</f>
        <v>4655492.7985399915</v>
      </c>
      <c r="M222" s="431">
        <v>-31671.138000000006</v>
      </c>
      <c r="N222" s="405">
        <f>SUM(L222:M222)</f>
        <v>4623821.6605399912</v>
      </c>
      <c r="O222" s="411">
        <f>L222/C222</f>
        <v>1791.9525783448773</v>
      </c>
      <c r="P222" s="399">
        <f>N222/C222</f>
        <v>1779.7619940492652</v>
      </c>
      <c r="Q222" s="412">
        <v>17</v>
      </c>
      <c r="R222" s="412">
        <v>17</v>
      </c>
      <c r="S222" s="459">
        <f>L222-AF222</f>
        <v>-37035.147494107485</v>
      </c>
      <c r="T222" s="416">
        <f>S222/AF222</f>
        <v>-7.892365888925142E-3</v>
      </c>
      <c r="U222" s="461">
        <v>24.462755511853402</v>
      </c>
      <c r="V222" s="512"/>
      <c r="W222" s="397">
        <v>691</v>
      </c>
      <c r="X222" s="398" t="s">
        <v>246</v>
      </c>
      <c r="Y222" s="400">
        <v>2636</v>
      </c>
      <c r="Z222" s="400">
        <v>2304027.0553501127</v>
      </c>
      <c r="AA222" s="400">
        <v>1708881.6675977139</v>
      </c>
      <c r="AB222" s="404">
        <f>SUM(Z222:AA222)</f>
        <v>4012908.7229478266</v>
      </c>
      <c r="AC222" s="400">
        <v>641849.22308627202</v>
      </c>
      <c r="AD222" s="399">
        <f>AB222+AC222</f>
        <v>4654757.946034099</v>
      </c>
      <c r="AE222" s="401">
        <v>37770</v>
      </c>
      <c r="AF222" s="411">
        <f>AD222+AE222</f>
        <v>4692527.946034099</v>
      </c>
      <c r="AG222" s="399">
        <v>-21987.013499999986</v>
      </c>
      <c r="AH222" s="399">
        <f>SUM(AF222:AG222)</f>
        <v>4670540.9325340986</v>
      </c>
      <c r="AI222" s="411">
        <f>AF222/Y222</f>
        <v>1780.1699340038313</v>
      </c>
      <c r="AJ222" s="399">
        <f>AH222/Y222</f>
        <v>1771.8288818414637</v>
      </c>
      <c r="AK222" s="412">
        <v>17</v>
      </c>
      <c r="AL222" s="412">
        <v>17</v>
      </c>
    </row>
    <row r="223" spans="1:38">
      <c r="A223" s="397">
        <v>694</v>
      </c>
      <c r="B223" s="398" t="s">
        <v>247</v>
      </c>
      <c r="C223" s="420">
        <v>28483</v>
      </c>
      <c r="D223" s="448">
        <f>F223-E223</f>
        <v>2558572.226340469</v>
      </c>
      <c r="E223" s="544">
        <v>4725635.6239496404</v>
      </c>
      <c r="F223" s="400">
        <v>7284207.8502901094</v>
      </c>
      <c r="G223" s="400">
        <v>-13347.523178397396</v>
      </c>
      <c r="H223" s="404">
        <f>SUM(F223:G223)</f>
        <v>7270860.3271117117</v>
      </c>
      <c r="I223" s="427">
        <v>2431571.3610098162</v>
      </c>
      <c r="J223" s="405">
        <f>SUM(H223:I223)</f>
        <v>9702431.6881215274</v>
      </c>
      <c r="K223" s="429">
        <v>492061</v>
      </c>
      <c r="L223" s="414">
        <f>SUM(J223:K223)</f>
        <v>10194492.688121527</v>
      </c>
      <c r="M223" s="431">
        <v>352433.08985999995</v>
      </c>
      <c r="N223" s="405">
        <f>SUM(L223:M223)</f>
        <v>10546925.777981527</v>
      </c>
      <c r="O223" s="411">
        <f>L223/C223</f>
        <v>357.91499098134074</v>
      </c>
      <c r="P223" s="399">
        <f>N223/C223</f>
        <v>370.28844496652482</v>
      </c>
      <c r="Q223" s="412">
        <v>5</v>
      </c>
      <c r="R223" s="412">
        <v>5</v>
      </c>
      <c r="S223" s="459">
        <f>L223-AF223</f>
        <v>1932978.1026449939</v>
      </c>
      <c r="T223" s="416">
        <f>S223/AF223</f>
        <v>0.23397381710650306</v>
      </c>
      <c r="U223" s="461">
        <v>61.729985372963824</v>
      </c>
      <c r="V223" s="512"/>
      <c r="W223" s="397">
        <v>694</v>
      </c>
      <c r="X223" s="398" t="s">
        <v>247</v>
      </c>
      <c r="Y223" s="400">
        <v>28349</v>
      </c>
      <c r="Z223" s="400">
        <v>2737876.66689499</v>
      </c>
      <c r="AA223" s="400">
        <v>767934.28666146309</v>
      </c>
      <c r="AB223" s="404">
        <f>SUM(Z223:AA223)</f>
        <v>3505810.9535564529</v>
      </c>
      <c r="AC223" s="400">
        <v>4263642.6319200806</v>
      </c>
      <c r="AD223" s="399">
        <f>AB223+AC223</f>
        <v>7769453.5854765335</v>
      </c>
      <c r="AE223" s="401">
        <v>492061</v>
      </c>
      <c r="AF223" s="411">
        <f>AD223+AE223</f>
        <v>8261514.5854765335</v>
      </c>
      <c r="AG223" s="399">
        <v>277320.07349999994</v>
      </c>
      <c r="AH223" s="399">
        <f>SUM(AF223:AG223)</f>
        <v>8538834.6589765325</v>
      </c>
      <c r="AI223" s="411">
        <f>AF223/Y223</f>
        <v>291.42172864921281</v>
      </c>
      <c r="AJ223" s="399">
        <f>AH223/Y223</f>
        <v>301.20408688054368</v>
      </c>
      <c r="AK223" s="412">
        <v>5</v>
      </c>
      <c r="AL223" s="412">
        <v>5</v>
      </c>
    </row>
    <row r="224" spans="1:38">
      <c r="A224" s="397">
        <v>697</v>
      </c>
      <c r="B224" s="398" t="s">
        <v>248</v>
      </c>
      <c r="C224" s="420">
        <v>1164</v>
      </c>
      <c r="D224" s="448">
        <f>F224-E224</f>
        <v>228864.48248976521</v>
      </c>
      <c r="E224" s="544">
        <v>161738.93374430249</v>
      </c>
      <c r="F224" s="400">
        <v>390603.4162340677</v>
      </c>
      <c r="G224" s="400">
        <v>470743.01446988579</v>
      </c>
      <c r="H224" s="404">
        <f>SUM(F224:G224)</f>
        <v>861346.43070395349</v>
      </c>
      <c r="I224" s="427">
        <v>216304.49954585079</v>
      </c>
      <c r="J224" s="405">
        <f>SUM(H224:I224)</f>
        <v>1077650.9302498042</v>
      </c>
      <c r="K224" s="429">
        <v>-189123</v>
      </c>
      <c r="L224" s="414">
        <f>SUM(J224:K224)</f>
        <v>888527.93024980417</v>
      </c>
      <c r="M224" s="431">
        <v>17135.752560000001</v>
      </c>
      <c r="N224" s="405">
        <f>SUM(L224:M224)</f>
        <v>905663.68280980422</v>
      </c>
      <c r="O224" s="411">
        <f>L224/C224</f>
        <v>763.34014626271835</v>
      </c>
      <c r="P224" s="399">
        <f>N224/C224</f>
        <v>778.06158316993492</v>
      </c>
      <c r="Q224" s="412">
        <v>18</v>
      </c>
      <c r="R224" s="412">
        <v>18</v>
      </c>
      <c r="S224" s="459">
        <f>L224-AF224</f>
        <v>140776.57991599478</v>
      </c>
      <c r="T224" s="416">
        <f>S224/AF224</f>
        <v>0.18826656729292382</v>
      </c>
      <c r="U224" s="461">
        <v>170.0902703088542</v>
      </c>
      <c r="V224" s="512"/>
      <c r="W224" s="397">
        <v>697</v>
      </c>
      <c r="X224" s="398" t="s">
        <v>248</v>
      </c>
      <c r="Y224" s="400">
        <v>1174</v>
      </c>
      <c r="Z224" s="400">
        <v>227446.70746333513</v>
      </c>
      <c r="AA224" s="400">
        <v>419727.00138191832</v>
      </c>
      <c r="AB224" s="404">
        <f>SUM(Z224:AA224)</f>
        <v>647173.70884525345</v>
      </c>
      <c r="AC224" s="400">
        <v>289700.64148855588</v>
      </c>
      <c r="AD224" s="399">
        <f>AB224+AC224</f>
        <v>936874.35033380939</v>
      </c>
      <c r="AE224" s="401">
        <v>-189123</v>
      </c>
      <c r="AF224" s="411">
        <f>AD224+AE224</f>
        <v>747751.35033380939</v>
      </c>
      <c r="AG224" s="399">
        <v>27550.752400000005</v>
      </c>
      <c r="AH224" s="399">
        <f>SUM(AF224:AG224)</f>
        <v>775302.10273380938</v>
      </c>
      <c r="AI224" s="411">
        <f>AF224/Y224</f>
        <v>636.92619278859399</v>
      </c>
      <c r="AJ224" s="399">
        <f>AH224/Y224</f>
        <v>660.39361391295517</v>
      </c>
      <c r="AK224" s="412">
        <v>18</v>
      </c>
      <c r="AL224" s="412">
        <v>18</v>
      </c>
    </row>
    <row r="225" spans="1:38">
      <c r="A225" s="397">
        <v>698</v>
      </c>
      <c r="B225" s="398" t="s">
        <v>249</v>
      </c>
      <c r="C225" s="420">
        <v>65286</v>
      </c>
      <c r="D225" s="448">
        <f>F225-E225</f>
        <v>-8116814.5094760321</v>
      </c>
      <c r="E225" s="544">
        <v>9545431.2875446677</v>
      </c>
      <c r="F225" s="400">
        <v>1428616.7780686356</v>
      </c>
      <c r="G225" s="400">
        <v>16341024.103923395</v>
      </c>
      <c r="H225" s="404">
        <f>SUM(F225:G225)</f>
        <v>17769640.881992031</v>
      </c>
      <c r="I225" s="427">
        <v>5061599.6381251086</v>
      </c>
      <c r="J225" s="405">
        <f>SUM(H225:I225)</f>
        <v>22831240.520117141</v>
      </c>
      <c r="K225" s="429">
        <v>-3603853</v>
      </c>
      <c r="L225" s="414">
        <f>SUM(J225:K225)</f>
        <v>19227387.520117141</v>
      </c>
      <c r="M225" s="431">
        <v>-5623092.201857999</v>
      </c>
      <c r="N225" s="405">
        <f>SUM(L225:M225)</f>
        <v>13604295.318259142</v>
      </c>
      <c r="O225" s="411">
        <f>L225/C225</f>
        <v>294.51011733169656</v>
      </c>
      <c r="P225" s="399">
        <f>N225/C225</f>
        <v>208.37997914191621</v>
      </c>
      <c r="Q225" s="412">
        <v>19</v>
      </c>
      <c r="R225" s="412">
        <v>19</v>
      </c>
      <c r="S225" s="459">
        <f>L225-AF225</f>
        <v>5734175.1591339037</v>
      </c>
      <c r="T225" s="416">
        <f>S225/AF225</f>
        <v>0.42496738402448592</v>
      </c>
      <c r="U225" s="461">
        <v>78.690390284820552</v>
      </c>
      <c r="V225" s="512"/>
      <c r="W225" s="397">
        <v>698</v>
      </c>
      <c r="X225" s="398" t="s">
        <v>249</v>
      </c>
      <c r="Y225" s="400">
        <v>64535</v>
      </c>
      <c r="Z225" s="400">
        <v>-9270431.3875946775</v>
      </c>
      <c r="AA225" s="400">
        <v>16703201.161491858</v>
      </c>
      <c r="AB225" s="404">
        <f>SUM(Z225:AA225)</f>
        <v>7432769.7738971803</v>
      </c>
      <c r="AC225" s="400">
        <v>9664295.5870860573</v>
      </c>
      <c r="AD225" s="399">
        <f>AB225+AC225</f>
        <v>17097065.360983238</v>
      </c>
      <c r="AE225" s="401">
        <v>-3603853</v>
      </c>
      <c r="AF225" s="411">
        <f>AD225+AE225</f>
        <v>13493212.360983238</v>
      </c>
      <c r="AG225" s="399">
        <v>-5583293.9449100001</v>
      </c>
      <c r="AH225" s="399">
        <f>SUM(AF225:AG225)</f>
        <v>7909918.4160732375</v>
      </c>
      <c r="AI225" s="411">
        <f>AF225/Y225</f>
        <v>209.08363463211029</v>
      </c>
      <c r="AJ225" s="399">
        <f>AH225/Y225</f>
        <v>122.56788434296486</v>
      </c>
      <c r="AK225" s="412">
        <v>19</v>
      </c>
      <c r="AL225" s="412">
        <v>19</v>
      </c>
    </row>
    <row r="226" spans="1:38">
      <c r="A226" s="397">
        <v>700</v>
      </c>
      <c r="B226" s="398" t="s">
        <v>250</v>
      </c>
      <c r="C226" s="420">
        <v>4758</v>
      </c>
      <c r="D226" s="448">
        <f>F226-E226</f>
        <v>661956.01465705119</v>
      </c>
      <c r="E226" s="544">
        <v>681027.72158227314</v>
      </c>
      <c r="F226" s="400">
        <v>1342983.7362393243</v>
      </c>
      <c r="G226" s="400">
        <v>762694.67328342842</v>
      </c>
      <c r="H226" s="404">
        <f>SUM(F226:G226)</f>
        <v>2105678.4095227527</v>
      </c>
      <c r="I226" s="427">
        <v>483683.03751327883</v>
      </c>
      <c r="J226" s="405">
        <f>SUM(H226:I226)</f>
        <v>2589361.4470360316</v>
      </c>
      <c r="K226" s="429">
        <v>-1111895</v>
      </c>
      <c r="L226" s="414">
        <f>SUM(J226:K226)</f>
        <v>1477466.4470360316</v>
      </c>
      <c r="M226" s="431">
        <v>-33521.399219999978</v>
      </c>
      <c r="N226" s="405">
        <f>SUM(L226:M226)</f>
        <v>1443945.0478160316</v>
      </c>
      <c r="O226" s="411">
        <f>L226/C226</f>
        <v>310.52258239513066</v>
      </c>
      <c r="P226" s="399">
        <f>N226/C226</f>
        <v>303.47731143674474</v>
      </c>
      <c r="Q226" s="412">
        <v>9</v>
      </c>
      <c r="R226" s="412">
        <v>9</v>
      </c>
      <c r="S226" s="459">
        <f>L226-AF226</f>
        <v>536551.01454184065</v>
      </c>
      <c r="T226" s="416">
        <f>S226/AF226</f>
        <v>0.57024361171284454</v>
      </c>
      <c r="U226" s="461">
        <v>114.83007644016456</v>
      </c>
      <c r="V226" s="512"/>
      <c r="W226" s="397">
        <v>700</v>
      </c>
      <c r="X226" s="398" t="s">
        <v>250</v>
      </c>
      <c r="Y226" s="400">
        <v>4842</v>
      </c>
      <c r="Z226" s="400">
        <v>760758.20771752845</v>
      </c>
      <c r="AA226" s="400">
        <v>501513.01053437561</v>
      </c>
      <c r="AB226" s="404">
        <f>SUM(Z226:AA226)</f>
        <v>1262271.218251904</v>
      </c>
      <c r="AC226" s="400">
        <v>790539.21424228686</v>
      </c>
      <c r="AD226" s="399">
        <f>AB226+AC226</f>
        <v>2052810.432494191</v>
      </c>
      <c r="AE226" s="401">
        <v>-1111895</v>
      </c>
      <c r="AF226" s="411">
        <f>AD226+AE226</f>
        <v>940915.43249419099</v>
      </c>
      <c r="AG226" s="399">
        <v>-14169.4087</v>
      </c>
      <c r="AH226" s="399">
        <f>SUM(AF226:AG226)</f>
        <v>926746.02379419096</v>
      </c>
      <c r="AI226" s="411">
        <f>AF226/Y226</f>
        <v>194.32371592197254</v>
      </c>
      <c r="AJ226" s="399">
        <f>AH226/Y226</f>
        <v>191.39736137839549</v>
      </c>
      <c r="AK226" s="412">
        <v>9</v>
      </c>
      <c r="AL226" s="412">
        <v>9</v>
      </c>
    </row>
    <row r="227" spans="1:38">
      <c r="A227" s="397">
        <v>702</v>
      </c>
      <c r="B227" s="398" t="s">
        <v>251</v>
      </c>
      <c r="C227" s="420">
        <v>4124</v>
      </c>
      <c r="D227" s="448">
        <f>F227-E227</f>
        <v>734724.77850043634</v>
      </c>
      <c r="E227" s="544">
        <v>651426.24854725832</v>
      </c>
      <c r="F227" s="400">
        <v>1386151.0270476947</v>
      </c>
      <c r="G227" s="400">
        <v>1250068.6094061672</v>
      </c>
      <c r="H227" s="404">
        <f>SUM(F227:G227)</f>
        <v>2636219.6364538618</v>
      </c>
      <c r="I227" s="427">
        <v>619531.93551567639</v>
      </c>
      <c r="J227" s="405">
        <f>SUM(H227:I227)</f>
        <v>3255751.571969538</v>
      </c>
      <c r="K227" s="429">
        <v>-821678</v>
      </c>
      <c r="L227" s="414">
        <f>SUM(J227:K227)</f>
        <v>2434073.571969538</v>
      </c>
      <c r="M227" s="431">
        <v>9001.2707999999984</v>
      </c>
      <c r="N227" s="405">
        <f>SUM(L227:M227)</f>
        <v>2443074.8427695381</v>
      </c>
      <c r="O227" s="411">
        <f>L227/C227</f>
        <v>590.22152569581431</v>
      </c>
      <c r="P227" s="399">
        <f>N227/C227</f>
        <v>592.40418107893743</v>
      </c>
      <c r="Q227" s="412">
        <v>6</v>
      </c>
      <c r="R227" s="412">
        <v>6</v>
      </c>
      <c r="S227" s="459">
        <f>L227-AF227</f>
        <v>563248.96020069486</v>
      </c>
      <c r="T227" s="416">
        <f>S227/AF227</f>
        <v>0.30106989006743368</v>
      </c>
      <c r="U227" s="461">
        <v>138.53885579331086</v>
      </c>
      <c r="V227" s="512"/>
      <c r="W227" s="397">
        <v>702</v>
      </c>
      <c r="X227" s="398" t="s">
        <v>251</v>
      </c>
      <c r="Y227" s="400">
        <v>4114</v>
      </c>
      <c r="Z227" s="400">
        <v>629007.67451463477</v>
      </c>
      <c r="AA227" s="400">
        <v>1165825.8508979406</v>
      </c>
      <c r="AB227" s="404">
        <f>SUM(Z227:AA227)</f>
        <v>1794833.5254125753</v>
      </c>
      <c r="AC227" s="400">
        <v>897669.0863562678</v>
      </c>
      <c r="AD227" s="399">
        <f>AB227+AC227</f>
        <v>2692502.6117688431</v>
      </c>
      <c r="AE227" s="401">
        <v>-821678</v>
      </c>
      <c r="AF227" s="411">
        <f>AD227+AE227</f>
        <v>1870824.6117688431</v>
      </c>
      <c r="AG227" s="399">
        <v>-2048.9689999999973</v>
      </c>
      <c r="AH227" s="399">
        <f>SUM(AF227:AG227)</f>
        <v>1868775.6427688431</v>
      </c>
      <c r="AI227" s="411">
        <f>AF227/Y227</f>
        <v>454.74589493651996</v>
      </c>
      <c r="AJ227" s="399">
        <f>AH227/Y227</f>
        <v>454.24784705125012</v>
      </c>
      <c r="AK227" s="412">
        <v>6</v>
      </c>
      <c r="AL227" s="412">
        <v>6</v>
      </c>
    </row>
    <row r="228" spans="1:38">
      <c r="A228" s="397">
        <v>704</v>
      </c>
      <c r="B228" s="398" t="s">
        <v>252</v>
      </c>
      <c r="C228" s="420">
        <v>6436</v>
      </c>
      <c r="D228" s="448">
        <f>F228-E228</f>
        <v>4387156.5506148152</v>
      </c>
      <c r="E228" s="544">
        <v>522586.22055994696</v>
      </c>
      <c r="F228" s="400">
        <v>4909742.7711747624</v>
      </c>
      <c r="G228" s="400">
        <v>1141622.431121482</v>
      </c>
      <c r="H228" s="404">
        <f>SUM(F228:G228)</f>
        <v>6051365.202296244</v>
      </c>
      <c r="I228" s="427">
        <v>437582.01981962874</v>
      </c>
      <c r="J228" s="405">
        <f>SUM(H228:I228)</f>
        <v>6488947.2221158724</v>
      </c>
      <c r="K228" s="429">
        <v>-1115771</v>
      </c>
      <c r="L228" s="414">
        <f>SUM(J228:K228)</f>
        <v>5373176.2221158724</v>
      </c>
      <c r="M228" s="431">
        <v>101981.06436000008</v>
      </c>
      <c r="N228" s="405">
        <f>SUM(L228:M228)</f>
        <v>5475157.2864758726</v>
      </c>
      <c r="O228" s="411">
        <f>L228/C228</f>
        <v>834.86268211868742</v>
      </c>
      <c r="P228" s="399">
        <f>N228/C228</f>
        <v>850.70809298879317</v>
      </c>
      <c r="Q228" s="412">
        <v>2</v>
      </c>
      <c r="R228" s="412">
        <v>2</v>
      </c>
      <c r="S228" s="459">
        <f>L228-AF228</f>
        <v>-228438.9028192535</v>
      </c>
      <c r="T228" s="416">
        <f>S228/AF228</f>
        <v>-4.0780899387817031E-2</v>
      </c>
      <c r="U228" s="461">
        <v>-49.341522785497204</v>
      </c>
      <c r="V228" s="512"/>
      <c r="W228" s="397">
        <v>704</v>
      </c>
      <c r="X228" s="398" t="s">
        <v>252</v>
      </c>
      <c r="Y228" s="400">
        <v>6428</v>
      </c>
      <c r="Z228" s="400">
        <v>4760611.4474320402</v>
      </c>
      <c r="AA228" s="400">
        <v>1109658.2421610232</v>
      </c>
      <c r="AB228" s="404">
        <f>SUM(Z228:AA228)</f>
        <v>5870269.6895930637</v>
      </c>
      <c r="AC228" s="400">
        <v>847116.43534206226</v>
      </c>
      <c r="AD228" s="399">
        <f>AB228+AC228</f>
        <v>6717386.1249351259</v>
      </c>
      <c r="AE228" s="401">
        <v>-1115771</v>
      </c>
      <c r="AF228" s="411">
        <f>AD228+AE228</f>
        <v>5601615.1249351259</v>
      </c>
      <c r="AG228" s="399">
        <v>61390.263500000059</v>
      </c>
      <c r="AH228" s="399">
        <f>SUM(AF228:AG228)</f>
        <v>5663005.3884351263</v>
      </c>
      <c r="AI228" s="411">
        <f>AF228/Y228</f>
        <v>871.43981408449372</v>
      </c>
      <c r="AJ228" s="399">
        <f>AH228/Y228</f>
        <v>880.99025955742479</v>
      </c>
      <c r="AK228" s="412">
        <v>2</v>
      </c>
      <c r="AL228" s="412">
        <v>2</v>
      </c>
    </row>
    <row r="229" spans="1:38">
      <c r="A229" s="397">
        <v>707</v>
      </c>
      <c r="B229" s="398" t="s">
        <v>253</v>
      </c>
      <c r="C229" s="420">
        <v>1902</v>
      </c>
      <c r="D229" s="448">
        <f>F229-E229</f>
        <v>-500278.46659360884</v>
      </c>
      <c r="E229" s="544">
        <v>402498.05267892207</v>
      </c>
      <c r="F229" s="400">
        <v>-97780.413914686796</v>
      </c>
      <c r="G229" s="400">
        <v>1305692.7568719622</v>
      </c>
      <c r="H229" s="404">
        <f>SUM(F229:G229)</f>
        <v>1207912.3429572755</v>
      </c>
      <c r="I229" s="427">
        <v>412818.45687421085</v>
      </c>
      <c r="J229" s="405">
        <f>SUM(H229:I229)</f>
        <v>1620730.7998314863</v>
      </c>
      <c r="K229" s="429">
        <v>-569849</v>
      </c>
      <c r="L229" s="414">
        <f>SUM(J229:K229)</f>
        <v>1050881.7998314863</v>
      </c>
      <c r="M229" s="431">
        <v>-35004.941999999995</v>
      </c>
      <c r="N229" s="405">
        <f>SUM(L229:M229)</f>
        <v>1015876.8578314863</v>
      </c>
      <c r="O229" s="411">
        <f>L229/C229</f>
        <v>552.51409034252697</v>
      </c>
      <c r="P229" s="399">
        <f>N229/C229</f>
        <v>534.10980958542916</v>
      </c>
      <c r="Q229" s="412">
        <v>12</v>
      </c>
      <c r="R229" s="412">
        <v>12</v>
      </c>
      <c r="S229" s="459">
        <f>L229-AF229</f>
        <v>282374.24425560888</v>
      </c>
      <c r="T229" s="416">
        <f>S229/AF229</f>
        <v>0.3674319688945844</v>
      </c>
      <c r="U229" s="461">
        <v>247.1350297211909</v>
      </c>
      <c r="V229" s="512"/>
      <c r="W229" s="397">
        <v>707</v>
      </c>
      <c r="X229" s="398" t="s">
        <v>253</v>
      </c>
      <c r="Y229" s="400">
        <v>1960</v>
      </c>
      <c r="Z229" s="400">
        <v>-458845.7578584911</v>
      </c>
      <c r="AA229" s="400">
        <v>1272819.4878410366</v>
      </c>
      <c r="AB229" s="404">
        <f>SUM(Z229:AA229)</f>
        <v>813973.7299825456</v>
      </c>
      <c r="AC229" s="400">
        <v>524382.82559333195</v>
      </c>
      <c r="AD229" s="399">
        <f>AB229+AC229</f>
        <v>1338356.5555758774</v>
      </c>
      <c r="AE229" s="401">
        <v>-569849</v>
      </c>
      <c r="AF229" s="411">
        <f>AD229+AE229</f>
        <v>768507.55557587743</v>
      </c>
      <c r="AG229" s="399">
        <v>-17337.430000000008</v>
      </c>
      <c r="AH229" s="399">
        <f>SUM(AF229:AG229)</f>
        <v>751170.12557587738</v>
      </c>
      <c r="AI229" s="411">
        <f>AF229/Y229</f>
        <v>392.09569162034563</v>
      </c>
      <c r="AJ229" s="399">
        <f>AH229/Y229</f>
        <v>383.25006406932522</v>
      </c>
      <c r="AK229" s="412">
        <v>12</v>
      </c>
      <c r="AL229" s="412">
        <v>12</v>
      </c>
    </row>
    <row r="230" spans="1:38">
      <c r="A230" s="397">
        <v>710</v>
      </c>
      <c r="B230" s="398" t="s">
        <v>254</v>
      </c>
      <c r="C230" s="420">
        <v>27209</v>
      </c>
      <c r="D230" s="448">
        <f>F230-E230</f>
        <v>6736304.4072766714</v>
      </c>
      <c r="E230" s="544">
        <v>2990778.9432008248</v>
      </c>
      <c r="F230" s="400">
        <v>9727083.3504774962</v>
      </c>
      <c r="G230" s="400">
        <v>7243268.0881924732</v>
      </c>
      <c r="H230" s="404">
        <f>SUM(F230:G230)</f>
        <v>16970351.438669968</v>
      </c>
      <c r="I230" s="427">
        <v>2846578.2898166049</v>
      </c>
      <c r="J230" s="405">
        <f>SUM(H230:I230)</f>
        <v>19816929.728486575</v>
      </c>
      <c r="K230" s="429">
        <v>-695341</v>
      </c>
      <c r="L230" s="414">
        <f>SUM(J230:K230)</f>
        <v>19121588.728486575</v>
      </c>
      <c r="M230" s="431">
        <v>-1193692.6922789998</v>
      </c>
      <c r="N230" s="405">
        <f>SUM(L230:M230)</f>
        <v>17927896.036207575</v>
      </c>
      <c r="O230" s="411">
        <f>L230/C230</f>
        <v>702.76705239025966</v>
      </c>
      <c r="P230" s="399">
        <f>N230/C230</f>
        <v>658.89580786532304</v>
      </c>
      <c r="Q230" s="412">
        <v>1</v>
      </c>
      <c r="R230" s="413">
        <v>33</v>
      </c>
      <c r="S230" s="459">
        <f>L230-AF230</f>
        <v>718294.44384462386</v>
      </c>
      <c r="T230" s="416">
        <f>S230/AF230</f>
        <v>3.9030753556120658E-2</v>
      </c>
      <c r="U230" s="461">
        <v>2.9517173304402604</v>
      </c>
      <c r="V230" s="512"/>
      <c r="W230" s="397">
        <v>710</v>
      </c>
      <c r="X230" s="398" t="s">
        <v>254</v>
      </c>
      <c r="Y230" s="400">
        <v>27306</v>
      </c>
      <c r="Z230" s="400">
        <v>6849272.1989872325</v>
      </c>
      <c r="AA230" s="400">
        <v>7440546.0135168284</v>
      </c>
      <c r="AB230" s="404">
        <f>SUM(Z230:AA230)</f>
        <v>14289818.212504061</v>
      </c>
      <c r="AC230" s="400">
        <v>4808817.0721378895</v>
      </c>
      <c r="AD230" s="399">
        <f>AB230+AC230</f>
        <v>19098635.284641951</v>
      </c>
      <c r="AE230" s="401">
        <v>-695341</v>
      </c>
      <c r="AF230" s="411">
        <f>AD230+AE230</f>
        <v>18403294.284641951</v>
      </c>
      <c r="AG230" s="399">
        <v>-1138671.96624</v>
      </c>
      <c r="AH230" s="399">
        <f>SUM(AF230:AG230)</f>
        <v>17264622.318401951</v>
      </c>
      <c r="AI230" s="411">
        <f>AF230/Y230</f>
        <v>673.9652195357047</v>
      </c>
      <c r="AJ230" s="399">
        <f>AH230/Y230</f>
        <v>632.26478863260638</v>
      </c>
      <c r="AK230" s="412">
        <v>1</v>
      </c>
      <c r="AL230" s="413">
        <v>33</v>
      </c>
    </row>
    <row r="231" spans="1:38">
      <c r="A231" s="397">
        <v>729</v>
      </c>
      <c r="B231" s="398" t="s">
        <v>255</v>
      </c>
      <c r="C231" s="420">
        <v>8847</v>
      </c>
      <c r="D231" s="448">
        <f>F231-E231</f>
        <v>156351.31182625075</v>
      </c>
      <c r="E231" s="544">
        <v>1582975.3061879061</v>
      </c>
      <c r="F231" s="400">
        <v>1739326.6180141568</v>
      </c>
      <c r="G231" s="400">
        <v>4807273.1070091445</v>
      </c>
      <c r="H231" s="404">
        <f>SUM(F231:G231)</f>
        <v>6546599.7250233013</v>
      </c>
      <c r="I231" s="427">
        <v>1303526.31911411</v>
      </c>
      <c r="J231" s="405">
        <f>SUM(H231:I231)</f>
        <v>7850126.0441374108</v>
      </c>
      <c r="K231" s="429">
        <v>226188</v>
      </c>
      <c r="L231" s="414">
        <f>SUM(J231:K231)</f>
        <v>8076314.0441374108</v>
      </c>
      <c r="M231" s="431">
        <v>77177.562600000005</v>
      </c>
      <c r="N231" s="405">
        <f>SUM(L231:M231)</f>
        <v>8153491.6067374106</v>
      </c>
      <c r="O231" s="411">
        <f>L231/C231</f>
        <v>912.88731142052791</v>
      </c>
      <c r="P231" s="399">
        <f>N231/C231</f>
        <v>921.61089711059242</v>
      </c>
      <c r="Q231" s="412">
        <v>13</v>
      </c>
      <c r="R231" s="412">
        <v>13</v>
      </c>
      <c r="S231" s="459">
        <f>L231-AF231</f>
        <v>815958.70450605638</v>
      </c>
      <c r="T231" s="416">
        <f>S231/AF231</f>
        <v>0.11238550543828986</v>
      </c>
      <c r="U231" s="461">
        <v>145.57128979245908</v>
      </c>
      <c r="V231" s="512"/>
      <c r="W231" s="397">
        <v>729</v>
      </c>
      <c r="X231" s="398" t="s">
        <v>255</v>
      </c>
      <c r="Y231" s="400">
        <v>8975</v>
      </c>
      <c r="Z231" s="400">
        <v>399870.84803662868</v>
      </c>
      <c r="AA231" s="400">
        <v>4751158.3825585954</v>
      </c>
      <c r="AB231" s="404">
        <f>SUM(Z231:AA231)</f>
        <v>5151029.2305952236</v>
      </c>
      <c r="AC231" s="400">
        <v>1883138.1090361306</v>
      </c>
      <c r="AD231" s="399">
        <f>AB231+AC231</f>
        <v>7034167.3396313544</v>
      </c>
      <c r="AE231" s="401">
        <v>226188</v>
      </c>
      <c r="AF231" s="411">
        <f>AD231+AE231</f>
        <v>7260355.3396313544</v>
      </c>
      <c r="AG231" s="399">
        <v>-40427.734500000006</v>
      </c>
      <c r="AH231" s="399">
        <f>SUM(AF231:AG231)</f>
        <v>7219927.6051313542</v>
      </c>
      <c r="AI231" s="411">
        <f>AF231/Y231</f>
        <v>808.95324118455198</v>
      </c>
      <c r="AJ231" s="399">
        <f>AH231/Y231</f>
        <v>804.4487582319058</v>
      </c>
      <c r="AK231" s="412">
        <v>13</v>
      </c>
      <c r="AL231" s="412">
        <v>13</v>
      </c>
    </row>
    <row r="232" spans="1:38">
      <c r="A232" s="397">
        <v>732</v>
      </c>
      <c r="B232" s="398" t="s">
        <v>256</v>
      </c>
      <c r="C232" s="420">
        <v>3344</v>
      </c>
      <c r="D232" s="448">
        <f>F232-E232</f>
        <v>2135025.615728349</v>
      </c>
      <c r="E232" s="544">
        <v>504944.6100060505</v>
      </c>
      <c r="F232" s="400">
        <v>2639970.2257343996</v>
      </c>
      <c r="G232" s="400">
        <v>1426541.8709813163</v>
      </c>
      <c r="H232" s="404">
        <f>SUM(F232:G232)</f>
        <v>4066512.0967157157</v>
      </c>
      <c r="I232" s="427">
        <v>513426.55455859809</v>
      </c>
      <c r="J232" s="405">
        <f>SUM(H232:I232)</f>
        <v>4579938.6512743142</v>
      </c>
      <c r="K232" s="429">
        <v>210629</v>
      </c>
      <c r="L232" s="414">
        <f>SUM(J232:K232)</f>
        <v>4790567.6512743142</v>
      </c>
      <c r="M232" s="431">
        <v>-88429.151100000003</v>
      </c>
      <c r="N232" s="405">
        <f>SUM(L232:M232)</f>
        <v>4702138.5001743138</v>
      </c>
      <c r="O232" s="411">
        <f>L232/C232</f>
        <v>1432.5860201179169</v>
      </c>
      <c r="P232" s="399">
        <f>N232/C232</f>
        <v>1406.1418959851417</v>
      </c>
      <c r="Q232" s="412">
        <v>19</v>
      </c>
      <c r="R232" s="412">
        <v>19</v>
      </c>
      <c r="S232" s="459">
        <f>L232-AF232</f>
        <v>248911.69313460123</v>
      </c>
      <c r="T232" s="416">
        <f>S232/AF232</f>
        <v>5.4806373584615778E-2</v>
      </c>
      <c r="U232" s="461">
        <v>96.55867681519203</v>
      </c>
      <c r="V232" s="512"/>
      <c r="W232" s="397">
        <v>732</v>
      </c>
      <c r="X232" s="398" t="s">
        <v>256</v>
      </c>
      <c r="Y232" s="400">
        <v>3336</v>
      </c>
      <c r="Z232" s="400">
        <v>2225937.9782776032</v>
      </c>
      <c r="AA232" s="400">
        <v>1347947.522416342</v>
      </c>
      <c r="AB232" s="404">
        <f>SUM(Z232:AA232)</f>
        <v>3573885.5006939452</v>
      </c>
      <c r="AC232" s="400">
        <v>757141.45744576736</v>
      </c>
      <c r="AD232" s="399">
        <f>AB232+AC232</f>
        <v>4331026.9581397129</v>
      </c>
      <c r="AE232" s="401">
        <v>210629</v>
      </c>
      <c r="AF232" s="411">
        <f>AD232+AE232</f>
        <v>4541655.9581397129</v>
      </c>
      <c r="AG232" s="399">
        <v>-102448.45</v>
      </c>
      <c r="AH232" s="399">
        <f>SUM(AF232:AG232)</f>
        <v>4439207.5081397127</v>
      </c>
      <c r="AI232" s="411">
        <f>AF232/Y232</f>
        <v>1361.4076613128636</v>
      </c>
      <c r="AJ232" s="399">
        <f>AH232/Y232</f>
        <v>1330.6976942864846</v>
      </c>
      <c r="AK232" s="412">
        <v>19</v>
      </c>
      <c r="AL232" s="412">
        <v>19</v>
      </c>
    </row>
    <row r="233" spans="1:38">
      <c r="A233" s="397">
        <v>734</v>
      </c>
      <c r="B233" s="398" t="s">
        <v>257</v>
      </c>
      <c r="C233" s="420">
        <v>51100</v>
      </c>
      <c r="D233" s="448">
        <f>F233-E233</f>
        <v>3432502.7544030864</v>
      </c>
      <c r="E233" s="544">
        <v>8386621.8279377278</v>
      </c>
      <c r="F233" s="400">
        <v>11819124.582340814</v>
      </c>
      <c r="G233" s="400">
        <v>13848009.268036274</v>
      </c>
      <c r="H233" s="404">
        <f>SUM(F233:G233)</f>
        <v>25667133.85037709</v>
      </c>
      <c r="I233" s="427">
        <v>6083757.7269617599</v>
      </c>
      <c r="J233" s="405">
        <f>SUM(H233:I233)</f>
        <v>31750891.577338852</v>
      </c>
      <c r="K233" s="429">
        <v>-994204</v>
      </c>
      <c r="L233" s="414">
        <f>SUM(J233:K233)</f>
        <v>30756687.577338852</v>
      </c>
      <c r="M233" s="431">
        <v>-618731.51922299992</v>
      </c>
      <c r="N233" s="405">
        <f>SUM(L233:M233)</f>
        <v>30137956.058115851</v>
      </c>
      <c r="O233" s="411">
        <f>L233/C233</f>
        <v>601.89212480115168</v>
      </c>
      <c r="P233" s="399">
        <f>N233/C233</f>
        <v>589.78387589267811</v>
      </c>
      <c r="Q233" s="412">
        <v>2</v>
      </c>
      <c r="R233" s="412">
        <v>2</v>
      </c>
      <c r="S233" s="459">
        <f>L233-AF233</f>
        <v>4241025.8265326284</v>
      </c>
      <c r="T233" s="416">
        <f>S233/AF233</f>
        <v>0.15994418190991133</v>
      </c>
      <c r="U233" s="461">
        <v>67.24551653542585</v>
      </c>
      <c r="V233" s="512"/>
      <c r="W233" s="397">
        <v>734</v>
      </c>
      <c r="X233" s="398" t="s">
        <v>257</v>
      </c>
      <c r="Y233" s="400">
        <v>50933</v>
      </c>
      <c r="Z233" s="400">
        <v>3517575.405201083</v>
      </c>
      <c r="AA233" s="400">
        <v>14859086.706145555</v>
      </c>
      <c r="AB233" s="404">
        <f>SUM(Z233:AA233)</f>
        <v>18376662.11134664</v>
      </c>
      <c r="AC233" s="400">
        <v>9133203.6394595839</v>
      </c>
      <c r="AD233" s="399">
        <f>AB233+AC233</f>
        <v>27509865.750806224</v>
      </c>
      <c r="AE233" s="401">
        <v>-994204</v>
      </c>
      <c r="AF233" s="411">
        <f>AD233+AE233</f>
        <v>26515661.750806224</v>
      </c>
      <c r="AG233" s="399">
        <v>-678476.68110000016</v>
      </c>
      <c r="AH233" s="399">
        <f>SUM(AF233:AG233)</f>
        <v>25837185.069706224</v>
      </c>
      <c r="AI233" s="411">
        <f>AF233/Y233</f>
        <v>520.59886028323922</v>
      </c>
      <c r="AJ233" s="399">
        <f>AH233/Y233</f>
        <v>507.27789585742494</v>
      </c>
      <c r="AK233" s="412">
        <v>2</v>
      </c>
      <c r="AL233" s="412">
        <v>2</v>
      </c>
    </row>
    <row r="234" spans="1:38">
      <c r="A234" s="397">
        <v>738</v>
      </c>
      <c r="B234" s="398" t="s">
        <v>258</v>
      </c>
      <c r="C234" s="420">
        <v>2974</v>
      </c>
      <c r="D234" s="448">
        <f>F234-E234</f>
        <v>975381.81327474467</v>
      </c>
      <c r="E234" s="544">
        <v>368496.02158972918</v>
      </c>
      <c r="F234" s="400">
        <v>1343877.8348644739</v>
      </c>
      <c r="G234" s="400">
        <v>726859.34835791972</v>
      </c>
      <c r="H234" s="404">
        <f>SUM(F234:G234)</f>
        <v>2070737.1832223935</v>
      </c>
      <c r="I234" s="427">
        <v>419964.91087449569</v>
      </c>
      <c r="J234" s="405">
        <f>SUM(H234:I234)</f>
        <v>2490702.0940968893</v>
      </c>
      <c r="K234" s="429">
        <v>-481912</v>
      </c>
      <c r="L234" s="414">
        <f>SUM(J234:K234)</f>
        <v>2008790.0940968893</v>
      </c>
      <c r="M234" s="431">
        <v>151963.12082999997</v>
      </c>
      <c r="N234" s="405">
        <f>SUM(L234:M234)</f>
        <v>2160753.2149268892</v>
      </c>
      <c r="O234" s="411">
        <f>L234/C234</f>
        <v>675.45060326055454</v>
      </c>
      <c r="P234" s="399">
        <f>N234/C234</f>
        <v>726.5478194105209</v>
      </c>
      <c r="Q234" s="412">
        <v>2</v>
      </c>
      <c r="R234" s="412">
        <v>2</v>
      </c>
      <c r="S234" s="459">
        <f>L234-AF234</f>
        <v>503176.45785849355</v>
      </c>
      <c r="T234" s="416">
        <f>S234/AF234</f>
        <v>0.33420025280564186</v>
      </c>
      <c r="U234" s="461">
        <v>127.83544492762815</v>
      </c>
      <c r="V234" s="512"/>
      <c r="W234" s="397">
        <v>738</v>
      </c>
      <c r="X234" s="398" t="s">
        <v>258</v>
      </c>
      <c r="Y234" s="400">
        <v>2917</v>
      </c>
      <c r="Z234" s="400">
        <v>521070.78241227311</v>
      </c>
      <c r="AA234" s="400">
        <v>896684.20143546443</v>
      </c>
      <c r="AB234" s="404">
        <f>SUM(Z234:AA234)</f>
        <v>1417754.9838477375</v>
      </c>
      <c r="AC234" s="400">
        <v>569770.65239065827</v>
      </c>
      <c r="AD234" s="399">
        <f>AB234+AC234</f>
        <v>1987525.6362383957</v>
      </c>
      <c r="AE234" s="401">
        <v>-481912</v>
      </c>
      <c r="AF234" s="411">
        <f>AD234+AE234</f>
        <v>1505613.6362383957</v>
      </c>
      <c r="AG234" s="399">
        <v>49868.753199999977</v>
      </c>
      <c r="AH234" s="399">
        <f>SUM(AF234:AG234)</f>
        <v>1555482.3894383956</v>
      </c>
      <c r="AI234" s="411">
        <f>AF234/Y234</f>
        <v>516.15140083592587</v>
      </c>
      <c r="AJ234" s="399">
        <f>AH234/Y234</f>
        <v>533.24730525827761</v>
      </c>
      <c r="AK234" s="412">
        <v>2</v>
      </c>
      <c r="AL234" s="412">
        <v>2</v>
      </c>
    </row>
    <row r="235" spans="1:38">
      <c r="A235" s="397">
        <v>739</v>
      </c>
      <c r="B235" s="398" t="s">
        <v>259</v>
      </c>
      <c r="C235" s="420">
        <v>3216</v>
      </c>
      <c r="D235" s="448">
        <f>F235-E235</f>
        <v>1920221.0450493987</v>
      </c>
      <c r="E235" s="544">
        <v>383646.14151010418</v>
      </c>
      <c r="F235" s="400">
        <v>2303867.186559503</v>
      </c>
      <c r="G235" s="400">
        <v>1206480.0356632168</v>
      </c>
      <c r="H235" s="404">
        <f>SUM(F235:G235)</f>
        <v>3510347.2222227198</v>
      </c>
      <c r="I235" s="427">
        <v>530540.08029631991</v>
      </c>
      <c r="J235" s="405">
        <f>SUM(H235:I235)</f>
        <v>4040887.3025190397</v>
      </c>
      <c r="K235" s="429">
        <v>417647</v>
      </c>
      <c r="L235" s="414">
        <f>SUM(J235:K235)</f>
        <v>4458534.3025190402</v>
      </c>
      <c r="M235" s="431">
        <v>86020.477709999977</v>
      </c>
      <c r="N235" s="405">
        <f>SUM(L235:M235)</f>
        <v>4544554.7802290404</v>
      </c>
      <c r="O235" s="411">
        <f>L235/C235</f>
        <v>1386.3601686937313</v>
      </c>
      <c r="P235" s="399">
        <f>N235/C235</f>
        <v>1413.1078296732092</v>
      </c>
      <c r="Q235" s="412">
        <v>9</v>
      </c>
      <c r="R235" s="412">
        <v>9</v>
      </c>
      <c r="S235" s="459">
        <f>L235-AF235</f>
        <v>367163.56305598095</v>
      </c>
      <c r="T235" s="416">
        <f>S235/AF235</f>
        <v>8.9740966154576968E-2</v>
      </c>
      <c r="U235" s="461">
        <v>157.80120371350472</v>
      </c>
      <c r="V235" s="512"/>
      <c r="W235" s="397">
        <v>739</v>
      </c>
      <c r="X235" s="398" t="s">
        <v>259</v>
      </c>
      <c r="Y235" s="400">
        <v>3256</v>
      </c>
      <c r="Z235" s="400">
        <v>1878390.928127439</v>
      </c>
      <c r="AA235" s="400">
        <v>1091048.1115239949</v>
      </c>
      <c r="AB235" s="404">
        <f>SUM(Z235:AA235)</f>
        <v>2969439.0396514339</v>
      </c>
      <c r="AC235" s="400">
        <v>704284.69981162541</v>
      </c>
      <c r="AD235" s="399">
        <f>AB235+AC235</f>
        <v>3673723.7394630592</v>
      </c>
      <c r="AE235" s="401">
        <v>417647</v>
      </c>
      <c r="AF235" s="411">
        <f>AD235+AE235</f>
        <v>4091370.7394630592</v>
      </c>
      <c r="AG235" s="399">
        <v>103677.83140000002</v>
      </c>
      <c r="AH235" s="399">
        <f>SUM(AF235:AG235)</f>
        <v>4195048.5708630588</v>
      </c>
      <c r="AI235" s="411">
        <f>AF235/Y235</f>
        <v>1256.5634949210869</v>
      </c>
      <c r="AJ235" s="399">
        <f>AH235/Y235</f>
        <v>1288.4055807318978</v>
      </c>
      <c r="AK235" s="412">
        <v>9</v>
      </c>
      <c r="AL235" s="412">
        <v>9</v>
      </c>
    </row>
    <row r="236" spans="1:38">
      <c r="A236" s="397">
        <v>740</v>
      </c>
      <c r="B236" s="398" t="s">
        <v>260</v>
      </c>
      <c r="C236" s="420">
        <v>31843</v>
      </c>
      <c r="D236" s="448">
        <f>F236-E236</f>
        <v>-9998978.314122919</v>
      </c>
      <c r="E236" s="544">
        <v>5160475.9349332731</v>
      </c>
      <c r="F236" s="400">
        <v>-4838502.3791896468</v>
      </c>
      <c r="G236" s="400">
        <v>9053226.0057063587</v>
      </c>
      <c r="H236" s="404">
        <f>SUM(F236:G236)</f>
        <v>4214723.6265167119</v>
      </c>
      <c r="I236" s="427">
        <v>3846490.0044444967</v>
      </c>
      <c r="J236" s="405">
        <f>SUM(H236:I236)</f>
        <v>8061213.6309612086</v>
      </c>
      <c r="K236" s="429">
        <v>-1288476</v>
      </c>
      <c r="L236" s="414">
        <f>SUM(J236:K236)</f>
        <v>6772737.6309612086</v>
      </c>
      <c r="M236" s="431">
        <v>-362376.16029000026</v>
      </c>
      <c r="N236" s="405">
        <f>SUM(L236:M236)</f>
        <v>6410361.4706712086</v>
      </c>
      <c r="O236" s="411">
        <f>L236/C236</f>
        <v>212.69156897783526</v>
      </c>
      <c r="P236" s="399">
        <f>N236/C236</f>
        <v>201.31148040923307</v>
      </c>
      <c r="Q236" s="412">
        <v>10</v>
      </c>
      <c r="R236" s="412">
        <v>10</v>
      </c>
      <c r="S236" s="459">
        <f>L236-AF236</f>
        <v>2343366.0624089055</v>
      </c>
      <c r="T236" s="416">
        <f>S236/AF236</f>
        <v>0.52905158805062991</v>
      </c>
      <c r="U236" s="461">
        <v>194.6736796785743</v>
      </c>
      <c r="V236" s="512"/>
      <c r="W236" s="397">
        <v>740</v>
      </c>
      <c r="X236" s="398" t="s">
        <v>260</v>
      </c>
      <c r="Y236" s="400">
        <v>32085</v>
      </c>
      <c r="Z236" s="400">
        <v>-9792421.0240390692</v>
      </c>
      <c r="AA236" s="400">
        <v>9358231.9081515893</v>
      </c>
      <c r="AB236" s="404">
        <f>SUM(Z236:AA236)</f>
        <v>-434189.11588747986</v>
      </c>
      <c r="AC236" s="400">
        <v>6152036.684439783</v>
      </c>
      <c r="AD236" s="399">
        <f>AB236+AC236</f>
        <v>5717847.5685523031</v>
      </c>
      <c r="AE236" s="401">
        <v>-1288476</v>
      </c>
      <c r="AF236" s="411">
        <f>AD236+AE236</f>
        <v>4429371.5685523031</v>
      </c>
      <c r="AG236" s="399">
        <v>-367001.87049999996</v>
      </c>
      <c r="AH236" s="399">
        <f>SUM(AF236:AG236)</f>
        <v>4062369.6980523029</v>
      </c>
      <c r="AI236" s="411">
        <f>AF236/Y236</f>
        <v>138.05116311523463</v>
      </c>
      <c r="AJ236" s="399">
        <f>AH236/Y236</f>
        <v>126.61273797887807</v>
      </c>
      <c r="AK236" s="412">
        <v>10</v>
      </c>
      <c r="AL236" s="412">
        <v>10</v>
      </c>
    </row>
    <row r="237" spans="1:38">
      <c r="A237" s="397">
        <v>742</v>
      </c>
      <c r="B237" s="398" t="s">
        <v>261</v>
      </c>
      <c r="C237" s="420">
        <v>978</v>
      </c>
      <c r="D237" s="448">
        <f>F237-E237</f>
        <v>1098115.3504672525</v>
      </c>
      <c r="E237" s="544">
        <v>202903.76240982645</v>
      </c>
      <c r="F237" s="400">
        <v>1301019.1128770791</v>
      </c>
      <c r="G237" s="400">
        <v>38760.032764208139</v>
      </c>
      <c r="H237" s="404">
        <f>SUM(F237:G237)</f>
        <v>1339779.1456412871</v>
      </c>
      <c r="I237" s="427">
        <v>163226.45781202536</v>
      </c>
      <c r="J237" s="405">
        <f>SUM(H237:I237)</f>
        <v>1503005.6034533125</v>
      </c>
      <c r="K237" s="429">
        <v>406339</v>
      </c>
      <c r="L237" s="414">
        <f>SUM(J237:K237)</f>
        <v>1909344.6034533125</v>
      </c>
      <c r="M237" s="431">
        <v>33254.694900000002</v>
      </c>
      <c r="N237" s="405">
        <f>SUM(L237:M237)</f>
        <v>1942599.2983533125</v>
      </c>
      <c r="O237" s="411">
        <f>L237/C237</f>
        <v>1952.2950955555343</v>
      </c>
      <c r="P237" s="399">
        <f>N237/C237</f>
        <v>1986.2978510770067</v>
      </c>
      <c r="Q237" s="412">
        <v>19</v>
      </c>
      <c r="R237" s="412">
        <v>19</v>
      </c>
      <c r="S237" s="459">
        <f>L237-AF237</f>
        <v>246413.72115766001</v>
      </c>
      <c r="T237" s="416">
        <f>S237/AF237</f>
        <v>0.14818037465122386</v>
      </c>
      <c r="U237" s="461">
        <v>217.96428027237471</v>
      </c>
      <c r="V237" s="512"/>
      <c r="W237" s="397">
        <v>742</v>
      </c>
      <c r="X237" s="398" t="s">
        <v>261</v>
      </c>
      <c r="Y237" s="400">
        <v>988</v>
      </c>
      <c r="Z237" s="400">
        <v>1051754.0904797679</v>
      </c>
      <c r="AA237" s="400">
        <v>-22975.863869158784</v>
      </c>
      <c r="AB237" s="404">
        <f>SUM(Z237:AA237)</f>
        <v>1028778.2266106091</v>
      </c>
      <c r="AC237" s="400">
        <v>227813.65568504349</v>
      </c>
      <c r="AD237" s="399">
        <f>AB237+AC237</f>
        <v>1256591.8822956525</v>
      </c>
      <c r="AE237" s="401">
        <v>406339</v>
      </c>
      <c r="AF237" s="411">
        <f>AD237+AE237</f>
        <v>1662930.8822956525</v>
      </c>
      <c r="AG237" s="399">
        <v>0</v>
      </c>
      <c r="AH237" s="399">
        <f>SUM(AF237:AG237)</f>
        <v>1662930.8822956525</v>
      </c>
      <c r="AI237" s="411">
        <f>AF237/Y237</f>
        <v>1683.1284233761664</v>
      </c>
      <c r="AJ237" s="399">
        <f>AH237/Y237</f>
        <v>1683.1284233761664</v>
      </c>
      <c r="AK237" s="412">
        <v>19</v>
      </c>
      <c r="AL237" s="412">
        <v>19</v>
      </c>
    </row>
    <row r="238" spans="1:38">
      <c r="A238" s="397">
        <v>743</v>
      </c>
      <c r="B238" s="398" t="s">
        <v>262</v>
      </c>
      <c r="C238" s="420">
        <v>66160</v>
      </c>
      <c r="D238" s="448">
        <f>F238-E238</f>
        <v>7389939.6262340266</v>
      </c>
      <c r="E238" s="544">
        <v>8652930.4248600397</v>
      </c>
      <c r="F238" s="400">
        <v>16042870.051094066</v>
      </c>
      <c r="G238" s="400">
        <v>11802258.923457041</v>
      </c>
      <c r="H238" s="404">
        <f>SUM(F238:G238)</f>
        <v>27845128.974551108</v>
      </c>
      <c r="I238" s="427">
        <v>4662682.0965382578</v>
      </c>
      <c r="J238" s="405">
        <f>SUM(H238:I238)</f>
        <v>32507811.071089365</v>
      </c>
      <c r="K238" s="429">
        <v>-2776201</v>
      </c>
      <c r="L238" s="414">
        <f>SUM(J238:K238)</f>
        <v>29731610.071089365</v>
      </c>
      <c r="M238" s="431">
        <v>29670.855599999893</v>
      </c>
      <c r="N238" s="405">
        <f>SUM(L238:M238)</f>
        <v>29761280.926689364</v>
      </c>
      <c r="O238" s="411">
        <f>L238/C238</f>
        <v>449.38951135262039</v>
      </c>
      <c r="P238" s="399">
        <f>N238/C238</f>
        <v>449.83798256785616</v>
      </c>
      <c r="Q238" s="412">
        <v>14</v>
      </c>
      <c r="R238" s="412">
        <v>14</v>
      </c>
      <c r="S238" s="459">
        <f>L238-AF238</f>
        <v>5787640.9976299405</v>
      </c>
      <c r="T238" s="416">
        <f>S238/AF238</f>
        <v>0.24171602376672058</v>
      </c>
      <c r="U238" s="461">
        <v>87.096636630781347</v>
      </c>
      <c r="V238" s="512"/>
      <c r="W238" s="397">
        <v>743</v>
      </c>
      <c r="X238" s="398" t="s">
        <v>262</v>
      </c>
      <c r="Y238" s="400">
        <v>65323</v>
      </c>
      <c r="Z238" s="400">
        <v>4529341.1869285181</v>
      </c>
      <c r="AA238" s="400">
        <v>12299018.935356123</v>
      </c>
      <c r="AB238" s="404">
        <f>SUM(Z238:AA238)</f>
        <v>16828360.122284643</v>
      </c>
      <c r="AC238" s="400">
        <v>9891809.9511747789</v>
      </c>
      <c r="AD238" s="399">
        <f>AB238+AC238</f>
        <v>26720170.073459424</v>
      </c>
      <c r="AE238" s="401">
        <v>-2776201</v>
      </c>
      <c r="AF238" s="411">
        <f>AD238+AE238</f>
        <v>23943969.073459424</v>
      </c>
      <c r="AG238" s="399">
        <v>-211894.91719999979</v>
      </c>
      <c r="AH238" s="399">
        <f>SUM(AF238:AG238)</f>
        <v>23732074.156259425</v>
      </c>
      <c r="AI238" s="411">
        <f>AF238/Y238</f>
        <v>366.54729687031249</v>
      </c>
      <c r="AJ238" s="399">
        <f>AH238/Y238</f>
        <v>363.30349427092182</v>
      </c>
      <c r="AK238" s="412">
        <v>14</v>
      </c>
      <c r="AL238" s="412">
        <v>14</v>
      </c>
    </row>
    <row r="239" spans="1:38">
      <c r="A239" s="397">
        <v>746</v>
      </c>
      <c r="B239" s="398" t="s">
        <v>263</v>
      </c>
      <c r="C239" s="420">
        <v>4713</v>
      </c>
      <c r="D239" s="448">
        <f>F239-E239</f>
        <v>4739321.0094785439</v>
      </c>
      <c r="E239" s="544">
        <v>437866.76408498478</v>
      </c>
      <c r="F239" s="400">
        <v>5177187.7735635284</v>
      </c>
      <c r="G239" s="400">
        <v>1882438.0258256511</v>
      </c>
      <c r="H239" s="404">
        <f>SUM(F239:G239)</f>
        <v>7059625.7993891798</v>
      </c>
      <c r="I239" s="427">
        <v>611820.37644361949</v>
      </c>
      <c r="J239" s="405">
        <f>SUM(H239:I239)</f>
        <v>7671446.1758327996</v>
      </c>
      <c r="K239" s="429">
        <v>241560</v>
      </c>
      <c r="L239" s="414">
        <f>SUM(J239:K239)</f>
        <v>7913006.1758327996</v>
      </c>
      <c r="M239" s="431">
        <v>12168.384600000005</v>
      </c>
      <c r="N239" s="405">
        <f>SUM(L239:M239)</f>
        <v>7925174.5604328001</v>
      </c>
      <c r="O239" s="411">
        <f>L239/C239</f>
        <v>1678.9743636394653</v>
      </c>
      <c r="P239" s="399">
        <f>N239/C239</f>
        <v>1681.5562402785488</v>
      </c>
      <c r="Q239" s="412">
        <v>17</v>
      </c>
      <c r="R239" s="412">
        <v>17</v>
      </c>
      <c r="S239" s="459">
        <f>L239-AF239</f>
        <v>693645.70903213974</v>
      </c>
      <c r="T239" s="416">
        <f>S239/AF239</f>
        <v>9.6081323577341268E-2</v>
      </c>
      <c r="U239" s="461">
        <v>72.90946717515385</v>
      </c>
      <c r="V239" s="512"/>
      <c r="W239" s="397">
        <v>746</v>
      </c>
      <c r="X239" s="398" t="s">
        <v>263</v>
      </c>
      <c r="Y239" s="400">
        <v>4735</v>
      </c>
      <c r="Z239" s="400">
        <v>4639914.4099314827</v>
      </c>
      <c r="AA239" s="400">
        <v>1410848.1951298011</v>
      </c>
      <c r="AB239" s="404">
        <f>SUM(Z239:AA239)</f>
        <v>6050762.6050612833</v>
      </c>
      <c r="AC239" s="400">
        <v>927037.86173937644</v>
      </c>
      <c r="AD239" s="399">
        <f>AB239+AC239</f>
        <v>6977800.4668006599</v>
      </c>
      <c r="AE239" s="401">
        <v>241560</v>
      </c>
      <c r="AF239" s="411">
        <f>AD239+AE239</f>
        <v>7219360.4668006599</v>
      </c>
      <c r="AG239" s="399">
        <v>27267.048999999985</v>
      </c>
      <c r="AH239" s="399">
        <f>SUM(AF239:AG239)</f>
        <v>7246627.5158006595</v>
      </c>
      <c r="AI239" s="411">
        <f>AF239/Y239</f>
        <v>1524.680140823793</v>
      </c>
      <c r="AJ239" s="399">
        <f>AH239/Y239</f>
        <v>1530.4387572968658</v>
      </c>
      <c r="AK239" s="412">
        <v>17</v>
      </c>
      <c r="AL239" s="412">
        <v>17</v>
      </c>
    </row>
    <row r="240" spans="1:38">
      <c r="A240" s="397">
        <v>747</v>
      </c>
      <c r="B240" s="398" t="s">
        <v>264</v>
      </c>
      <c r="C240" s="420">
        <v>1283</v>
      </c>
      <c r="D240" s="448">
        <f>F240-E240</f>
        <v>751786.31060937501</v>
      </c>
      <c r="E240" s="544">
        <v>234001.02447651906</v>
      </c>
      <c r="F240" s="400">
        <v>985787.3350858941</v>
      </c>
      <c r="G240" s="400">
        <v>601174.76958070428</v>
      </c>
      <c r="H240" s="404">
        <f>SUM(F240:G240)</f>
        <v>1586962.1046665984</v>
      </c>
      <c r="I240" s="427">
        <v>259247.94994994503</v>
      </c>
      <c r="J240" s="405">
        <f>SUM(H240:I240)</f>
        <v>1846210.0546165435</v>
      </c>
      <c r="K240" s="429">
        <v>-234942</v>
      </c>
      <c r="L240" s="414">
        <f>SUM(J240:K240)</f>
        <v>1611268.0546165435</v>
      </c>
      <c r="M240" s="431">
        <v>58341.569999999978</v>
      </c>
      <c r="N240" s="405">
        <f>SUM(L240:M240)</f>
        <v>1669609.6246165435</v>
      </c>
      <c r="O240" s="411">
        <f>L240/C240</f>
        <v>1255.8597463885765</v>
      </c>
      <c r="P240" s="399">
        <f>N240/C240</f>
        <v>1301.332521135264</v>
      </c>
      <c r="Q240" s="412">
        <v>4</v>
      </c>
      <c r="R240" s="412">
        <v>4</v>
      </c>
      <c r="S240" s="459">
        <f>L240-AF240</f>
        <v>206007.41602965514</v>
      </c>
      <c r="T240" s="416">
        <f>S240/AF240</f>
        <v>0.14659730043873817</v>
      </c>
      <c r="U240" s="461">
        <v>250.87288736560345</v>
      </c>
      <c r="V240" s="512"/>
      <c r="W240" s="397">
        <v>747</v>
      </c>
      <c r="X240" s="398" t="s">
        <v>264</v>
      </c>
      <c r="Y240" s="400">
        <v>1308</v>
      </c>
      <c r="Z240" s="400">
        <v>758319.29656358226</v>
      </c>
      <c r="AA240" s="400">
        <v>546791.75487211917</v>
      </c>
      <c r="AB240" s="404">
        <f>SUM(Z240:AA240)</f>
        <v>1305111.0514357015</v>
      </c>
      <c r="AC240" s="400">
        <v>335091.58715118672</v>
      </c>
      <c r="AD240" s="399">
        <f>AB240+AC240</f>
        <v>1640202.6385868883</v>
      </c>
      <c r="AE240" s="401">
        <v>-234942</v>
      </c>
      <c r="AF240" s="411">
        <f>AD240+AE240</f>
        <v>1405260.6385868883</v>
      </c>
      <c r="AG240" s="399">
        <v>53746.03300000001</v>
      </c>
      <c r="AH240" s="399">
        <f>SUM(AF240:AG240)</f>
        <v>1459006.6715868884</v>
      </c>
      <c r="AI240" s="411">
        <f>AF240/Y240</f>
        <v>1074.3582863814131</v>
      </c>
      <c r="AJ240" s="399">
        <f>AH240/Y240</f>
        <v>1115.4485256780492</v>
      </c>
      <c r="AK240" s="412">
        <v>4</v>
      </c>
      <c r="AL240" s="412">
        <v>4</v>
      </c>
    </row>
    <row r="241" spans="1:38">
      <c r="A241" s="397">
        <v>748</v>
      </c>
      <c r="B241" s="398" t="s">
        <v>265</v>
      </c>
      <c r="C241" s="420">
        <v>4837</v>
      </c>
      <c r="D241" s="448">
        <f>F241-E241</f>
        <v>2517595.4094018321</v>
      </c>
      <c r="E241" s="544">
        <v>543061.39749436919</v>
      </c>
      <c r="F241" s="400">
        <v>3060656.8068962013</v>
      </c>
      <c r="G241" s="400">
        <v>2457031.2538038758</v>
      </c>
      <c r="H241" s="404">
        <f>SUM(F241:G241)</f>
        <v>5517688.0607000776</v>
      </c>
      <c r="I241" s="427">
        <v>700746.03305935021</v>
      </c>
      <c r="J241" s="405">
        <f>SUM(H241:I241)</f>
        <v>6218434.0937594278</v>
      </c>
      <c r="K241" s="429">
        <v>484593</v>
      </c>
      <c r="L241" s="414">
        <f>SUM(J241:K241)</f>
        <v>6703027.0937594278</v>
      </c>
      <c r="M241" s="431">
        <v>174858.01980000004</v>
      </c>
      <c r="N241" s="405">
        <f>SUM(L241:M241)</f>
        <v>6877885.1135594277</v>
      </c>
      <c r="O241" s="411">
        <f>L241/C241</f>
        <v>1385.7819089847897</v>
      </c>
      <c r="P241" s="399">
        <f>N241/C241</f>
        <v>1421.9320061111077</v>
      </c>
      <c r="Q241" s="412">
        <v>17</v>
      </c>
      <c r="R241" s="412">
        <v>17</v>
      </c>
      <c r="S241" s="459">
        <f>L241-AF241</f>
        <v>390643.50923888944</v>
      </c>
      <c r="T241" s="416">
        <f>S241/AF241</f>
        <v>6.1885261566936453E-2</v>
      </c>
      <c r="U241" s="461">
        <v>58.213188846758158</v>
      </c>
      <c r="V241" s="512"/>
      <c r="W241" s="397">
        <v>748</v>
      </c>
      <c r="X241" s="398" t="s">
        <v>265</v>
      </c>
      <c r="Y241" s="400">
        <v>4897</v>
      </c>
      <c r="Z241" s="400">
        <v>2250520.4798582192</v>
      </c>
      <c r="AA241" s="400">
        <v>2561589.8101555142</v>
      </c>
      <c r="AB241" s="404">
        <f>SUM(Z241:AA241)</f>
        <v>4812110.2900137333</v>
      </c>
      <c r="AC241" s="400">
        <v>1015680.294506805</v>
      </c>
      <c r="AD241" s="399">
        <f>AB241+AC241</f>
        <v>5827790.5845205383</v>
      </c>
      <c r="AE241" s="401">
        <v>484593</v>
      </c>
      <c r="AF241" s="411">
        <f>AD241+AE241</f>
        <v>6312383.5845205383</v>
      </c>
      <c r="AG241" s="399">
        <v>269518.23</v>
      </c>
      <c r="AH241" s="399">
        <f>SUM(AF241:AG241)</f>
        <v>6581901.8145205379</v>
      </c>
      <c r="AI241" s="411">
        <f>AF241/Y241</f>
        <v>1289.0307503615556</v>
      </c>
      <c r="AJ241" s="399">
        <f>AH241/Y241</f>
        <v>1344.0681671473428</v>
      </c>
      <c r="AK241" s="412">
        <v>17</v>
      </c>
      <c r="AL241" s="412">
        <v>17</v>
      </c>
    </row>
    <row r="242" spans="1:38">
      <c r="A242" s="397">
        <v>749</v>
      </c>
      <c r="B242" s="398" t="s">
        <v>266</v>
      </c>
      <c r="C242" s="420">
        <v>21290</v>
      </c>
      <c r="D242" s="448">
        <f>F242-E242</f>
        <v>5655998.1583738131</v>
      </c>
      <c r="E242" s="544">
        <v>2027962.2006312988</v>
      </c>
      <c r="F242" s="400">
        <v>7683960.3590051122</v>
      </c>
      <c r="G242" s="400">
        <v>3503187.3037041523</v>
      </c>
      <c r="H242" s="404">
        <f>SUM(F242:G242)</f>
        <v>11187147.662709264</v>
      </c>
      <c r="I242" s="427">
        <v>1144417.9712495611</v>
      </c>
      <c r="J242" s="405">
        <f>SUM(H242:I242)</f>
        <v>12331565.633958826</v>
      </c>
      <c r="K242" s="429">
        <v>-1857249</v>
      </c>
      <c r="L242" s="414">
        <f>SUM(J242:K242)</f>
        <v>10474316.633958826</v>
      </c>
      <c r="M242" s="431">
        <v>347393.62838850007</v>
      </c>
      <c r="N242" s="405">
        <f>SUM(L242:M242)</f>
        <v>10821710.262347326</v>
      </c>
      <c r="O242" s="411">
        <f>L242/C242</f>
        <v>491.98293254855923</v>
      </c>
      <c r="P242" s="399">
        <f>N242/C242</f>
        <v>508.300153233787</v>
      </c>
      <c r="Q242" s="412">
        <v>11</v>
      </c>
      <c r="R242" s="412">
        <v>11</v>
      </c>
      <c r="S242" s="459">
        <f>L242-AF242</f>
        <v>-1148195.1648167726</v>
      </c>
      <c r="T242" s="416">
        <f>S242/AF242</f>
        <v>-9.8790621570952669E-2</v>
      </c>
      <c r="U242" s="461">
        <v>-76.161771414265047</v>
      </c>
      <c r="V242" s="512"/>
      <c r="W242" s="397">
        <v>749</v>
      </c>
      <c r="X242" s="398" t="s">
        <v>266</v>
      </c>
      <c r="Y242" s="400">
        <v>21232</v>
      </c>
      <c r="Z242" s="400">
        <v>5449145.8038820736</v>
      </c>
      <c r="AA242" s="400">
        <v>5010593.8415084388</v>
      </c>
      <c r="AB242" s="404">
        <f>SUM(Z242:AA242)</f>
        <v>10459739.645390512</v>
      </c>
      <c r="AC242" s="400">
        <v>3020021.1533850855</v>
      </c>
      <c r="AD242" s="399">
        <f>AB242+AC242</f>
        <v>13479760.798775598</v>
      </c>
      <c r="AE242" s="401">
        <v>-1857249</v>
      </c>
      <c r="AF242" s="411">
        <f>AD242+AE242</f>
        <v>11622511.798775598</v>
      </c>
      <c r="AG242" s="399">
        <v>35751.356790000165</v>
      </c>
      <c r="AH242" s="399">
        <f>SUM(AF242:AG242)</f>
        <v>11658263.155565599</v>
      </c>
      <c r="AI242" s="411">
        <f>AF242/Y242</f>
        <v>547.40541629500751</v>
      </c>
      <c r="AJ242" s="399">
        <f>AH242/Y242</f>
        <v>549.08925939928406</v>
      </c>
      <c r="AK242" s="412">
        <v>11</v>
      </c>
      <c r="AL242" s="412">
        <v>11</v>
      </c>
    </row>
    <row r="243" spans="1:38">
      <c r="A243" s="397">
        <v>751</v>
      </c>
      <c r="B243" s="398" t="s">
        <v>267</v>
      </c>
      <c r="C243" s="420">
        <v>2828</v>
      </c>
      <c r="D243" s="448">
        <f>F243-E243</f>
        <v>1263287.618366716</v>
      </c>
      <c r="E243" s="544">
        <v>427193.43632853252</v>
      </c>
      <c r="F243" s="400">
        <v>1690481.0546952486</v>
      </c>
      <c r="G243" s="400">
        <v>1195346.6055282711</v>
      </c>
      <c r="H243" s="404">
        <f>SUM(F243:G243)</f>
        <v>2885827.6602235194</v>
      </c>
      <c r="I243" s="427">
        <v>295775.8264505713</v>
      </c>
      <c r="J243" s="405">
        <f>SUM(H243:I243)</f>
        <v>3181603.4866740908</v>
      </c>
      <c r="K243" s="429">
        <v>252139</v>
      </c>
      <c r="L243" s="414">
        <f>SUM(J243:K243)</f>
        <v>3433742.4866740908</v>
      </c>
      <c r="M243" s="431">
        <v>76594.146899999992</v>
      </c>
      <c r="N243" s="405">
        <f>SUM(L243:M243)</f>
        <v>3510336.6335740909</v>
      </c>
      <c r="O243" s="411">
        <f>L243/C243</f>
        <v>1214.1946558253503</v>
      </c>
      <c r="P243" s="399">
        <f>N243/C243</f>
        <v>1241.2788661860293</v>
      </c>
      <c r="Q243" s="412">
        <v>19</v>
      </c>
      <c r="R243" s="412">
        <v>19</v>
      </c>
      <c r="S243" s="459">
        <f>L243-AF243</f>
        <v>181746.63371935859</v>
      </c>
      <c r="T243" s="416">
        <f>S243/AF243</f>
        <v>5.5887720014841144E-2</v>
      </c>
      <c r="U243" s="461">
        <v>112.02978232640498</v>
      </c>
      <c r="V243" s="512"/>
      <c r="W243" s="397">
        <v>751</v>
      </c>
      <c r="X243" s="398" t="s">
        <v>267</v>
      </c>
      <c r="Y243" s="400">
        <v>2877</v>
      </c>
      <c r="Z243" s="400">
        <v>1292842.2758702768</v>
      </c>
      <c r="AA243" s="400">
        <v>1201637.772055164</v>
      </c>
      <c r="AB243" s="404">
        <f>SUM(Z243:AA243)</f>
        <v>2494480.0479254406</v>
      </c>
      <c r="AC243" s="400">
        <v>505376.80502929178</v>
      </c>
      <c r="AD243" s="399">
        <f>AB243+AC243</f>
        <v>2999856.8529547323</v>
      </c>
      <c r="AE243" s="401">
        <v>252139</v>
      </c>
      <c r="AF243" s="411">
        <f>AD243+AE243</f>
        <v>3251995.8529547323</v>
      </c>
      <c r="AG243" s="399">
        <v>18913.559999999983</v>
      </c>
      <c r="AH243" s="399">
        <f>SUM(AF243:AG243)</f>
        <v>3270909.4129547323</v>
      </c>
      <c r="AI243" s="411">
        <f>AF243/Y243</f>
        <v>1130.3426669985165</v>
      </c>
      <c r="AJ243" s="399">
        <f>AH243/Y243</f>
        <v>1136.9167233071714</v>
      </c>
      <c r="AK243" s="412">
        <v>19</v>
      </c>
      <c r="AL243" s="412">
        <v>19</v>
      </c>
    </row>
    <row r="244" spans="1:38">
      <c r="A244" s="397">
        <v>753</v>
      </c>
      <c r="B244" s="398" t="s">
        <v>268</v>
      </c>
      <c r="C244" s="420">
        <v>22595</v>
      </c>
      <c r="D244" s="448">
        <f>F244-E244</f>
        <v>21965086.255369455</v>
      </c>
      <c r="E244" s="544">
        <v>2190428.0102395779</v>
      </c>
      <c r="F244" s="400">
        <v>24155514.265609033</v>
      </c>
      <c r="G244" s="400">
        <v>-812823.53588038113</v>
      </c>
      <c r="H244" s="404">
        <f>SUM(F244:G244)</f>
        <v>23342690.729728654</v>
      </c>
      <c r="I244" s="427">
        <v>1431496.0585438018</v>
      </c>
      <c r="J244" s="405">
        <f>SUM(H244:I244)</f>
        <v>24774186.788272455</v>
      </c>
      <c r="K244" s="429">
        <v>-2270803</v>
      </c>
      <c r="L244" s="414">
        <f>SUM(J244:K244)</f>
        <v>22503383.788272455</v>
      </c>
      <c r="M244" s="431">
        <v>-235863.71592149953</v>
      </c>
      <c r="N244" s="405">
        <f>SUM(L244:M244)</f>
        <v>22267520.072350956</v>
      </c>
      <c r="O244" s="411">
        <f>L244/C244</f>
        <v>995.94528826167095</v>
      </c>
      <c r="P244" s="399">
        <f>N244/C244</f>
        <v>985.50653119499702</v>
      </c>
      <c r="Q244" s="412">
        <v>1</v>
      </c>
      <c r="R244" s="413">
        <v>34</v>
      </c>
      <c r="S244" s="459">
        <f>L244-AF244</f>
        <v>349296.05179162696</v>
      </c>
      <c r="T244" s="416">
        <f>S244/AF244</f>
        <v>1.5766663739281216E-2</v>
      </c>
      <c r="U244" s="461">
        <v>-41.365916906195594</v>
      </c>
      <c r="V244" s="512"/>
      <c r="W244" s="397">
        <v>753</v>
      </c>
      <c r="X244" s="398" t="s">
        <v>268</v>
      </c>
      <c r="Y244" s="400">
        <v>22320</v>
      </c>
      <c r="Z244" s="400">
        <v>22562829.599259213</v>
      </c>
      <c r="AA244" s="400">
        <v>-613531.47980384016</v>
      </c>
      <c r="AB244" s="404">
        <f>SUM(Z244:AA244)</f>
        <v>21949298.119455371</v>
      </c>
      <c r="AC244" s="400">
        <v>2475592.6170254587</v>
      </c>
      <c r="AD244" s="399">
        <f>AB244+AC244</f>
        <v>24424890.736480828</v>
      </c>
      <c r="AE244" s="401">
        <v>-2270803</v>
      </c>
      <c r="AF244" s="411">
        <f>AD244+AE244</f>
        <v>22154087.736480828</v>
      </c>
      <c r="AG244" s="399">
        <v>-136536.98963999981</v>
      </c>
      <c r="AH244" s="399">
        <f>SUM(AF244:AG244)</f>
        <v>22017550.746840827</v>
      </c>
      <c r="AI244" s="411">
        <f>AF244/Y244</f>
        <v>992.56665486025213</v>
      </c>
      <c r="AJ244" s="399">
        <f>AH244/Y244</f>
        <v>986.44940622046715</v>
      </c>
      <c r="AK244" s="412">
        <v>1</v>
      </c>
      <c r="AL244" s="413">
        <v>34</v>
      </c>
    </row>
    <row r="245" spans="1:38">
      <c r="A245" s="397">
        <v>755</v>
      </c>
      <c r="B245" s="398" t="s">
        <v>269</v>
      </c>
      <c r="C245" s="420">
        <v>6158</v>
      </c>
      <c r="D245" s="448">
        <f>F245-E245</f>
        <v>4792964.8568522511</v>
      </c>
      <c r="E245" s="544">
        <v>535579.64252284425</v>
      </c>
      <c r="F245" s="400">
        <v>5328544.4993750956</v>
      </c>
      <c r="G245" s="400">
        <v>-27331.108102844435</v>
      </c>
      <c r="H245" s="404">
        <f>SUM(F245:G245)</f>
        <v>5301213.3912722515</v>
      </c>
      <c r="I245" s="427">
        <v>471979.87803762994</v>
      </c>
      <c r="J245" s="405">
        <f>SUM(H245:I245)</f>
        <v>5773193.2693098811</v>
      </c>
      <c r="K245" s="429">
        <v>-1652192</v>
      </c>
      <c r="L245" s="414">
        <f>SUM(J245:K245)</f>
        <v>4121001.2693098811</v>
      </c>
      <c r="M245" s="431">
        <v>-1255443.9103199998</v>
      </c>
      <c r="N245" s="405">
        <f>SUM(L245:M245)</f>
        <v>2865557.3589898814</v>
      </c>
      <c r="O245" s="411">
        <f>L245/C245</f>
        <v>669.21098884538503</v>
      </c>
      <c r="P245" s="399">
        <f>N245/C245</f>
        <v>465.33896703310836</v>
      </c>
      <c r="Q245" s="412">
        <v>1</v>
      </c>
      <c r="R245" s="413">
        <v>33</v>
      </c>
      <c r="S245" s="459">
        <f>L245-AF245</f>
        <v>-108224.66666130163</v>
      </c>
      <c r="T245" s="416">
        <f>S245/AF245</f>
        <v>-2.5589710339381368E-2</v>
      </c>
      <c r="U245" s="461">
        <v>-22.36365054992234</v>
      </c>
      <c r="V245" s="512"/>
      <c r="W245" s="397">
        <v>755</v>
      </c>
      <c r="X245" s="398" t="s">
        <v>269</v>
      </c>
      <c r="Y245" s="400">
        <v>6217</v>
      </c>
      <c r="Z245" s="400">
        <v>5028735.3635914847</v>
      </c>
      <c r="AA245" s="400">
        <v>-16214.597533682334</v>
      </c>
      <c r="AB245" s="404">
        <f>SUM(Z245:AA245)</f>
        <v>5012520.7660578024</v>
      </c>
      <c r="AC245" s="400">
        <v>868897.16991338076</v>
      </c>
      <c r="AD245" s="399">
        <f>AB245+AC245</f>
        <v>5881417.9359711828</v>
      </c>
      <c r="AE245" s="401">
        <v>-1652192</v>
      </c>
      <c r="AF245" s="411">
        <f>AD245+AE245</f>
        <v>4229225.9359711828</v>
      </c>
      <c r="AG245" s="399">
        <v>-1034146.1769000001</v>
      </c>
      <c r="AH245" s="399">
        <f>SUM(AF245:AG245)</f>
        <v>3195079.7590711825</v>
      </c>
      <c r="AI245" s="411">
        <f>AF245/Y245</f>
        <v>680.26796460852222</v>
      </c>
      <c r="AJ245" s="399">
        <f>AH245/Y245</f>
        <v>513.92629227459906</v>
      </c>
      <c r="AK245" s="412">
        <v>1</v>
      </c>
      <c r="AL245" s="413">
        <v>33</v>
      </c>
    </row>
    <row r="246" spans="1:38">
      <c r="A246" s="397">
        <v>758</v>
      </c>
      <c r="B246" s="398" t="s">
        <v>270</v>
      </c>
      <c r="C246" s="420">
        <v>8126</v>
      </c>
      <c r="D246" s="448">
        <f>F246-E246</f>
        <v>4486849.3493797202</v>
      </c>
      <c r="E246" s="544">
        <v>1011515.9973950256</v>
      </c>
      <c r="F246" s="400">
        <v>5498365.3467747457</v>
      </c>
      <c r="G246" s="400">
        <v>-184641.8633494747</v>
      </c>
      <c r="H246" s="404">
        <f>SUM(F246:G246)</f>
        <v>5313723.4834252708</v>
      </c>
      <c r="I246" s="427">
        <v>930560.57463368808</v>
      </c>
      <c r="J246" s="405">
        <f>SUM(H246:I246)</f>
        <v>6244284.0580589585</v>
      </c>
      <c r="K246" s="429">
        <v>-875410</v>
      </c>
      <c r="L246" s="414">
        <f>SUM(J246:K246)</f>
        <v>5368874.0580589585</v>
      </c>
      <c r="M246" s="431">
        <v>-116599.79490000001</v>
      </c>
      <c r="N246" s="405">
        <f>SUM(L246:M246)</f>
        <v>5252274.2631589584</v>
      </c>
      <c r="O246" s="411">
        <f>L246/C246</f>
        <v>660.70318213868552</v>
      </c>
      <c r="P246" s="399">
        <f>N246/C246</f>
        <v>646.35420417904982</v>
      </c>
      <c r="Q246" s="412">
        <v>19</v>
      </c>
      <c r="R246" s="412">
        <v>19</v>
      </c>
      <c r="S246" s="459">
        <f>L246-AF246</f>
        <v>-345940.04165547341</v>
      </c>
      <c r="T246" s="416">
        <f>S246/AF246</f>
        <v>-6.0533909873421776E-2</v>
      </c>
      <c r="U246" s="461">
        <v>-62.131948327940904</v>
      </c>
      <c r="V246" s="512"/>
      <c r="W246" s="397">
        <v>758</v>
      </c>
      <c r="X246" s="398" t="s">
        <v>270</v>
      </c>
      <c r="Y246" s="400">
        <v>8134</v>
      </c>
      <c r="Z246" s="400">
        <v>4470292.0454072747</v>
      </c>
      <c r="AA246" s="400">
        <v>608424.11334587587</v>
      </c>
      <c r="AB246" s="404">
        <f>SUM(Z246:AA246)</f>
        <v>5078716.1587531511</v>
      </c>
      <c r="AC246" s="400">
        <v>1511507.9409612808</v>
      </c>
      <c r="AD246" s="399">
        <f>AB246+AC246</f>
        <v>6590224.0997144319</v>
      </c>
      <c r="AE246" s="401">
        <v>-875410</v>
      </c>
      <c r="AF246" s="411">
        <f>AD246+AE246</f>
        <v>5714814.0997144319</v>
      </c>
      <c r="AG246" s="399">
        <v>-115136.2965</v>
      </c>
      <c r="AH246" s="399">
        <f>SUM(AF246:AG246)</f>
        <v>5599677.8032144317</v>
      </c>
      <c r="AI246" s="411">
        <f>AF246/Y246</f>
        <v>702.58348902316595</v>
      </c>
      <c r="AJ246" s="399">
        <f>AH246/Y246</f>
        <v>688.42854723560754</v>
      </c>
      <c r="AK246" s="412">
        <v>19</v>
      </c>
      <c r="AL246" s="412">
        <v>19</v>
      </c>
    </row>
    <row r="247" spans="1:38">
      <c r="A247" s="397">
        <v>759</v>
      </c>
      <c r="B247" s="398" t="s">
        <v>271</v>
      </c>
      <c r="C247" s="420">
        <v>1873</v>
      </c>
      <c r="D247" s="448">
        <f>F247-E247</f>
        <v>722072.48589788354</v>
      </c>
      <c r="E247" s="544">
        <v>248372.97973096184</v>
      </c>
      <c r="F247" s="400">
        <v>970445.46562884538</v>
      </c>
      <c r="G247" s="400">
        <v>857113.79960492207</v>
      </c>
      <c r="H247" s="404">
        <f>SUM(F247:G247)</f>
        <v>1827559.2652337675</v>
      </c>
      <c r="I247" s="427">
        <v>371672.23729888536</v>
      </c>
      <c r="J247" s="405">
        <f>SUM(H247:I247)</f>
        <v>2199231.5025326526</v>
      </c>
      <c r="K247" s="429">
        <v>-503995</v>
      </c>
      <c r="L247" s="414">
        <f>SUM(J247:K247)</f>
        <v>1695236.5025326526</v>
      </c>
      <c r="M247" s="431">
        <v>496736.79600000003</v>
      </c>
      <c r="N247" s="405">
        <f>SUM(L247:M247)</f>
        <v>2191973.2985326527</v>
      </c>
      <c r="O247" s="411">
        <f>L247/C247</f>
        <v>905.09156568748131</v>
      </c>
      <c r="P247" s="399">
        <f>N247/C247</f>
        <v>1170.3007466805407</v>
      </c>
      <c r="Q247" s="412">
        <v>14</v>
      </c>
      <c r="R247" s="412">
        <v>14</v>
      </c>
      <c r="S247" s="459">
        <f>L247-AF247</f>
        <v>-72820.683984138537</v>
      </c>
      <c r="T247" s="416">
        <f>S247/AF247</f>
        <v>-4.1186837473057583E-2</v>
      </c>
      <c r="U247" s="461">
        <v>-55.689631136587877</v>
      </c>
      <c r="V247" s="512"/>
      <c r="W247" s="397">
        <v>759</v>
      </c>
      <c r="X247" s="398" t="s">
        <v>271</v>
      </c>
      <c r="Y247" s="400">
        <v>1942</v>
      </c>
      <c r="Z247" s="400">
        <v>880901.88513054699</v>
      </c>
      <c r="AA247" s="400">
        <v>904178.12308113603</v>
      </c>
      <c r="AB247" s="404">
        <f>SUM(Z247:AA247)</f>
        <v>1785080.008211683</v>
      </c>
      <c r="AC247" s="400">
        <v>486972.1783051081</v>
      </c>
      <c r="AD247" s="399">
        <f>AB247+AC247</f>
        <v>2272052.1865167911</v>
      </c>
      <c r="AE247" s="401">
        <v>-503995</v>
      </c>
      <c r="AF247" s="411">
        <f>AD247+AE247</f>
        <v>1768057.1865167911</v>
      </c>
      <c r="AG247" s="399">
        <v>524851.29</v>
      </c>
      <c r="AH247" s="399">
        <f>SUM(AF247:AG247)</f>
        <v>2292908.4765167912</v>
      </c>
      <c r="AI247" s="411">
        <f>AF247/Y247</f>
        <v>910.43109501379558</v>
      </c>
      <c r="AJ247" s="399">
        <f>AH247/Y247</f>
        <v>1180.6943751373797</v>
      </c>
      <c r="AK247" s="412">
        <v>14</v>
      </c>
      <c r="AL247" s="412">
        <v>14</v>
      </c>
    </row>
    <row r="248" spans="1:38">
      <c r="A248" s="397">
        <v>761</v>
      </c>
      <c r="B248" s="398" t="s">
        <v>272</v>
      </c>
      <c r="C248" s="420">
        <v>8410</v>
      </c>
      <c r="D248" s="448">
        <f>F248-E248</f>
        <v>1856718.4254023056</v>
      </c>
      <c r="E248" s="544">
        <v>1130697.0634061261</v>
      </c>
      <c r="F248" s="400">
        <v>2987415.4888084317</v>
      </c>
      <c r="G248" s="400">
        <v>3989356.8961406411</v>
      </c>
      <c r="H248" s="404">
        <f>SUM(F248:G248)</f>
        <v>6976772.3849490732</v>
      </c>
      <c r="I248" s="427">
        <v>1385655.8335005266</v>
      </c>
      <c r="J248" s="405">
        <f>SUM(H248:I248)</f>
        <v>8362428.2184496</v>
      </c>
      <c r="K248" s="429">
        <v>717506</v>
      </c>
      <c r="L248" s="414">
        <f>SUM(J248:K248)</f>
        <v>9079934.2184496</v>
      </c>
      <c r="M248" s="431">
        <v>630672.37170000013</v>
      </c>
      <c r="N248" s="405">
        <f>SUM(L248:M248)</f>
        <v>9710606.5901496001</v>
      </c>
      <c r="O248" s="411">
        <f>L248/C248</f>
        <v>1079.6592411949584</v>
      </c>
      <c r="P248" s="399">
        <f>N248/C248</f>
        <v>1154.6500107193342</v>
      </c>
      <c r="Q248" s="412">
        <v>2</v>
      </c>
      <c r="R248" s="412">
        <v>2</v>
      </c>
      <c r="S248" s="459">
        <f>L248-AF248</f>
        <v>683807.49160729349</v>
      </c>
      <c r="T248" s="416">
        <f>S248/AF248</f>
        <v>8.1443207547257465E-2</v>
      </c>
      <c r="U248" s="461">
        <v>75.699333993158461</v>
      </c>
      <c r="V248" s="512"/>
      <c r="W248" s="397">
        <v>761</v>
      </c>
      <c r="X248" s="398" t="s">
        <v>272</v>
      </c>
      <c r="Y248" s="400">
        <v>8426</v>
      </c>
      <c r="Z248" s="400">
        <v>1886322.4183329944</v>
      </c>
      <c r="AA248" s="400">
        <v>3966365.6546373293</v>
      </c>
      <c r="AB248" s="404">
        <f>SUM(Z248:AA248)</f>
        <v>5852688.0729703233</v>
      </c>
      <c r="AC248" s="400">
        <v>1825932.6538719828</v>
      </c>
      <c r="AD248" s="399">
        <f>AB248+AC248</f>
        <v>7678620.7268423066</v>
      </c>
      <c r="AE248" s="401">
        <v>717506</v>
      </c>
      <c r="AF248" s="411">
        <f>AD248+AE248</f>
        <v>8396126.7268423066</v>
      </c>
      <c r="AG248" s="399">
        <v>503936.0449000001</v>
      </c>
      <c r="AH248" s="399">
        <f>SUM(AF248:AG248)</f>
        <v>8900062.7717423066</v>
      </c>
      <c r="AI248" s="411">
        <f>AF248/Y248</f>
        <v>996.45463171639051</v>
      </c>
      <c r="AJ248" s="399">
        <f>AH248/Y248</f>
        <v>1056.2619002779857</v>
      </c>
      <c r="AK248" s="412">
        <v>2</v>
      </c>
      <c r="AL248" s="412">
        <v>2</v>
      </c>
    </row>
    <row r="249" spans="1:38">
      <c r="A249" s="397">
        <v>762</v>
      </c>
      <c r="B249" s="398" t="s">
        <v>273</v>
      </c>
      <c r="C249" s="420">
        <v>3637</v>
      </c>
      <c r="D249" s="448">
        <f>F249-E249</f>
        <v>2461717.8144860254</v>
      </c>
      <c r="E249" s="544">
        <v>532351.06350452965</v>
      </c>
      <c r="F249" s="400">
        <v>2994068.877990555</v>
      </c>
      <c r="G249" s="400">
        <v>1464583.1682696952</v>
      </c>
      <c r="H249" s="404">
        <f>SUM(F249:G249)</f>
        <v>4458652.0462602507</v>
      </c>
      <c r="I249" s="427">
        <v>658510.79627621255</v>
      </c>
      <c r="J249" s="405">
        <f>SUM(H249:I249)</f>
        <v>5117162.8425364634</v>
      </c>
      <c r="K249" s="429">
        <v>-45285</v>
      </c>
      <c r="L249" s="414">
        <f>SUM(J249:K249)</f>
        <v>5071877.8425364634</v>
      </c>
      <c r="M249" s="431">
        <v>22553.184059999985</v>
      </c>
      <c r="N249" s="405">
        <f>SUM(L249:M249)</f>
        <v>5094431.0265964633</v>
      </c>
      <c r="O249" s="411">
        <f>L249/C249</f>
        <v>1394.5223652836028</v>
      </c>
      <c r="P249" s="399">
        <f>N249/C249</f>
        <v>1400.7234057180267</v>
      </c>
      <c r="Q249" s="412">
        <v>11</v>
      </c>
      <c r="R249" s="412">
        <v>11</v>
      </c>
      <c r="S249" s="459">
        <f>L249-AF249</f>
        <v>427607.3430557726</v>
      </c>
      <c r="T249" s="416">
        <f>S249/AF249</f>
        <v>9.207201499214708E-2</v>
      </c>
      <c r="U249" s="461">
        <v>173.31580888498365</v>
      </c>
      <c r="V249" s="512"/>
      <c r="W249" s="397">
        <v>762</v>
      </c>
      <c r="X249" s="398" t="s">
        <v>273</v>
      </c>
      <c r="Y249" s="400">
        <v>3672</v>
      </c>
      <c r="Z249" s="400">
        <v>2517905.4420969114</v>
      </c>
      <c r="AA249" s="400">
        <v>1286418.507842063</v>
      </c>
      <c r="AB249" s="404">
        <f>SUM(Z249:AA249)</f>
        <v>3804323.9499389743</v>
      </c>
      <c r="AC249" s="400">
        <v>885231.54954171623</v>
      </c>
      <c r="AD249" s="399">
        <f>AB249+AC249</f>
        <v>4689555.4994806908</v>
      </c>
      <c r="AE249" s="401">
        <v>-45285</v>
      </c>
      <c r="AF249" s="411">
        <f>AD249+AE249</f>
        <v>4644270.4994806908</v>
      </c>
      <c r="AG249" s="399">
        <v>3908.8023999999859</v>
      </c>
      <c r="AH249" s="399">
        <f>SUM(AF249:AG249)</f>
        <v>4648179.3018806912</v>
      </c>
      <c r="AI249" s="411">
        <f>AF249/Y249</f>
        <v>1264.7795477888592</v>
      </c>
      <c r="AJ249" s="399">
        <f>AH249/Y249</f>
        <v>1265.8440364598832</v>
      </c>
      <c r="AK249" s="412">
        <v>11</v>
      </c>
      <c r="AL249" s="412">
        <v>11</v>
      </c>
    </row>
    <row r="250" spans="1:38">
      <c r="A250" s="397">
        <v>765</v>
      </c>
      <c r="B250" s="398" t="s">
        <v>274</v>
      </c>
      <c r="C250" s="420">
        <v>10274</v>
      </c>
      <c r="D250" s="448">
        <f>F250-E250</f>
        <v>2562134.8141608341</v>
      </c>
      <c r="E250" s="544">
        <v>1404027.8494859664</v>
      </c>
      <c r="F250" s="400">
        <v>3966162.6636468004</v>
      </c>
      <c r="G250" s="400">
        <v>1818573.5173308132</v>
      </c>
      <c r="H250" s="404">
        <f>SUM(F250:G250)</f>
        <v>5784736.1809776137</v>
      </c>
      <c r="I250" s="427">
        <v>1084083.1045784438</v>
      </c>
      <c r="J250" s="405">
        <f>SUM(H250:I250)</f>
        <v>6868819.2855560575</v>
      </c>
      <c r="K250" s="429">
        <v>656817</v>
      </c>
      <c r="L250" s="414">
        <f>SUM(J250:K250)</f>
        <v>7525636.2855560575</v>
      </c>
      <c r="M250" s="431">
        <v>-36255.118500000041</v>
      </c>
      <c r="N250" s="405">
        <f>SUM(L250:M250)</f>
        <v>7489381.1670560576</v>
      </c>
      <c r="O250" s="411">
        <f>L250/C250</f>
        <v>732.49331181195805</v>
      </c>
      <c r="P250" s="399">
        <f>N250/C250</f>
        <v>728.96448968815048</v>
      </c>
      <c r="Q250" s="412">
        <v>18</v>
      </c>
      <c r="R250" s="412">
        <v>18</v>
      </c>
      <c r="S250" s="459">
        <f>L250-AF250</f>
        <v>658809.64098893013</v>
      </c>
      <c r="T250" s="416">
        <f>S250/AF250</f>
        <v>9.5940916392605435E-2</v>
      </c>
      <c r="U250" s="461">
        <v>71.88224096062811</v>
      </c>
      <c r="V250" s="512"/>
      <c r="W250" s="397">
        <v>765</v>
      </c>
      <c r="X250" s="398" t="s">
        <v>274</v>
      </c>
      <c r="Y250" s="400">
        <v>10354</v>
      </c>
      <c r="Z250" s="400">
        <v>2578440.2677536062</v>
      </c>
      <c r="AA250" s="400">
        <v>1769185.3447409282</v>
      </c>
      <c r="AB250" s="404">
        <f>SUM(Z250:AA250)</f>
        <v>4347625.6124945339</v>
      </c>
      <c r="AC250" s="400">
        <v>1862384.0320725932</v>
      </c>
      <c r="AD250" s="399">
        <f>AB250+AC250</f>
        <v>6210009.6445671273</v>
      </c>
      <c r="AE250" s="401">
        <v>656817</v>
      </c>
      <c r="AF250" s="411">
        <f>AD250+AE250</f>
        <v>6866826.6445671273</v>
      </c>
      <c r="AG250" s="399">
        <v>-21356.561499999982</v>
      </c>
      <c r="AH250" s="399">
        <f>SUM(AF250:AG250)</f>
        <v>6845470.0830671275</v>
      </c>
      <c r="AI250" s="411">
        <f>AF250/Y250</f>
        <v>663.205200363833</v>
      </c>
      <c r="AJ250" s="399">
        <f>AH250/Y250</f>
        <v>661.14256162518132</v>
      </c>
      <c r="AK250" s="412">
        <v>18</v>
      </c>
      <c r="AL250" s="412">
        <v>18</v>
      </c>
    </row>
    <row r="251" spans="1:38">
      <c r="A251" s="397">
        <v>768</v>
      </c>
      <c r="B251" s="398" t="s">
        <v>275</v>
      </c>
      <c r="C251" s="420">
        <v>2368</v>
      </c>
      <c r="D251" s="448">
        <f>F251-E251</f>
        <v>1546704.5884005344</v>
      </c>
      <c r="E251" s="544">
        <v>300789.64174999105</v>
      </c>
      <c r="F251" s="400">
        <v>1847494.2301505255</v>
      </c>
      <c r="G251" s="400">
        <v>902352.0427186375</v>
      </c>
      <c r="H251" s="404">
        <f>SUM(F251:G251)</f>
        <v>2749846.2728691632</v>
      </c>
      <c r="I251" s="427">
        <v>457650.11431738699</v>
      </c>
      <c r="J251" s="405">
        <f>SUM(H251:I251)</f>
        <v>3207496.3871865501</v>
      </c>
      <c r="K251" s="429">
        <v>247735</v>
      </c>
      <c r="L251" s="414">
        <f>SUM(J251:K251)</f>
        <v>3455231.3871865501</v>
      </c>
      <c r="M251" s="431">
        <v>40005.647999999986</v>
      </c>
      <c r="N251" s="405">
        <f>SUM(L251:M251)</f>
        <v>3495237.0351865501</v>
      </c>
      <c r="O251" s="411">
        <f>L251/C251</f>
        <v>1459.1348763456715</v>
      </c>
      <c r="P251" s="399">
        <f>N251/C251</f>
        <v>1476.0291533726986</v>
      </c>
      <c r="Q251" s="412">
        <v>10</v>
      </c>
      <c r="R251" s="412">
        <v>10</v>
      </c>
      <c r="S251" s="453">
        <f>L251-AF251</f>
        <v>491480.43627194222</v>
      </c>
      <c r="T251" s="571">
        <f>S251/AF251</f>
        <v>0.16583054528258265</v>
      </c>
      <c r="U251" s="469">
        <v>242.71741147535204</v>
      </c>
      <c r="V251" s="512"/>
      <c r="W251" s="397">
        <v>768</v>
      </c>
      <c r="X251" s="398" t="s">
        <v>275</v>
      </c>
      <c r="Y251" s="400">
        <v>2375</v>
      </c>
      <c r="Z251" s="400">
        <v>1385341.6583681684</v>
      </c>
      <c r="AA251" s="400">
        <v>763322.17471850431</v>
      </c>
      <c r="AB251" s="404">
        <f>SUM(Z251:AA251)</f>
        <v>2148663.8330866727</v>
      </c>
      <c r="AC251" s="400">
        <v>567352.11782793526</v>
      </c>
      <c r="AD251" s="399">
        <f>AB251+AC251</f>
        <v>2716015.9509146078</v>
      </c>
      <c r="AE251" s="401">
        <v>247735</v>
      </c>
      <c r="AF251" s="411">
        <f>AD251+AE251</f>
        <v>2963750.9509146078</v>
      </c>
      <c r="AG251" s="399">
        <v>63045.200000000026</v>
      </c>
      <c r="AH251" s="399">
        <f>SUM(AF251:AG251)</f>
        <v>3026796.150914608</v>
      </c>
      <c r="AI251" s="411">
        <f>AF251/Y251</f>
        <v>1247.8951372272033</v>
      </c>
      <c r="AJ251" s="399">
        <f>AH251/Y251</f>
        <v>1274.4404845956244</v>
      </c>
      <c r="AK251" s="412">
        <v>10</v>
      </c>
      <c r="AL251" s="412">
        <v>10</v>
      </c>
    </row>
    <row r="252" spans="1:38">
      <c r="A252" s="397">
        <v>777</v>
      </c>
      <c r="B252" s="398" t="s">
        <v>276</v>
      </c>
      <c r="C252" s="420">
        <v>7172</v>
      </c>
      <c r="D252" s="448">
        <f>F252-E252</f>
        <v>3183429.6687158505</v>
      </c>
      <c r="E252" s="544">
        <v>1063918.5494262718</v>
      </c>
      <c r="F252" s="400">
        <v>4247348.218142122</v>
      </c>
      <c r="G252" s="400">
        <v>3597688.7211164581</v>
      </c>
      <c r="H252" s="404">
        <f>SUM(F252:G252)</f>
        <v>7845036.9392585801</v>
      </c>
      <c r="I252" s="427">
        <v>1038899.2281047823</v>
      </c>
      <c r="J252" s="405">
        <f>SUM(H252:I252)</f>
        <v>8883936.1673633624</v>
      </c>
      <c r="K252" s="429">
        <v>-117883</v>
      </c>
      <c r="L252" s="414">
        <f>SUM(J252:K252)</f>
        <v>8766053.1673633624</v>
      </c>
      <c r="M252" s="431">
        <v>-12951.828540000017</v>
      </c>
      <c r="N252" s="405">
        <f>SUM(L252:M252)</f>
        <v>8753101.3388233632</v>
      </c>
      <c r="O252" s="411">
        <f>L252/C252</f>
        <v>1222.2606201008593</v>
      </c>
      <c r="P252" s="399">
        <f>N252/C252</f>
        <v>1220.4547321281877</v>
      </c>
      <c r="Q252" s="412">
        <v>18</v>
      </c>
      <c r="R252" s="412">
        <v>18</v>
      </c>
      <c r="S252" s="459">
        <f>L252-AF252</f>
        <v>609766.53136002738</v>
      </c>
      <c r="T252" s="416">
        <f>S252/AF252</f>
        <v>7.4760311716903963E-2</v>
      </c>
      <c r="U252" s="461">
        <v>147.00160945420544</v>
      </c>
      <c r="V252" s="512"/>
      <c r="W252" s="397">
        <v>777</v>
      </c>
      <c r="X252" s="398" t="s">
        <v>276</v>
      </c>
      <c r="Y252" s="400">
        <v>7367</v>
      </c>
      <c r="Z252" s="400">
        <v>3644643.9854098125</v>
      </c>
      <c r="AA252" s="400">
        <v>3070203.8262551795</v>
      </c>
      <c r="AB252" s="404">
        <f>SUM(Z252:AA252)</f>
        <v>6714847.811664992</v>
      </c>
      <c r="AC252" s="400">
        <v>1559321.824338343</v>
      </c>
      <c r="AD252" s="399">
        <f>AB252+AC252</f>
        <v>8274169.636003335</v>
      </c>
      <c r="AE252" s="401">
        <v>-117883</v>
      </c>
      <c r="AF252" s="411">
        <f>AD252+AE252</f>
        <v>8156286.636003335</v>
      </c>
      <c r="AG252" s="399">
        <v>-5547.9775999999983</v>
      </c>
      <c r="AH252" s="399">
        <f>SUM(AF252:AG252)</f>
        <v>8150738.6584033351</v>
      </c>
      <c r="AI252" s="411">
        <f>AF252/Y252</f>
        <v>1107.1381343835124</v>
      </c>
      <c r="AJ252" s="399">
        <f>AH252/Y252</f>
        <v>1106.3850493285374</v>
      </c>
      <c r="AK252" s="412">
        <v>18</v>
      </c>
      <c r="AL252" s="412">
        <v>18</v>
      </c>
    </row>
    <row r="253" spans="1:38">
      <c r="A253" s="397">
        <v>778</v>
      </c>
      <c r="B253" s="398" t="s">
        <v>277</v>
      </c>
      <c r="C253" s="420">
        <v>6708</v>
      </c>
      <c r="D253" s="448">
        <f>F253-E253</f>
        <v>1194278.6502339179</v>
      </c>
      <c r="E253" s="544">
        <v>868519.94400473684</v>
      </c>
      <c r="F253" s="400">
        <v>2062798.5942386547</v>
      </c>
      <c r="G253" s="400">
        <v>2354239.5373062599</v>
      </c>
      <c r="H253" s="404">
        <f>SUM(F253:G253)</f>
        <v>4417038.1315449141</v>
      </c>
      <c r="I253" s="427">
        <v>846786.47145595343</v>
      </c>
      <c r="J253" s="405">
        <f>SUM(H253:I253)</f>
        <v>5263824.6030008672</v>
      </c>
      <c r="K253" s="429">
        <v>165880</v>
      </c>
      <c r="L253" s="414">
        <f>SUM(J253:K253)</f>
        <v>5429704.6030008672</v>
      </c>
      <c r="M253" s="431">
        <v>202678.61418000009</v>
      </c>
      <c r="N253" s="405">
        <f>SUM(L253:M253)</f>
        <v>5632383.2171808677</v>
      </c>
      <c r="O253" s="411">
        <f>L253/C253</f>
        <v>809.43717993453595</v>
      </c>
      <c r="P253" s="399">
        <f>N253/C253</f>
        <v>839.65164239428555</v>
      </c>
      <c r="Q253" s="412">
        <v>11</v>
      </c>
      <c r="R253" s="412">
        <v>11</v>
      </c>
      <c r="S253" s="459">
        <f>L253-AF253</f>
        <v>-393863.37434539478</v>
      </c>
      <c r="T253" s="416">
        <f>S253/AF253</f>
        <v>-6.7632656796920251E-2</v>
      </c>
      <c r="U253" s="461">
        <v>-71.279770207872957</v>
      </c>
      <c r="V253" s="512"/>
      <c r="W253" s="397">
        <v>778</v>
      </c>
      <c r="X253" s="398" t="s">
        <v>277</v>
      </c>
      <c r="Y253" s="400">
        <v>6763</v>
      </c>
      <c r="Z253" s="400">
        <v>1069096.6141329459</v>
      </c>
      <c r="AA253" s="400">
        <v>3229453.7454785225</v>
      </c>
      <c r="AB253" s="404">
        <f>SUM(Z253:AA253)</f>
        <v>4298550.3596114684</v>
      </c>
      <c r="AC253" s="400">
        <v>1359137.6177347938</v>
      </c>
      <c r="AD253" s="399">
        <f>AB253+AC253</f>
        <v>5657687.977346262</v>
      </c>
      <c r="AE253" s="401">
        <v>165880</v>
      </c>
      <c r="AF253" s="411">
        <f>AD253+AE253</f>
        <v>5823567.977346262</v>
      </c>
      <c r="AG253" s="399">
        <v>146222.30849000002</v>
      </c>
      <c r="AH253" s="399">
        <f>SUM(AF253:AG253)</f>
        <v>5969790.2858362617</v>
      </c>
      <c r="AI253" s="411">
        <f>AF253/Y253</f>
        <v>861.09241125924325</v>
      </c>
      <c r="AJ253" s="399">
        <f>AH253/Y253</f>
        <v>882.71333518205847</v>
      </c>
      <c r="AK253" s="412">
        <v>11</v>
      </c>
      <c r="AL253" s="412">
        <v>11</v>
      </c>
    </row>
    <row r="254" spans="1:38">
      <c r="A254" s="397">
        <v>781</v>
      </c>
      <c r="B254" s="398" t="s">
        <v>278</v>
      </c>
      <c r="C254" s="420">
        <v>3496</v>
      </c>
      <c r="D254" s="448">
        <f>F254-E254</f>
        <v>2361976.6377233812</v>
      </c>
      <c r="E254" s="544">
        <v>455369.28167162434</v>
      </c>
      <c r="F254" s="400">
        <v>2817345.9193950053</v>
      </c>
      <c r="G254" s="400">
        <v>855278.61250180576</v>
      </c>
      <c r="H254" s="404">
        <f>SUM(F254:G254)</f>
        <v>3672624.531896811</v>
      </c>
      <c r="I254" s="427">
        <v>696754.95936071896</v>
      </c>
      <c r="J254" s="405">
        <f>SUM(H254:I254)</f>
        <v>4369379.4912575297</v>
      </c>
      <c r="K254" s="429">
        <v>-324826</v>
      </c>
      <c r="L254" s="414">
        <f>SUM(J254:K254)</f>
        <v>4044553.4912575297</v>
      </c>
      <c r="M254" s="431">
        <v>24303.431160000007</v>
      </c>
      <c r="N254" s="405">
        <f>SUM(L254:M254)</f>
        <v>4068856.9224175299</v>
      </c>
      <c r="O254" s="411">
        <f>L254/C254</f>
        <v>1156.9088933803002</v>
      </c>
      <c r="P254" s="399">
        <f>N254/C254</f>
        <v>1163.8606757487214</v>
      </c>
      <c r="Q254" s="412">
        <v>7</v>
      </c>
      <c r="R254" s="412">
        <v>7</v>
      </c>
      <c r="S254" s="459">
        <f>L254-AF254</f>
        <v>325401.28088499513</v>
      </c>
      <c r="T254" s="416">
        <f>S254/AF254</f>
        <v>8.7493402388175129E-2</v>
      </c>
      <c r="U254" s="461">
        <v>111.18327614594341</v>
      </c>
      <c r="V254" s="512"/>
      <c r="W254" s="397">
        <v>781</v>
      </c>
      <c r="X254" s="398" t="s">
        <v>278</v>
      </c>
      <c r="Y254" s="400">
        <v>3504</v>
      </c>
      <c r="Z254" s="400">
        <v>2485532.3851385759</v>
      </c>
      <c r="AA254" s="400">
        <v>756295.74786122574</v>
      </c>
      <c r="AB254" s="404">
        <f>SUM(Z254:AA254)</f>
        <v>3241828.1329998015</v>
      </c>
      <c r="AC254" s="400">
        <v>802150.07737273281</v>
      </c>
      <c r="AD254" s="399">
        <f>AB254+AC254</f>
        <v>4043978.2103725346</v>
      </c>
      <c r="AE254" s="401">
        <v>-324826</v>
      </c>
      <c r="AF254" s="411">
        <f>AD254+AE254</f>
        <v>3719152.2103725346</v>
      </c>
      <c r="AG254" s="399">
        <v>-35778.150999999998</v>
      </c>
      <c r="AH254" s="399">
        <f>SUM(AF254:AG254)</f>
        <v>3683374.0593725345</v>
      </c>
      <c r="AI254" s="411">
        <f>AF254/Y254</f>
        <v>1061.401886521842</v>
      </c>
      <c r="AJ254" s="399">
        <f>AH254/Y254</f>
        <v>1051.1912269898785</v>
      </c>
      <c r="AK254" s="412">
        <v>7</v>
      </c>
      <c r="AL254" s="412">
        <v>7</v>
      </c>
    </row>
    <row r="255" spans="1:38">
      <c r="A255" s="397">
        <v>783</v>
      </c>
      <c r="B255" s="398" t="s">
        <v>279</v>
      </c>
      <c r="C255" s="420">
        <v>6377</v>
      </c>
      <c r="D255" s="448">
        <f>F255-E255</f>
        <v>-89332.488505395828</v>
      </c>
      <c r="E255" s="544">
        <v>674975.8873190193</v>
      </c>
      <c r="F255" s="400">
        <v>585643.39881362347</v>
      </c>
      <c r="G255" s="400">
        <v>1403302.5518682441</v>
      </c>
      <c r="H255" s="404">
        <f>SUM(F255:G255)</f>
        <v>1988945.9506818675</v>
      </c>
      <c r="I255" s="427">
        <v>803572.09885140066</v>
      </c>
      <c r="J255" s="405">
        <f>SUM(H255:I255)</f>
        <v>2792518.0495332684</v>
      </c>
      <c r="K255" s="429" t="s">
        <v>709</v>
      </c>
      <c r="L255" s="414">
        <f>SUM(J255:K255)</f>
        <v>2792518.0495332684</v>
      </c>
      <c r="M255" s="431">
        <v>-156305.40054</v>
      </c>
      <c r="N255" s="405">
        <f>SUM(L255:M255)</f>
        <v>2636212.6489932686</v>
      </c>
      <c r="O255" s="411">
        <f>L255/C255</f>
        <v>437.90466512988371</v>
      </c>
      <c r="P255" s="399">
        <f>N255/C255</f>
        <v>413.39386059169965</v>
      </c>
      <c r="Q255" s="412">
        <v>4</v>
      </c>
      <c r="R255" s="412">
        <v>4</v>
      </c>
      <c r="S255" s="459">
        <f>L255-AF255</f>
        <v>154681.61174074002</v>
      </c>
      <c r="T255" s="416">
        <f>S255/AF255</f>
        <v>5.8639576557743364E-2</v>
      </c>
      <c r="U255" s="461">
        <v>43.521057045924067</v>
      </c>
      <c r="V255" s="512"/>
      <c r="W255" s="397">
        <v>783</v>
      </c>
      <c r="X255" s="398" t="s">
        <v>279</v>
      </c>
      <c r="Y255" s="400">
        <v>6419</v>
      </c>
      <c r="Z255" s="400">
        <v>-161925.03230416204</v>
      </c>
      <c r="AA255" s="400">
        <v>1560564.6471283075</v>
      </c>
      <c r="AB255" s="404">
        <f>SUM(Z255:AA255)</f>
        <v>1398639.6148241456</v>
      </c>
      <c r="AC255" s="400">
        <v>1238613.8229683826</v>
      </c>
      <c r="AD255" s="399">
        <f>AB255+AC255</f>
        <v>2637253.4377925284</v>
      </c>
      <c r="AE255" s="401" t="s">
        <v>709</v>
      </c>
      <c r="AF255" s="411">
        <f>AD255+AE255</f>
        <v>2637836.4377925284</v>
      </c>
      <c r="AG255" s="399">
        <v>-104371.32859999998</v>
      </c>
      <c r="AH255" s="399">
        <f>SUM(AF255:AG255)</f>
        <v>2533465.1091925283</v>
      </c>
      <c r="AI255" s="411">
        <f>AF255/Y255</f>
        <v>410.941959462927</v>
      </c>
      <c r="AJ255" s="399">
        <f>AH255/Y255</f>
        <v>394.68221049891389</v>
      </c>
      <c r="AK255" s="412">
        <v>4</v>
      </c>
      <c r="AL255" s="412">
        <v>4</v>
      </c>
    </row>
    <row r="256" spans="1:38">
      <c r="A256" s="397">
        <v>785</v>
      </c>
      <c r="B256" s="398" t="s">
        <v>280</v>
      </c>
      <c r="C256" s="420">
        <v>2589</v>
      </c>
      <c r="D256" s="448">
        <f>F256-E256</f>
        <v>3610897.3087096368</v>
      </c>
      <c r="E256" s="544">
        <v>484272.51089958416</v>
      </c>
      <c r="F256" s="400">
        <v>4095169.8196092211</v>
      </c>
      <c r="G256" s="400">
        <v>1286305.9413398532</v>
      </c>
      <c r="H256" s="404">
        <f>SUM(F256:G256)</f>
        <v>5381475.7609490743</v>
      </c>
      <c r="I256" s="427">
        <v>520783.76730482985</v>
      </c>
      <c r="J256" s="405">
        <f>SUM(H256:I256)</f>
        <v>5902259.5282539045</v>
      </c>
      <c r="K256" s="429">
        <v>207134</v>
      </c>
      <c r="L256" s="414">
        <f>SUM(J256:K256)</f>
        <v>6109393.5282539045</v>
      </c>
      <c r="M256" s="431">
        <v>-50707.158839999996</v>
      </c>
      <c r="N256" s="405">
        <f>SUM(L256:M256)</f>
        <v>6058686.3694139048</v>
      </c>
      <c r="O256" s="411">
        <f>L256/C256</f>
        <v>2359.7503006001948</v>
      </c>
      <c r="P256" s="399">
        <f>N256/C256</f>
        <v>2340.1646849802646</v>
      </c>
      <c r="Q256" s="412">
        <v>17</v>
      </c>
      <c r="R256" s="412">
        <v>17</v>
      </c>
      <c r="S256" s="459">
        <f>L256-AF256</f>
        <v>561733.32473245729</v>
      </c>
      <c r="T256" s="416">
        <f>S256/AF256</f>
        <v>0.1012558996269977</v>
      </c>
      <c r="U256" s="461">
        <v>324.4894418532017</v>
      </c>
      <c r="V256" s="512"/>
      <c r="W256" s="397">
        <v>785</v>
      </c>
      <c r="X256" s="398" t="s">
        <v>280</v>
      </c>
      <c r="Y256" s="400">
        <v>2626</v>
      </c>
      <c r="Z256" s="400">
        <v>3615397.6715888921</v>
      </c>
      <c r="AA256" s="400">
        <v>1088501.3999090265</v>
      </c>
      <c r="AB256" s="404">
        <f>SUM(Z256:AA256)</f>
        <v>4703899.071497919</v>
      </c>
      <c r="AC256" s="400">
        <v>636627.13202352799</v>
      </c>
      <c r="AD256" s="399">
        <f>AB256+AC256</f>
        <v>5340526.2035214473</v>
      </c>
      <c r="AE256" s="401">
        <v>207134</v>
      </c>
      <c r="AF256" s="411">
        <f>AD256+AE256</f>
        <v>5547660.2035214473</v>
      </c>
      <c r="AG256" s="399">
        <v>50987.805500000002</v>
      </c>
      <c r="AH256" s="399">
        <f>SUM(AF256:AG256)</f>
        <v>5598648.009021447</v>
      </c>
      <c r="AI256" s="411">
        <f>AF256/Y256</f>
        <v>2112.589567220658</v>
      </c>
      <c r="AJ256" s="399">
        <f>AH256/Y256</f>
        <v>2132.006096352417</v>
      </c>
      <c r="AK256" s="412">
        <v>17</v>
      </c>
      <c r="AL256" s="412">
        <v>17</v>
      </c>
    </row>
    <row r="257" spans="1:38">
      <c r="A257" s="397">
        <v>790</v>
      </c>
      <c r="B257" s="398" t="s">
        <v>281</v>
      </c>
      <c r="C257" s="420">
        <v>23515</v>
      </c>
      <c r="D257" s="448">
        <f>F257-E257</f>
        <v>2683356.2905978616</v>
      </c>
      <c r="E257" s="544">
        <v>3074563.4061683863</v>
      </c>
      <c r="F257" s="400">
        <v>5757919.696766248</v>
      </c>
      <c r="G257" s="400">
        <v>9889016.4406457618</v>
      </c>
      <c r="H257" s="404">
        <f>SUM(F257:G257)</f>
        <v>15646936.13741201</v>
      </c>
      <c r="I257" s="427">
        <v>2762814.8218209604</v>
      </c>
      <c r="J257" s="405">
        <f>SUM(H257:I257)</f>
        <v>18409750.959232971</v>
      </c>
      <c r="K257" s="429">
        <v>-2015421</v>
      </c>
      <c r="L257" s="414">
        <f>SUM(J257:K257)</f>
        <v>16394329.959232971</v>
      </c>
      <c r="M257" s="431">
        <v>589733.25858000037</v>
      </c>
      <c r="N257" s="405">
        <f>SUM(L257:M257)</f>
        <v>16984063.21781297</v>
      </c>
      <c r="O257" s="411">
        <f>L257/C257</f>
        <v>697.18604972285652</v>
      </c>
      <c r="P257" s="399">
        <f>N257/C257</f>
        <v>722.26507411494663</v>
      </c>
      <c r="Q257" s="412">
        <v>6</v>
      </c>
      <c r="R257" s="412">
        <v>6</v>
      </c>
      <c r="S257" s="459">
        <f>L257-AF257</f>
        <v>160939.19301251322</v>
      </c>
      <c r="T257" s="416">
        <f>S257/AF257</f>
        <v>9.9140835904354876E-3</v>
      </c>
      <c r="U257" s="461">
        <v>9.0996790239898928</v>
      </c>
      <c r="V257" s="512"/>
      <c r="W257" s="397">
        <v>790</v>
      </c>
      <c r="X257" s="398" t="s">
        <v>281</v>
      </c>
      <c r="Y257" s="400">
        <v>23734</v>
      </c>
      <c r="Z257" s="400">
        <v>4032287.9100757195</v>
      </c>
      <c r="AA257" s="400">
        <v>9838322.5819209348</v>
      </c>
      <c r="AB257" s="404">
        <f>SUM(Z257:AA257)</f>
        <v>13870610.491996653</v>
      </c>
      <c r="AC257" s="400">
        <v>4378201.2742238045</v>
      </c>
      <c r="AD257" s="399">
        <f>AB257+AC257</f>
        <v>18248811.766220458</v>
      </c>
      <c r="AE257" s="401">
        <v>-2015421</v>
      </c>
      <c r="AF257" s="411">
        <f>AD257+AE257</f>
        <v>16233390.766220458</v>
      </c>
      <c r="AG257" s="399">
        <v>169560.06540000002</v>
      </c>
      <c r="AH257" s="399">
        <f>SUM(AF257:AG257)</f>
        <v>16402950.831620459</v>
      </c>
      <c r="AI257" s="411">
        <f>AF257/Y257</f>
        <v>683.97197127414086</v>
      </c>
      <c r="AJ257" s="399">
        <f>AH257/Y257</f>
        <v>691.11615537290209</v>
      </c>
      <c r="AK257" s="412">
        <v>6</v>
      </c>
      <c r="AL257" s="412">
        <v>6</v>
      </c>
    </row>
    <row r="258" spans="1:38">
      <c r="A258" s="397">
        <v>791</v>
      </c>
      <c r="B258" s="398" t="s">
        <v>282</v>
      </c>
      <c r="C258" s="420">
        <v>4931</v>
      </c>
      <c r="D258" s="448">
        <f>F258-E258</f>
        <v>3395352.2799093216</v>
      </c>
      <c r="E258" s="544">
        <v>602160.10854249634</v>
      </c>
      <c r="F258" s="400">
        <v>3997512.3884518179</v>
      </c>
      <c r="G258" s="400">
        <v>2926614.3040297003</v>
      </c>
      <c r="H258" s="404">
        <f>SUM(F258:G258)</f>
        <v>6924126.6924815178</v>
      </c>
      <c r="I258" s="427">
        <v>966694.76527044084</v>
      </c>
      <c r="J258" s="405">
        <f>SUM(H258:I258)</f>
        <v>7890821.4577519586</v>
      </c>
      <c r="K258" s="429">
        <v>-209727</v>
      </c>
      <c r="L258" s="414">
        <f>SUM(J258:K258)</f>
        <v>7681094.4577519586</v>
      </c>
      <c r="M258" s="431">
        <v>-99889.102349999972</v>
      </c>
      <c r="N258" s="405">
        <f>SUM(L258:M258)</f>
        <v>7581205.3554019583</v>
      </c>
      <c r="O258" s="411">
        <f>L258/C258</f>
        <v>1557.715363567625</v>
      </c>
      <c r="P258" s="399">
        <f>N258/C258</f>
        <v>1537.4579913611758</v>
      </c>
      <c r="Q258" s="412">
        <v>17</v>
      </c>
      <c r="R258" s="412">
        <v>17</v>
      </c>
      <c r="S258" s="459">
        <f>L258-AF258</f>
        <v>531812.97680594958</v>
      </c>
      <c r="T258" s="416">
        <f>S258/AF258</f>
        <v>7.4386912618186474E-2</v>
      </c>
      <c r="U258" s="461">
        <v>122.78510675995335</v>
      </c>
      <c r="V258" s="512"/>
      <c r="W258" s="397">
        <v>791</v>
      </c>
      <c r="X258" s="398" t="s">
        <v>282</v>
      </c>
      <c r="Y258" s="400">
        <v>5029</v>
      </c>
      <c r="Z258" s="400">
        <v>3183817.5225645266</v>
      </c>
      <c r="AA258" s="400">
        <v>2915768.7726750532</v>
      </c>
      <c r="AB258" s="404">
        <f>SUM(Z258:AA258)</f>
        <v>6099586.2952395799</v>
      </c>
      <c r="AC258" s="400">
        <v>1259422.1857064292</v>
      </c>
      <c r="AD258" s="399">
        <f>AB258+AC258</f>
        <v>7359008.480946009</v>
      </c>
      <c r="AE258" s="401">
        <v>-209727</v>
      </c>
      <c r="AF258" s="411">
        <f>AD258+AE258</f>
        <v>7149281.480946009</v>
      </c>
      <c r="AG258" s="399">
        <v>-216954.29449999999</v>
      </c>
      <c r="AH258" s="399">
        <f>SUM(AF258:AG258)</f>
        <v>6932327.1864460092</v>
      </c>
      <c r="AI258" s="411">
        <f>AF258/Y258</f>
        <v>1421.610952663752</v>
      </c>
      <c r="AJ258" s="399">
        <f>AH258/Y258</f>
        <v>1378.4703094941358</v>
      </c>
      <c r="AK258" s="412">
        <v>17</v>
      </c>
      <c r="AL258" s="412">
        <v>17</v>
      </c>
    </row>
    <row r="259" spans="1:38">
      <c r="A259" s="397">
        <v>831</v>
      </c>
      <c r="B259" s="398" t="s">
        <v>283</v>
      </c>
      <c r="C259" s="420">
        <v>4625</v>
      </c>
      <c r="D259" s="448">
        <f>F259-E259</f>
        <v>1816307.1218818114</v>
      </c>
      <c r="E259" s="544">
        <v>643388.25045464048</v>
      </c>
      <c r="F259" s="400">
        <v>2459695.3723364519</v>
      </c>
      <c r="G259" s="400">
        <v>859406.91590333427</v>
      </c>
      <c r="H259" s="404">
        <f>SUM(F259:G259)</f>
        <v>3319102.2882397864</v>
      </c>
      <c r="I259" s="427">
        <v>381024.67569434841</v>
      </c>
      <c r="J259" s="405">
        <f>SUM(H259:I259)</f>
        <v>3700126.9639341347</v>
      </c>
      <c r="K259" s="429">
        <v>-825296</v>
      </c>
      <c r="L259" s="414">
        <f>SUM(J259:K259)</f>
        <v>2874830.9639341347</v>
      </c>
      <c r="M259" s="431">
        <v>-132065.72838150006</v>
      </c>
      <c r="N259" s="405">
        <f>SUM(L259:M259)</f>
        <v>2742765.2355526346</v>
      </c>
      <c r="O259" s="411">
        <f>L259/C259</f>
        <v>621.5850732830562</v>
      </c>
      <c r="P259" s="399">
        <f>N259/C259</f>
        <v>593.03032120056969</v>
      </c>
      <c r="Q259" s="412">
        <v>9</v>
      </c>
      <c r="R259" s="412">
        <v>9</v>
      </c>
      <c r="S259" s="459">
        <f>L259-AF259</f>
        <v>521790.26719313627</v>
      </c>
      <c r="T259" s="416">
        <f>S259/AF259</f>
        <v>0.22175148433081701</v>
      </c>
      <c r="U259" s="461">
        <v>116.92496605674819</v>
      </c>
      <c r="V259" s="512"/>
      <c r="W259" s="397">
        <v>831</v>
      </c>
      <c r="X259" s="398" t="s">
        <v>283</v>
      </c>
      <c r="Y259" s="400">
        <v>4559</v>
      </c>
      <c r="Z259" s="400">
        <v>1657634.2981426027</v>
      </c>
      <c r="AA259" s="400">
        <v>843893.27278682333</v>
      </c>
      <c r="AB259" s="404">
        <f>SUM(Z259:AA259)</f>
        <v>2501527.5709294258</v>
      </c>
      <c r="AC259" s="400">
        <v>676809.12581157265</v>
      </c>
      <c r="AD259" s="399">
        <f>AB259+AC259</f>
        <v>3178336.6967409984</v>
      </c>
      <c r="AE259" s="401">
        <v>-825296</v>
      </c>
      <c r="AF259" s="411">
        <f>AD259+AE259</f>
        <v>2353040.6967409984</v>
      </c>
      <c r="AG259" s="399">
        <v>-82999.005799999984</v>
      </c>
      <c r="AH259" s="399">
        <f>SUM(AF259:AG259)</f>
        <v>2270041.6909409985</v>
      </c>
      <c r="AI259" s="411">
        <f>AF259/Y259</f>
        <v>516.1308832509319</v>
      </c>
      <c r="AJ259" s="399">
        <f>AH259/Y259</f>
        <v>497.9253544507564</v>
      </c>
      <c r="AK259" s="412">
        <v>9</v>
      </c>
      <c r="AL259" s="412">
        <v>9</v>
      </c>
    </row>
    <row r="260" spans="1:38">
      <c r="A260" s="397">
        <v>832</v>
      </c>
      <c r="B260" s="398" t="s">
        <v>284</v>
      </c>
      <c r="C260" s="420">
        <v>3731</v>
      </c>
      <c r="D260" s="448">
        <f>F260-E260</f>
        <v>6212375.620329353</v>
      </c>
      <c r="E260" s="544">
        <v>645201.0192195971</v>
      </c>
      <c r="F260" s="400">
        <v>6857576.6395489499</v>
      </c>
      <c r="G260" s="400">
        <v>1993501.3859209314</v>
      </c>
      <c r="H260" s="404">
        <f>SUM(F260:G260)</f>
        <v>8851078.0254698806</v>
      </c>
      <c r="I260" s="427">
        <v>541926.47079402232</v>
      </c>
      <c r="J260" s="405">
        <f>SUM(H260:I260)</f>
        <v>9393004.4962639026</v>
      </c>
      <c r="K260" s="429">
        <v>-243474</v>
      </c>
      <c r="L260" s="414">
        <f>SUM(J260:K260)</f>
        <v>9149530.4962639026</v>
      </c>
      <c r="M260" s="431">
        <v>24920.184899999993</v>
      </c>
      <c r="N260" s="405">
        <f>SUM(L260:M260)</f>
        <v>9174450.6811639033</v>
      </c>
      <c r="O260" s="411">
        <f>L260/C260</f>
        <v>2452.2997845789073</v>
      </c>
      <c r="P260" s="399">
        <f>N260/C260</f>
        <v>2458.979008620719</v>
      </c>
      <c r="Q260" s="412">
        <v>17</v>
      </c>
      <c r="R260" s="412">
        <v>17</v>
      </c>
      <c r="S260" s="459">
        <f>L260-AF260</f>
        <v>623452.0830704961</v>
      </c>
      <c r="T260" s="416">
        <f>S260/AF260</f>
        <v>7.3122959097555937E-2</v>
      </c>
      <c r="U260" s="461">
        <v>201.02402743590346</v>
      </c>
      <c r="V260" s="512"/>
      <c r="W260" s="397">
        <v>832</v>
      </c>
      <c r="X260" s="398" t="s">
        <v>284</v>
      </c>
      <c r="Y260" s="400">
        <v>3825</v>
      </c>
      <c r="Z260" s="400">
        <v>6166467.9478864307</v>
      </c>
      <c r="AA260" s="400">
        <v>1837642.6592332195</v>
      </c>
      <c r="AB260" s="404">
        <f>SUM(Z260:AA260)</f>
        <v>8004110.6071196496</v>
      </c>
      <c r="AC260" s="400">
        <v>765441.80607375619</v>
      </c>
      <c r="AD260" s="399">
        <f>AB260+AC260</f>
        <v>8769552.4131934065</v>
      </c>
      <c r="AE260" s="401">
        <v>-243474</v>
      </c>
      <c r="AF260" s="411">
        <f>AD260+AE260</f>
        <v>8526078.4131934065</v>
      </c>
      <c r="AG260" s="399">
        <v>-18913.560000000005</v>
      </c>
      <c r="AH260" s="399">
        <f>SUM(AF260:AG260)</f>
        <v>8507164.853193406</v>
      </c>
      <c r="AI260" s="411">
        <f>AF260/Y260</f>
        <v>2229.0401080244201</v>
      </c>
      <c r="AJ260" s="399">
        <f>AH260/Y260</f>
        <v>2224.0953864557923</v>
      </c>
      <c r="AK260" s="412">
        <v>17</v>
      </c>
      <c r="AL260" s="412">
        <v>17</v>
      </c>
    </row>
    <row r="261" spans="1:38">
      <c r="A261" s="397">
        <v>833</v>
      </c>
      <c r="B261" s="398" t="s">
        <v>285</v>
      </c>
      <c r="C261" s="420">
        <v>1705</v>
      </c>
      <c r="D261" s="448">
        <f>F261-E261</f>
        <v>1266484.2482051561</v>
      </c>
      <c r="E261" s="544">
        <v>174501.48923555811</v>
      </c>
      <c r="F261" s="400">
        <v>1440985.7374407141</v>
      </c>
      <c r="G261" s="400">
        <v>417782.28411695146</v>
      </c>
      <c r="H261" s="404">
        <f>SUM(F261:G261)</f>
        <v>1858768.0215576657</v>
      </c>
      <c r="I261" s="427">
        <v>258525.91009583516</v>
      </c>
      <c r="J261" s="405">
        <f>SUM(H261:I261)</f>
        <v>2117293.931653501</v>
      </c>
      <c r="K261" s="429">
        <v>-270397</v>
      </c>
      <c r="L261" s="414">
        <f>SUM(J261:K261)</f>
        <v>1846896.931653501</v>
      </c>
      <c r="M261" s="431">
        <v>291791.19510000001</v>
      </c>
      <c r="N261" s="405">
        <f>SUM(L261:M261)</f>
        <v>2138688.1267535011</v>
      </c>
      <c r="O261" s="411">
        <f>L261/C261</f>
        <v>1083.2240068348979</v>
      </c>
      <c r="P261" s="399">
        <f>N261/C261</f>
        <v>1254.3625376853379</v>
      </c>
      <c r="Q261" s="412">
        <v>2</v>
      </c>
      <c r="R261" s="412">
        <v>2</v>
      </c>
      <c r="S261" s="459">
        <f>L261-AF261</f>
        <v>213213.58255057014</v>
      </c>
      <c r="T261" s="416">
        <f>S261/AF261</f>
        <v>0.13051096019779321</v>
      </c>
      <c r="U261" s="461">
        <v>221.34435194689036</v>
      </c>
      <c r="V261" s="512"/>
      <c r="W261" s="397">
        <v>833</v>
      </c>
      <c r="X261" s="398" t="s">
        <v>285</v>
      </c>
      <c r="Y261" s="400">
        <v>1691</v>
      </c>
      <c r="Z261" s="400">
        <v>1192391.8927866234</v>
      </c>
      <c r="AA261" s="400">
        <v>376592.34515492304</v>
      </c>
      <c r="AB261" s="404">
        <f>SUM(Z261:AA261)</f>
        <v>1568984.2379415464</v>
      </c>
      <c r="AC261" s="400">
        <v>335096.1111613845</v>
      </c>
      <c r="AD261" s="399">
        <f>AB261+AC261</f>
        <v>1904080.3491029309</v>
      </c>
      <c r="AE261" s="401">
        <v>-270397</v>
      </c>
      <c r="AF261" s="411">
        <f>AD261+AE261</f>
        <v>1633683.3491029309</v>
      </c>
      <c r="AG261" s="399">
        <v>242724.02000000002</v>
      </c>
      <c r="AH261" s="399">
        <f>SUM(AF261:AG261)</f>
        <v>1876407.3691029309</v>
      </c>
      <c r="AI261" s="411">
        <f>AF261/Y261</f>
        <v>966.10487823946232</v>
      </c>
      <c r="AJ261" s="399">
        <f>AH261/Y261</f>
        <v>1109.6436245434245</v>
      </c>
      <c r="AK261" s="412">
        <v>2</v>
      </c>
      <c r="AL261" s="412">
        <v>2</v>
      </c>
    </row>
    <row r="262" spans="1:38">
      <c r="A262" s="397">
        <v>834</v>
      </c>
      <c r="B262" s="398" t="s">
        <v>286</v>
      </c>
      <c r="C262" s="420">
        <v>5844</v>
      </c>
      <c r="D262" s="448">
        <f>F262-E262</f>
        <v>3004309.3317501261</v>
      </c>
      <c r="E262" s="544">
        <v>617503.73117976321</v>
      </c>
      <c r="F262" s="400">
        <v>3621813.0629298892</v>
      </c>
      <c r="G262" s="400">
        <v>1713630.193337966</v>
      </c>
      <c r="H262" s="404">
        <f>SUM(F262:G262)</f>
        <v>5335443.2562678549</v>
      </c>
      <c r="I262" s="427">
        <v>708488.99731680378</v>
      </c>
      <c r="J262" s="405">
        <f>SUM(H262:I262)</f>
        <v>6043932.2535846587</v>
      </c>
      <c r="K262" s="429">
        <v>-1530790</v>
      </c>
      <c r="L262" s="414">
        <f>SUM(J262:K262)</f>
        <v>4513142.2535846587</v>
      </c>
      <c r="M262" s="431">
        <v>-281073.01523999998</v>
      </c>
      <c r="N262" s="405">
        <f>SUM(L262:M262)</f>
        <v>4232069.2383446591</v>
      </c>
      <c r="O262" s="411">
        <f>L262/C262</f>
        <v>772.26937946349392</v>
      </c>
      <c r="P262" s="399">
        <f>N262/C262</f>
        <v>724.17338096246738</v>
      </c>
      <c r="Q262" s="412">
        <v>5</v>
      </c>
      <c r="R262" s="412">
        <v>5</v>
      </c>
      <c r="S262" s="459">
        <f>L262-AF262</f>
        <v>82056.748059889302</v>
      </c>
      <c r="T262" s="416">
        <f>S262/AF262</f>
        <v>1.8518430293791271E-2</v>
      </c>
      <c r="U262" s="461">
        <v>16.006324867419494</v>
      </c>
      <c r="V262" s="512"/>
      <c r="W262" s="397">
        <v>834</v>
      </c>
      <c r="X262" s="398" t="s">
        <v>286</v>
      </c>
      <c r="Y262" s="400">
        <v>5879</v>
      </c>
      <c r="Z262" s="400">
        <v>3277246.0320557044</v>
      </c>
      <c r="AA262" s="400">
        <v>1595625.0040446012</v>
      </c>
      <c r="AB262" s="404">
        <f>SUM(Z262:AA262)</f>
        <v>4872871.0361003056</v>
      </c>
      <c r="AC262" s="400">
        <v>1089004.4694244643</v>
      </c>
      <c r="AD262" s="399">
        <f>AB262+AC262</f>
        <v>5961875.5055247694</v>
      </c>
      <c r="AE262" s="401">
        <v>-1530790</v>
      </c>
      <c r="AF262" s="411">
        <f>AD262+AE262</f>
        <v>4431085.5055247694</v>
      </c>
      <c r="AG262" s="399">
        <v>-437486.40410000004</v>
      </c>
      <c r="AH262" s="399">
        <f>SUM(AF262:AG262)</f>
        <v>3993599.1014247695</v>
      </c>
      <c r="AI262" s="411">
        <f>AF262/Y262</f>
        <v>753.71415300642445</v>
      </c>
      <c r="AJ262" s="399">
        <f>AH262/Y262</f>
        <v>679.29904769939947</v>
      </c>
      <c r="AK262" s="412">
        <v>5</v>
      </c>
      <c r="AL262" s="412">
        <v>5</v>
      </c>
    </row>
    <row r="263" spans="1:38">
      <c r="A263" s="397">
        <v>837</v>
      </c>
      <c r="B263" s="398" t="s">
        <v>287</v>
      </c>
      <c r="C263" s="420">
        <v>255050</v>
      </c>
      <c r="D263" s="448">
        <f>F263-E263</f>
        <v>-38489811.445636243</v>
      </c>
      <c r="E263" s="544">
        <v>49839045.354030594</v>
      </c>
      <c r="F263" s="400">
        <v>11349233.908394352</v>
      </c>
      <c r="G263" s="400">
        <v>-161466.89274224796</v>
      </c>
      <c r="H263" s="404">
        <f>SUM(F263:G263)</f>
        <v>11187767.015652103</v>
      </c>
      <c r="I263" s="427">
        <v>25664370.233016901</v>
      </c>
      <c r="J263" s="405">
        <f>SUM(H263:I263)</f>
        <v>36852137.248669006</v>
      </c>
      <c r="K263" s="429">
        <v>84345588</v>
      </c>
      <c r="L263" s="414">
        <f>SUM(J263:K263)</f>
        <v>121197725.248669</v>
      </c>
      <c r="M263" s="431">
        <v>-13480885.732329</v>
      </c>
      <c r="N263" s="405">
        <f>SUM(L263:M263)</f>
        <v>107716839.51634</v>
      </c>
      <c r="O263" s="411">
        <f>L263/C263</f>
        <v>475.19202214730052</v>
      </c>
      <c r="P263" s="399">
        <f>N263/C263</f>
        <v>422.3361674822192</v>
      </c>
      <c r="Q263" s="412">
        <v>6</v>
      </c>
      <c r="R263" s="412">
        <v>6</v>
      </c>
      <c r="S263" s="459">
        <f>L263-AF263</f>
        <v>38916816.358102083</v>
      </c>
      <c r="T263" s="416">
        <f>S263/AF263</f>
        <v>0.47297504224049347</v>
      </c>
      <c r="U263" s="461">
        <v>118.70653384286305</v>
      </c>
      <c r="V263" s="512"/>
      <c r="W263" s="397">
        <v>837</v>
      </c>
      <c r="X263" s="398" t="s">
        <v>287</v>
      </c>
      <c r="Y263" s="400">
        <v>249009</v>
      </c>
      <c r="Z263" s="400">
        <v>-40020475.131193191</v>
      </c>
      <c r="AA263" s="400">
        <v>1235695.6416559145</v>
      </c>
      <c r="AB263" s="404">
        <f>SUM(Z263:AA263)</f>
        <v>-38784779.489537276</v>
      </c>
      <c r="AC263" s="400">
        <v>36720100.380104199</v>
      </c>
      <c r="AD263" s="399">
        <f>AB263+AC263</f>
        <v>-2064679.1094330773</v>
      </c>
      <c r="AE263" s="401">
        <v>84345588</v>
      </c>
      <c r="AF263" s="411">
        <f>AD263+AE263</f>
        <v>82280908.890566915</v>
      </c>
      <c r="AG263" s="399">
        <v>-12624235.469329983</v>
      </c>
      <c r="AH263" s="399">
        <f>SUM(AF263:AG263)</f>
        <v>69656673.421236932</v>
      </c>
      <c r="AI263" s="411">
        <f>AF263/Y263</f>
        <v>330.43347385261944</v>
      </c>
      <c r="AJ263" s="399">
        <f>AH263/Y263</f>
        <v>279.73556546645676</v>
      </c>
      <c r="AK263" s="412">
        <v>6</v>
      </c>
      <c r="AL263" s="412">
        <v>6</v>
      </c>
    </row>
    <row r="264" spans="1:38">
      <c r="A264" s="397">
        <v>844</v>
      </c>
      <c r="B264" s="398" t="s">
        <v>288</v>
      </c>
      <c r="C264" s="420">
        <v>1412</v>
      </c>
      <c r="D264" s="448">
        <f>F264-E264</f>
        <v>-41107.024818627251</v>
      </c>
      <c r="E264" s="544">
        <v>172225.15070861395</v>
      </c>
      <c r="F264" s="400">
        <v>131118.1258899867</v>
      </c>
      <c r="G264" s="400">
        <v>800745.64624365338</v>
      </c>
      <c r="H264" s="404">
        <f>SUM(F264:G264)</f>
        <v>931863.77213364001</v>
      </c>
      <c r="I264" s="427">
        <v>262381.75084959721</v>
      </c>
      <c r="J264" s="405">
        <f>SUM(H264:I264)</f>
        <v>1194245.5229832372</v>
      </c>
      <c r="K264" s="429">
        <v>-357782</v>
      </c>
      <c r="L264" s="414">
        <f>SUM(J264:K264)</f>
        <v>836463.52298323717</v>
      </c>
      <c r="M264" s="431">
        <v>-54924.420899999997</v>
      </c>
      <c r="N264" s="405">
        <f>SUM(L264:M264)</f>
        <v>781539.10208323714</v>
      </c>
      <c r="O264" s="411">
        <f>L264/C264</f>
        <v>592.39626273600368</v>
      </c>
      <c r="P264" s="399">
        <f>N264/C264</f>
        <v>553.49794765101785</v>
      </c>
      <c r="Q264" s="412">
        <v>11</v>
      </c>
      <c r="R264" s="412">
        <v>11</v>
      </c>
      <c r="S264" s="459">
        <f>L264-AF264</f>
        <v>149218.30682102405</v>
      </c>
      <c r="T264" s="416">
        <f>S264/AF264</f>
        <v>0.21712527539195481</v>
      </c>
      <c r="U264" s="461">
        <v>160.97354114618872</v>
      </c>
      <c r="V264" s="512"/>
      <c r="W264" s="397">
        <v>844</v>
      </c>
      <c r="X264" s="398" t="s">
        <v>288</v>
      </c>
      <c r="Y264" s="400">
        <v>1441</v>
      </c>
      <c r="Z264" s="400">
        <v>-65124.742059185592</v>
      </c>
      <c r="AA264" s="400">
        <v>751697.50509584288</v>
      </c>
      <c r="AB264" s="404">
        <f>SUM(Z264:AA264)</f>
        <v>686572.76303665724</v>
      </c>
      <c r="AC264" s="400">
        <v>358454.45312555594</v>
      </c>
      <c r="AD264" s="399">
        <f>AB264+AC264</f>
        <v>1045027.2161622131</v>
      </c>
      <c r="AE264" s="401">
        <v>-357782</v>
      </c>
      <c r="AF264" s="411">
        <f>AD264+AE264</f>
        <v>687245.21616221312</v>
      </c>
      <c r="AG264" s="399">
        <v>-36250.990000000005</v>
      </c>
      <c r="AH264" s="399">
        <f>SUM(AF264:AG264)</f>
        <v>650994.22616221313</v>
      </c>
      <c r="AI264" s="411">
        <f>AF264/Y264</f>
        <v>476.92242620556078</v>
      </c>
      <c r="AJ264" s="399">
        <f>AH264/Y264</f>
        <v>451.76559761430474</v>
      </c>
      <c r="AK264" s="412">
        <v>11</v>
      </c>
      <c r="AL264" s="412">
        <v>11</v>
      </c>
    </row>
    <row r="265" spans="1:38">
      <c r="A265" s="397">
        <v>845</v>
      </c>
      <c r="B265" s="398" t="s">
        <v>289</v>
      </c>
      <c r="C265" s="420">
        <v>2831</v>
      </c>
      <c r="D265" s="448">
        <f>F265-E265</f>
        <v>2269964.1850622292</v>
      </c>
      <c r="E265" s="544">
        <v>383837.95066435338</v>
      </c>
      <c r="F265" s="400">
        <v>2653802.1357265827</v>
      </c>
      <c r="G265" s="400">
        <v>1167700.098500143</v>
      </c>
      <c r="H265" s="404">
        <f>SUM(F265:G265)</f>
        <v>3821502.234226726</v>
      </c>
      <c r="I265" s="427">
        <v>468072.42922719033</v>
      </c>
      <c r="J265" s="405">
        <f>SUM(H265:I265)</f>
        <v>4289574.6634539161</v>
      </c>
      <c r="K265" s="429">
        <v>5928</v>
      </c>
      <c r="L265" s="414">
        <f>SUM(J265:K265)</f>
        <v>4295502.6634539161</v>
      </c>
      <c r="M265" s="431">
        <v>-23419.973100000003</v>
      </c>
      <c r="N265" s="405">
        <f>SUM(L265:M265)</f>
        <v>4272082.690353916</v>
      </c>
      <c r="O265" s="411">
        <f>L265/C265</f>
        <v>1517.3093124174907</v>
      </c>
      <c r="P265" s="399">
        <f>N265/C265</f>
        <v>1509.0366267587128</v>
      </c>
      <c r="Q265" s="412">
        <v>19</v>
      </c>
      <c r="R265" s="412">
        <v>19</v>
      </c>
      <c r="S265" s="459">
        <f>L265-AF265</f>
        <v>56261.500943891704</v>
      </c>
      <c r="T265" s="416">
        <f>S265/AF265</f>
        <v>1.3271597153151737E-2</v>
      </c>
      <c r="U265" s="461">
        <v>45.008802361697235</v>
      </c>
      <c r="V265" s="512"/>
      <c r="W265" s="397">
        <v>845</v>
      </c>
      <c r="X265" s="398" t="s">
        <v>289</v>
      </c>
      <c r="Y265" s="400">
        <v>2863</v>
      </c>
      <c r="Z265" s="400">
        <v>2388477.0051649124</v>
      </c>
      <c r="AA265" s="400">
        <v>1255008.2280608944</v>
      </c>
      <c r="AB265" s="404">
        <f>SUM(Z265:AA265)</f>
        <v>3643485.2332258066</v>
      </c>
      <c r="AC265" s="400">
        <v>589827.92928421777</v>
      </c>
      <c r="AD265" s="399">
        <f>AB265+AC265</f>
        <v>4233313.1625100244</v>
      </c>
      <c r="AE265" s="401">
        <v>5928</v>
      </c>
      <c r="AF265" s="411">
        <f>AD265+AE265</f>
        <v>4239241.1625100244</v>
      </c>
      <c r="AG265" s="399">
        <v>-14185.170000000006</v>
      </c>
      <c r="AH265" s="399">
        <f>SUM(AF265:AG265)</f>
        <v>4225055.9925100245</v>
      </c>
      <c r="AI265" s="411">
        <f>AF265/Y265</f>
        <v>1480.6989739818457</v>
      </c>
      <c r="AJ265" s="399">
        <f>AH265/Y265</f>
        <v>1475.7443215193939</v>
      </c>
      <c r="AK265" s="412">
        <v>19</v>
      </c>
      <c r="AL265" s="412">
        <v>19</v>
      </c>
    </row>
    <row r="266" spans="1:38">
      <c r="A266" s="397">
        <v>846</v>
      </c>
      <c r="B266" s="398" t="s">
        <v>290</v>
      </c>
      <c r="C266" s="420">
        <v>4758</v>
      </c>
      <c r="D266" s="448">
        <f>F266-E266</f>
        <v>2163055.0515128998</v>
      </c>
      <c r="E266" s="544">
        <v>669583.02994121588</v>
      </c>
      <c r="F266" s="400">
        <v>2832638.0814541159</v>
      </c>
      <c r="G266" s="400">
        <v>2876946.9306597882</v>
      </c>
      <c r="H266" s="404">
        <f>SUM(F266:G266)</f>
        <v>5709585.0121139046</v>
      </c>
      <c r="I266" s="427">
        <v>791501.36746686872</v>
      </c>
      <c r="J266" s="405">
        <f>SUM(H266:I266)</f>
        <v>6501086.3795807734</v>
      </c>
      <c r="K266" s="429">
        <v>-364162</v>
      </c>
      <c r="L266" s="414">
        <f>SUM(J266:K266)</f>
        <v>6136924.3795807734</v>
      </c>
      <c r="M266" s="431">
        <v>-116849.83020000003</v>
      </c>
      <c r="N266" s="405">
        <f>SUM(L266:M266)</f>
        <v>6020074.5493807737</v>
      </c>
      <c r="O266" s="411">
        <f>L266/C266</f>
        <v>1289.8117653595573</v>
      </c>
      <c r="P266" s="399">
        <f>N266/C266</f>
        <v>1265.2531629635926</v>
      </c>
      <c r="Q266" s="412">
        <v>14</v>
      </c>
      <c r="R266" s="412">
        <v>14</v>
      </c>
      <c r="S266" s="459">
        <f>L266-AF266</f>
        <v>126979.13134871051</v>
      </c>
      <c r="T266" s="416">
        <f>S266/AF266</f>
        <v>2.1128167745964703E-2</v>
      </c>
      <c r="U266" s="461">
        <v>28.937463242697277</v>
      </c>
      <c r="V266" s="512"/>
      <c r="W266" s="397">
        <v>846</v>
      </c>
      <c r="X266" s="398" t="s">
        <v>290</v>
      </c>
      <c r="Y266" s="400">
        <v>4862</v>
      </c>
      <c r="Z266" s="400">
        <v>2389817.6523654521</v>
      </c>
      <c r="AA266" s="400">
        <v>2846111.3497847915</v>
      </c>
      <c r="AB266" s="404">
        <f>SUM(Z266:AA266)</f>
        <v>5235929.0021502431</v>
      </c>
      <c r="AC266" s="400">
        <v>1138178.2460818195</v>
      </c>
      <c r="AD266" s="399">
        <f>AB266+AC266</f>
        <v>6374107.2482320629</v>
      </c>
      <c r="AE266" s="401">
        <v>-364162</v>
      </c>
      <c r="AF266" s="411">
        <f>AD266+AE266</f>
        <v>6009945.2482320629</v>
      </c>
      <c r="AG266" s="399">
        <v>37984.733000000007</v>
      </c>
      <c r="AH266" s="399">
        <f>SUM(AF266:AG266)</f>
        <v>6047929.9812320629</v>
      </c>
      <c r="AI266" s="411">
        <f>AF266/Y266</f>
        <v>1236.1055631904696</v>
      </c>
      <c r="AJ266" s="399">
        <f>AH266/Y266</f>
        <v>1243.9181368227196</v>
      </c>
      <c r="AK266" s="412">
        <v>14</v>
      </c>
      <c r="AL266" s="412">
        <v>14</v>
      </c>
    </row>
    <row r="267" spans="1:38">
      <c r="A267" s="397">
        <v>848</v>
      </c>
      <c r="B267" s="398" t="s">
        <v>291</v>
      </c>
      <c r="C267" s="420">
        <v>4066</v>
      </c>
      <c r="D267" s="448">
        <f>F267-E267</f>
        <v>1152847.0028188976</v>
      </c>
      <c r="E267" s="544">
        <v>1012290.5223469713</v>
      </c>
      <c r="F267" s="400">
        <v>2165137.5251658689</v>
      </c>
      <c r="G267" s="400">
        <v>2631174.3483328619</v>
      </c>
      <c r="H267" s="404">
        <f>SUM(F267:G267)</f>
        <v>4796311.8734987304</v>
      </c>
      <c r="I267" s="427">
        <v>722295.26623316633</v>
      </c>
      <c r="J267" s="405">
        <f>SUM(H267:I267)</f>
        <v>5518607.139731897</v>
      </c>
      <c r="K267" s="429">
        <v>646257</v>
      </c>
      <c r="L267" s="414">
        <f>SUM(J267:K267)</f>
        <v>6164864.139731897</v>
      </c>
      <c r="M267" s="431">
        <v>-5000.7060000000056</v>
      </c>
      <c r="N267" s="405">
        <f>SUM(L267:M267)</f>
        <v>6159863.4337318968</v>
      </c>
      <c r="O267" s="411">
        <f>L267/C267</f>
        <v>1516.1987554677562</v>
      </c>
      <c r="P267" s="399">
        <f>N267/C267</f>
        <v>1514.9688720442441</v>
      </c>
      <c r="Q267" s="412">
        <v>12</v>
      </c>
      <c r="R267" s="412">
        <v>12</v>
      </c>
      <c r="S267" s="459">
        <f>L267-AF267</f>
        <v>976874.464932031</v>
      </c>
      <c r="T267" s="416">
        <f>S267/AF267</f>
        <v>0.1882953756976618</v>
      </c>
      <c r="U267" s="461">
        <v>297.70610538045116</v>
      </c>
      <c r="V267" s="512"/>
      <c r="W267" s="397">
        <v>848</v>
      </c>
      <c r="X267" s="398" t="s">
        <v>291</v>
      </c>
      <c r="Y267" s="400">
        <v>4160</v>
      </c>
      <c r="Z267" s="400">
        <v>1008616.4374489071</v>
      </c>
      <c r="AA267" s="400">
        <v>2556266.1640898176</v>
      </c>
      <c r="AB267" s="404">
        <f>SUM(Z267:AA267)</f>
        <v>3564882.6015387247</v>
      </c>
      <c r="AC267" s="400">
        <v>976850.07326114131</v>
      </c>
      <c r="AD267" s="399">
        <f>AB267+AC267</f>
        <v>4541732.674799866</v>
      </c>
      <c r="AE267" s="401">
        <v>646257</v>
      </c>
      <c r="AF267" s="411">
        <f>AD267+AE267</f>
        <v>5187989.674799866</v>
      </c>
      <c r="AG267" s="399">
        <v>-1654.9365000000107</v>
      </c>
      <c r="AH267" s="399">
        <f>SUM(AF267:AG267)</f>
        <v>5186334.7382998662</v>
      </c>
      <c r="AI267" s="411">
        <f>AF267/Y267</f>
        <v>1247.1129025961216</v>
      </c>
      <c r="AJ267" s="399">
        <f>AH267/Y267</f>
        <v>1246.7150813220833</v>
      </c>
      <c r="AK267" s="412">
        <v>12</v>
      </c>
      <c r="AL267" s="412">
        <v>12</v>
      </c>
    </row>
    <row r="268" spans="1:38">
      <c r="A268" s="397">
        <v>849</v>
      </c>
      <c r="B268" s="398" t="s">
        <v>292</v>
      </c>
      <c r="C268" s="420">
        <v>2849</v>
      </c>
      <c r="D268" s="448">
        <f>F268-E268</f>
        <v>2415653.7251773649</v>
      </c>
      <c r="E268" s="544">
        <v>333404.72156758653</v>
      </c>
      <c r="F268" s="400">
        <v>2749058.4467449514</v>
      </c>
      <c r="G268" s="400">
        <v>1821310.369386377</v>
      </c>
      <c r="H268" s="404">
        <f>SUM(F268:G268)</f>
        <v>4570368.8161313282</v>
      </c>
      <c r="I268" s="427">
        <v>500650.53786459123</v>
      </c>
      <c r="J268" s="405">
        <f>SUM(H268:I268)</f>
        <v>5071019.3539959192</v>
      </c>
      <c r="K268" s="429">
        <v>222444</v>
      </c>
      <c r="L268" s="414">
        <f>SUM(J268:K268)</f>
        <v>5293463.3539959192</v>
      </c>
      <c r="M268" s="431">
        <v>261620.26890000002</v>
      </c>
      <c r="N268" s="405">
        <f>SUM(L268:M268)</f>
        <v>5555083.6228959188</v>
      </c>
      <c r="O268" s="411">
        <f>L268/C268</f>
        <v>1858.0074952600628</v>
      </c>
      <c r="P268" s="399">
        <f>N268/C268</f>
        <v>1949.836301472769</v>
      </c>
      <c r="Q268" s="412">
        <v>16</v>
      </c>
      <c r="R268" s="412">
        <v>16</v>
      </c>
      <c r="S268" s="459">
        <f>L268-AF268</f>
        <v>135875.75080384221</v>
      </c>
      <c r="T268" s="416">
        <f>S268/AF268</f>
        <v>2.6344826546377514E-2</v>
      </c>
      <c r="U268" s="461">
        <v>45.423563633311232</v>
      </c>
      <c r="V268" s="512"/>
      <c r="W268" s="397">
        <v>849</v>
      </c>
      <c r="X268" s="398" t="s">
        <v>292</v>
      </c>
      <c r="Y268" s="400">
        <v>2903</v>
      </c>
      <c r="Z268" s="400">
        <v>2618533.151366686</v>
      </c>
      <c r="AA268" s="400">
        <v>1619605.710605596</v>
      </c>
      <c r="AB268" s="404">
        <f>SUM(Z268:AA268)</f>
        <v>4238138.8619722817</v>
      </c>
      <c r="AC268" s="400">
        <v>697004.74121979531</v>
      </c>
      <c r="AD268" s="399">
        <f>AB268+AC268</f>
        <v>4935143.603192077</v>
      </c>
      <c r="AE268" s="401">
        <v>222444</v>
      </c>
      <c r="AF268" s="411">
        <f>AD268+AE268</f>
        <v>5157587.603192077</v>
      </c>
      <c r="AG268" s="399">
        <v>291741.66300000006</v>
      </c>
      <c r="AH268" s="399">
        <f>SUM(AF268:AG268)</f>
        <v>5449329.2661920767</v>
      </c>
      <c r="AI268" s="411">
        <f>AF268/Y268</f>
        <v>1776.6405798112562</v>
      </c>
      <c r="AJ268" s="399">
        <f>AH268/Y268</f>
        <v>1877.1371912477011</v>
      </c>
      <c r="AK268" s="412">
        <v>16</v>
      </c>
      <c r="AL268" s="412">
        <v>16</v>
      </c>
    </row>
    <row r="269" spans="1:38">
      <c r="A269" s="397">
        <v>850</v>
      </c>
      <c r="B269" s="398" t="s">
        <v>293</v>
      </c>
      <c r="C269" s="420">
        <v>2368</v>
      </c>
      <c r="D269" s="448">
        <f>F269-E269</f>
        <v>1554199.5519186489</v>
      </c>
      <c r="E269" s="544">
        <v>261940.71206458908</v>
      </c>
      <c r="F269" s="400">
        <v>1816140.263983238</v>
      </c>
      <c r="G269" s="400">
        <v>1058748.8134188382</v>
      </c>
      <c r="H269" s="404">
        <f>SUM(F269:G269)</f>
        <v>2874889.0774020762</v>
      </c>
      <c r="I269" s="427">
        <v>232401.95156787522</v>
      </c>
      <c r="J269" s="405">
        <f>SUM(H269:I269)</f>
        <v>3107291.0289699514</v>
      </c>
      <c r="K269" s="429">
        <v>-504200</v>
      </c>
      <c r="L269" s="414">
        <f>SUM(J269:K269)</f>
        <v>2603091.0289699514</v>
      </c>
      <c r="M269" s="431">
        <v>273055.21661999996</v>
      </c>
      <c r="N269" s="405">
        <f>SUM(L269:M269)</f>
        <v>2876146.2455899515</v>
      </c>
      <c r="O269" s="411">
        <f>L269/C269</f>
        <v>1099.2783061528512</v>
      </c>
      <c r="P269" s="399">
        <f>N269/C269</f>
        <v>1214.5887861444053</v>
      </c>
      <c r="Q269" s="412">
        <v>13</v>
      </c>
      <c r="R269" s="412">
        <v>13</v>
      </c>
      <c r="S269" s="459">
        <f>L269-AF269</f>
        <v>241913.72650402924</v>
      </c>
      <c r="T269" s="416">
        <f>S269/AF269</f>
        <v>0.1024547060703082</v>
      </c>
      <c r="U269" s="461">
        <v>88.907043786802546</v>
      </c>
      <c r="V269" s="512"/>
      <c r="W269" s="397">
        <v>850</v>
      </c>
      <c r="X269" s="398" t="s">
        <v>293</v>
      </c>
      <c r="Y269" s="400">
        <v>2407</v>
      </c>
      <c r="Z269" s="400">
        <v>1548947.5461160648</v>
      </c>
      <c r="AA269" s="400">
        <v>912818.68791179231</v>
      </c>
      <c r="AB269" s="404">
        <f>SUM(Z269:AA269)</f>
        <v>2461766.234027857</v>
      </c>
      <c r="AC269" s="400">
        <v>403611.06843806518</v>
      </c>
      <c r="AD269" s="399">
        <f>AB269+AC269</f>
        <v>2865377.3024659222</v>
      </c>
      <c r="AE269" s="401">
        <v>-504200</v>
      </c>
      <c r="AF269" s="411">
        <f>AD269+AE269</f>
        <v>2361177.3024659222</v>
      </c>
      <c r="AG269" s="399">
        <v>232242.75550000006</v>
      </c>
      <c r="AH269" s="399">
        <f>SUM(AF269:AG269)</f>
        <v>2593420.0579659222</v>
      </c>
      <c r="AI269" s="411">
        <f>AF269/Y269</f>
        <v>980.96273471787379</v>
      </c>
      <c r="AJ269" s="399">
        <f>AH269/Y269</f>
        <v>1077.449130854143</v>
      </c>
      <c r="AK269" s="412">
        <v>13</v>
      </c>
      <c r="AL269" s="412">
        <v>13</v>
      </c>
    </row>
    <row r="270" spans="1:38">
      <c r="A270" s="397">
        <v>851</v>
      </c>
      <c r="B270" s="398" t="s">
        <v>294</v>
      </c>
      <c r="C270" s="420">
        <v>21018</v>
      </c>
      <c r="D270" s="448">
        <f>F270-E270</f>
        <v>614048.82787579019</v>
      </c>
      <c r="E270" s="544">
        <v>2927240.5811106721</v>
      </c>
      <c r="F270" s="400">
        <v>3541289.4089864623</v>
      </c>
      <c r="G270" s="400">
        <v>6208895.9296519831</v>
      </c>
      <c r="H270" s="404">
        <f>SUM(F270:G270)</f>
        <v>9750185.3386384454</v>
      </c>
      <c r="I270" s="427">
        <v>1826235.4940023492</v>
      </c>
      <c r="J270" s="405">
        <f>SUM(H270:I270)</f>
        <v>11576420.832640795</v>
      </c>
      <c r="K270" s="429">
        <v>-327219</v>
      </c>
      <c r="L270" s="414">
        <f>SUM(J270:K270)</f>
        <v>11249201.832640795</v>
      </c>
      <c r="M270" s="431">
        <v>-62500.490490000055</v>
      </c>
      <c r="N270" s="405">
        <f>SUM(L270:M270)</f>
        <v>11186701.342150794</v>
      </c>
      <c r="O270" s="411">
        <f>L270/C270</f>
        <v>535.21751987062498</v>
      </c>
      <c r="P270" s="399">
        <f>N270/C270</f>
        <v>532.24385489346253</v>
      </c>
      <c r="Q270" s="412">
        <v>19</v>
      </c>
      <c r="R270" s="412">
        <v>19</v>
      </c>
      <c r="S270" s="459">
        <f>L270-AF270</f>
        <v>1530248.7918576635</v>
      </c>
      <c r="T270" s="416">
        <f>S270/AF270</f>
        <v>0.15744996250484605</v>
      </c>
      <c r="U270" s="461">
        <v>92.750893527967719</v>
      </c>
      <c r="V270" s="512"/>
      <c r="W270" s="397">
        <v>851</v>
      </c>
      <c r="X270" s="398" t="s">
        <v>294</v>
      </c>
      <c r="Y270" s="400">
        <v>21227</v>
      </c>
      <c r="Z270" s="400">
        <v>770517.12691297382</v>
      </c>
      <c r="AA270" s="400">
        <v>6002030.3831444001</v>
      </c>
      <c r="AB270" s="404">
        <f>SUM(Z270:AA270)</f>
        <v>6772547.5100573739</v>
      </c>
      <c r="AC270" s="400">
        <v>3273624.5307257581</v>
      </c>
      <c r="AD270" s="399">
        <f>AB270+AC270</f>
        <v>10046172.040783131</v>
      </c>
      <c r="AE270" s="401">
        <v>-327219</v>
      </c>
      <c r="AF270" s="411">
        <f>AD270+AE270</f>
        <v>9718953.0407831315</v>
      </c>
      <c r="AG270" s="399">
        <v>-126594.76160000003</v>
      </c>
      <c r="AH270" s="399">
        <f>SUM(AF270:AG270)</f>
        <v>9592358.2791831307</v>
      </c>
      <c r="AI270" s="411">
        <f>AF270/Y270</f>
        <v>457.85806005479492</v>
      </c>
      <c r="AJ270" s="399">
        <f>AH270/Y270</f>
        <v>451.89420451232536</v>
      </c>
      <c r="AK270" s="412">
        <v>19</v>
      </c>
      <c r="AL270" s="412">
        <v>19</v>
      </c>
    </row>
    <row r="271" spans="1:38">
      <c r="A271" s="397">
        <v>853</v>
      </c>
      <c r="B271" s="398" t="s">
        <v>295</v>
      </c>
      <c r="C271" s="420">
        <v>201863</v>
      </c>
      <c r="D271" s="448">
        <f>F271-E271</f>
        <v>-1311438.1906737536</v>
      </c>
      <c r="E271" s="544">
        <v>35978289.082252383</v>
      </c>
      <c r="F271" s="400">
        <v>34666850.89157863</v>
      </c>
      <c r="G271" s="400">
        <v>-2215592.3726901491</v>
      </c>
      <c r="H271" s="404">
        <f>SUM(F271:G271)</f>
        <v>32451258.518888481</v>
      </c>
      <c r="I271" s="427">
        <v>24632053.048204392</v>
      </c>
      <c r="J271" s="405">
        <f>SUM(H271:I271)</f>
        <v>57083311.567092873</v>
      </c>
      <c r="K271" s="429">
        <v>46497981</v>
      </c>
      <c r="L271" s="414">
        <f>SUM(J271:K271)</f>
        <v>103581292.56709287</v>
      </c>
      <c r="M271" s="431">
        <v>-3197230.9686104991</v>
      </c>
      <c r="N271" s="405">
        <f>SUM(L271:M271)</f>
        <v>100384061.59848237</v>
      </c>
      <c r="O271" s="411">
        <f>L271/C271</f>
        <v>513.12668773917392</v>
      </c>
      <c r="P271" s="399">
        <f>N271/C271</f>
        <v>497.28806962386557</v>
      </c>
      <c r="Q271" s="412">
        <v>2</v>
      </c>
      <c r="R271" s="412">
        <v>2</v>
      </c>
      <c r="S271" s="459">
        <f>L271-AF271</f>
        <v>30722224.332040116</v>
      </c>
      <c r="T271" s="416">
        <f>S271/AF271</f>
        <v>0.42166644559502542</v>
      </c>
      <c r="U271" s="461">
        <v>107.02209092247358</v>
      </c>
      <c r="V271" s="512"/>
      <c r="W271" s="397">
        <v>853</v>
      </c>
      <c r="X271" s="398" t="s">
        <v>295</v>
      </c>
      <c r="Y271" s="400">
        <v>197900</v>
      </c>
      <c r="Z271" s="400">
        <v>-2342330.8757513985</v>
      </c>
      <c r="AA271" s="400">
        <v>-3011722.7297873786</v>
      </c>
      <c r="AB271" s="404">
        <f>SUM(Z271:AA271)</f>
        <v>-5354053.6055387771</v>
      </c>
      <c r="AC271" s="400">
        <v>31715140.840591531</v>
      </c>
      <c r="AD271" s="399">
        <f>AB271+AC271</f>
        <v>26361087.235052753</v>
      </c>
      <c r="AE271" s="401">
        <v>46497981</v>
      </c>
      <c r="AF271" s="411">
        <f>AD271+AE271</f>
        <v>72859068.23505275</v>
      </c>
      <c r="AG271" s="399">
        <v>-2857605.6487600021</v>
      </c>
      <c r="AH271" s="399">
        <f>SUM(AF271:AG271)</f>
        <v>70001462.586292744</v>
      </c>
      <c r="AI271" s="411">
        <f>AF271/Y271</f>
        <v>368.16103201138327</v>
      </c>
      <c r="AJ271" s="399">
        <f>AH271/Y271</f>
        <v>353.721387500216</v>
      </c>
      <c r="AK271" s="412">
        <v>2</v>
      </c>
      <c r="AL271" s="412">
        <v>2</v>
      </c>
    </row>
    <row r="272" spans="1:38">
      <c r="A272" s="397">
        <v>854</v>
      </c>
      <c r="B272" s="398" t="s">
        <v>296</v>
      </c>
      <c r="C272" s="420">
        <v>3253</v>
      </c>
      <c r="D272" s="448">
        <f>F272-E272</f>
        <v>674235.7475230319</v>
      </c>
      <c r="E272" s="544">
        <v>454695.57184957847</v>
      </c>
      <c r="F272" s="400">
        <v>1128931.3193726104</v>
      </c>
      <c r="G272" s="400">
        <v>1441043.5113467067</v>
      </c>
      <c r="H272" s="404">
        <f>SUM(F272:G272)</f>
        <v>2569974.8307193173</v>
      </c>
      <c r="I272" s="427">
        <v>441790.74599143118</v>
      </c>
      <c r="J272" s="405">
        <f>SUM(H272:I272)</f>
        <v>3011765.5767107485</v>
      </c>
      <c r="K272" s="429">
        <v>-437023</v>
      </c>
      <c r="L272" s="414">
        <f>SUM(J272:K272)</f>
        <v>2574742.5767107485</v>
      </c>
      <c r="M272" s="431">
        <v>-89721.000150000007</v>
      </c>
      <c r="N272" s="405">
        <f>SUM(L272:M272)</f>
        <v>2485021.5765607483</v>
      </c>
      <c r="O272" s="411">
        <f>L272/C272</f>
        <v>791.49787172171796</v>
      </c>
      <c r="P272" s="399">
        <f>N272/C272</f>
        <v>763.91686952374675</v>
      </c>
      <c r="Q272" s="412">
        <v>19</v>
      </c>
      <c r="R272" s="412">
        <v>19</v>
      </c>
      <c r="S272" s="459">
        <f>L272-AF272</f>
        <v>452599.38923669979</v>
      </c>
      <c r="T272" s="416">
        <f>S272/AF272</f>
        <v>0.2132746705821586</v>
      </c>
      <c r="U272" s="461">
        <v>129.64989720057065</v>
      </c>
      <c r="V272" s="512"/>
      <c r="W272" s="397">
        <v>854</v>
      </c>
      <c r="X272" s="398" t="s">
        <v>296</v>
      </c>
      <c r="Y272" s="400">
        <v>3262</v>
      </c>
      <c r="Z272" s="400">
        <v>572008.4156379929</v>
      </c>
      <c r="AA272" s="400">
        <v>1316113.7099010227</v>
      </c>
      <c r="AB272" s="404">
        <f>SUM(Z272:AA272)</f>
        <v>1888122.1255390155</v>
      </c>
      <c r="AC272" s="400">
        <v>671044.0619350333</v>
      </c>
      <c r="AD272" s="399">
        <f>AB272+AC272</f>
        <v>2559166.1874740487</v>
      </c>
      <c r="AE272" s="401">
        <v>-437023</v>
      </c>
      <c r="AF272" s="411">
        <f>AD272+AE272</f>
        <v>2122143.1874740487</v>
      </c>
      <c r="AG272" s="399">
        <v>-38930.410999999993</v>
      </c>
      <c r="AH272" s="399">
        <f>SUM(AF272:AG272)</f>
        <v>2083212.7764740486</v>
      </c>
      <c r="AI272" s="411">
        <f>AF272/Y272</f>
        <v>650.56504827530614</v>
      </c>
      <c r="AJ272" s="399">
        <f>AH272/Y272</f>
        <v>638.63052620295787</v>
      </c>
      <c r="AK272" s="412">
        <v>19</v>
      </c>
      <c r="AL272" s="412">
        <v>19</v>
      </c>
    </row>
    <row r="273" spans="1:38">
      <c r="A273" s="397">
        <v>857</v>
      </c>
      <c r="B273" s="398" t="s">
        <v>297</v>
      </c>
      <c r="C273" s="420">
        <v>2313</v>
      </c>
      <c r="D273" s="448">
        <f>F273-E273</f>
        <v>-1816231.2049783056</v>
      </c>
      <c r="E273" s="544">
        <v>232632.53644963045</v>
      </c>
      <c r="F273" s="400">
        <v>-1583598.6685286751</v>
      </c>
      <c r="G273" s="400">
        <v>1257965.7852350762</v>
      </c>
      <c r="H273" s="404">
        <f>SUM(F273:G273)</f>
        <v>-325632.88329359889</v>
      </c>
      <c r="I273" s="427">
        <v>387001.52356012899</v>
      </c>
      <c r="J273" s="405">
        <f>SUM(H273:I273)</f>
        <v>61368.640266530099</v>
      </c>
      <c r="K273" s="429">
        <v>194858</v>
      </c>
      <c r="L273" s="414">
        <f>SUM(J273:K273)</f>
        <v>256226.6402665301</v>
      </c>
      <c r="M273" s="431">
        <v>873456.64800000004</v>
      </c>
      <c r="N273" s="405">
        <f>SUM(L273:M273)</f>
        <v>1129683.2882665303</v>
      </c>
      <c r="O273" s="411">
        <f>L273/C273</f>
        <v>110.7767575730783</v>
      </c>
      <c r="P273" s="399">
        <f>N273/C273</f>
        <v>488.40609090641169</v>
      </c>
      <c r="Q273" s="412">
        <v>11</v>
      </c>
      <c r="R273" s="412">
        <v>11</v>
      </c>
      <c r="S273" s="459">
        <f>L273-AF273</f>
        <v>215238.68688207213</v>
      </c>
      <c r="T273" s="416">
        <f>S273/AF273</f>
        <v>5.2512669969925234</v>
      </c>
      <c r="U273" s="461">
        <v>82.248502726656199</v>
      </c>
      <c r="V273" s="512"/>
      <c r="W273" s="397">
        <v>857</v>
      </c>
      <c r="X273" s="398" t="s">
        <v>297</v>
      </c>
      <c r="Y273" s="400">
        <v>2394</v>
      </c>
      <c r="Z273" s="400">
        <v>-1798516.9345784113</v>
      </c>
      <c r="AA273" s="400">
        <v>1126098.5572708424</v>
      </c>
      <c r="AB273" s="404">
        <f>SUM(Z273:AA273)</f>
        <v>-672418.37730756891</v>
      </c>
      <c r="AC273" s="400">
        <v>518548.33069202688</v>
      </c>
      <c r="AD273" s="399">
        <f>AB273+AC273</f>
        <v>-153870.04661554203</v>
      </c>
      <c r="AE273" s="401">
        <v>194858</v>
      </c>
      <c r="AF273" s="411">
        <f>AD273+AE273</f>
        <v>40987.953384457971</v>
      </c>
      <c r="AG273" s="399">
        <v>810997.69150000019</v>
      </c>
      <c r="AH273" s="399">
        <f>SUM(AF273:AG273)</f>
        <v>851985.64488445816</v>
      </c>
      <c r="AI273" s="411">
        <f>AF273/Y273</f>
        <v>17.121116701945684</v>
      </c>
      <c r="AJ273" s="399">
        <f>AH273/Y273</f>
        <v>355.88372802191236</v>
      </c>
      <c r="AK273" s="412">
        <v>11</v>
      </c>
      <c r="AL273" s="412">
        <v>11</v>
      </c>
    </row>
    <row r="274" spans="1:38">
      <c r="A274" s="397">
        <v>858</v>
      </c>
      <c r="B274" s="398" t="s">
        <v>298</v>
      </c>
      <c r="C274" s="420">
        <v>41338</v>
      </c>
      <c r="D274" s="448">
        <f>F274-E274</f>
        <v>28785876.641375229</v>
      </c>
      <c r="E274" s="544">
        <v>4181586.2257843032</v>
      </c>
      <c r="F274" s="400">
        <v>32967462.867159531</v>
      </c>
      <c r="G274" s="400">
        <v>-905598.72621046787</v>
      </c>
      <c r="H274" s="404">
        <f>SUM(F274:G274)</f>
        <v>32061864.140949063</v>
      </c>
      <c r="I274" s="427">
        <v>2278167.5324566048</v>
      </c>
      <c r="J274" s="405">
        <f>SUM(H274:I274)</f>
        <v>34340031.67340567</v>
      </c>
      <c r="K274" s="429">
        <v>-3561637</v>
      </c>
      <c r="L274" s="414">
        <f>SUM(J274:K274)</f>
        <v>30778394.67340567</v>
      </c>
      <c r="M274" s="431">
        <v>2650073.3041889984</v>
      </c>
      <c r="N274" s="405">
        <f>SUM(L274:M274)</f>
        <v>33428467.977594666</v>
      </c>
      <c r="O274" s="411">
        <f>L274/C274</f>
        <v>744.55451820130804</v>
      </c>
      <c r="P274" s="399">
        <f>N274/C274</f>
        <v>808.66195697892169</v>
      </c>
      <c r="Q274" s="412">
        <v>1</v>
      </c>
      <c r="R274" s="413">
        <v>35</v>
      </c>
      <c r="S274" s="459">
        <f>L274-AF274</f>
        <v>2283003.8064716682</v>
      </c>
      <c r="T274" s="416">
        <f>S274/AF274</f>
        <v>8.0118353776324633E-2</v>
      </c>
      <c r="U274" s="461">
        <v>-0.70142494745061867</v>
      </c>
      <c r="V274" s="512"/>
      <c r="W274" s="397">
        <v>858</v>
      </c>
      <c r="X274" s="398" t="s">
        <v>298</v>
      </c>
      <c r="Y274" s="400">
        <v>40384</v>
      </c>
      <c r="Z274" s="400">
        <v>28434351.588543527</v>
      </c>
      <c r="AA274" s="400">
        <v>-900341.69438742392</v>
      </c>
      <c r="AB274" s="404">
        <f>SUM(Z274:AA274)</f>
        <v>27534009.894156102</v>
      </c>
      <c r="AC274" s="400">
        <v>4523017.9727779003</v>
      </c>
      <c r="AD274" s="399">
        <f>AB274+AC274</f>
        <v>32057027.866934001</v>
      </c>
      <c r="AE274" s="401">
        <v>-3561637</v>
      </c>
      <c r="AF274" s="411">
        <f>AD274+AE274</f>
        <v>28495390.866934001</v>
      </c>
      <c r="AG274" s="399">
        <v>2478320.9971700003</v>
      </c>
      <c r="AH274" s="399">
        <f>SUM(AF274:AG274)</f>
        <v>30973711.864104003</v>
      </c>
      <c r="AI274" s="411">
        <f>AF274/Y274</f>
        <v>705.61090696647193</v>
      </c>
      <c r="AJ274" s="399">
        <f>AH274/Y274</f>
        <v>766.97979061271792</v>
      </c>
      <c r="AK274" s="412">
        <v>1</v>
      </c>
      <c r="AL274" s="413">
        <v>35</v>
      </c>
    </row>
    <row r="275" spans="1:38">
      <c r="A275" s="397">
        <v>859</v>
      </c>
      <c r="B275" s="398" t="s">
        <v>299</v>
      </c>
      <c r="C275" s="420">
        <v>6525</v>
      </c>
      <c r="D275" s="448">
        <f>F275-E275</f>
        <v>6651813.9504516218</v>
      </c>
      <c r="E275" s="544">
        <v>634176.73189203115</v>
      </c>
      <c r="F275" s="400">
        <v>7285990.6823436534</v>
      </c>
      <c r="G275" s="400">
        <v>4801935.6825613212</v>
      </c>
      <c r="H275" s="404">
        <f>SUM(F275:G275)</f>
        <v>12087926.364904974</v>
      </c>
      <c r="I275" s="427">
        <v>411420.72695270064</v>
      </c>
      <c r="J275" s="405">
        <f>SUM(H275:I275)</f>
        <v>12499347.091857674</v>
      </c>
      <c r="K275" s="429">
        <v>-979610</v>
      </c>
      <c r="L275" s="414">
        <f>SUM(J275:K275)</f>
        <v>11519737.091857674</v>
      </c>
      <c r="M275" s="431">
        <v>54582.705989999988</v>
      </c>
      <c r="N275" s="405">
        <f>SUM(L275:M275)</f>
        <v>11574319.797847673</v>
      </c>
      <c r="O275" s="411">
        <f>L275/C275</f>
        <v>1765.4769489437047</v>
      </c>
      <c r="P275" s="399">
        <f>N275/C275</f>
        <v>1773.8421146126702</v>
      </c>
      <c r="Q275" s="412">
        <v>17</v>
      </c>
      <c r="R275" s="412">
        <v>17</v>
      </c>
      <c r="S275" s="459">
        <f>L275-AF275</f>
        <v>471426.7388652321</v>
      </c>
      <c r="T275" s="416">
        <f>S275/AF275</f>
        <v>4.2669577863328749E-2</v>
      </c>
      <c r="U275" s="461">
        <v>14.370441885452919</v>
      </c>
      <c r="V275" s="512"/>
      <c r="W275" s="397">
        <v>859</v>
      </c>
      <c r="X275" s="398" t="s">
        <v>299</v>
      </c>
      <c r="Y275" s="400">
        <v>6562</v>
      </c>
      <c r="Z275" s="400">
        <v>6461560.1106830714</v>
      </c>
      <c r="AA275" s="400">
        <v>4622365.8680947442</v>
      </c>
      <c r="AB275" s="404">
        <f>SUM(Z275:AA275)</f>
        <v>11083925.978777815</v>
      </c>
      <c r="AC275" s="400">
        <v>943994.37421462615</v>
      </c>
      <c r="AD275" s="399">
        <f>AB275+AC275</f>
        <v>12027920.352992442</v>
      </c>
      <c r="AE275" s="401">
        <v>-979610</v>
      </c>
      <c r="AF275" s="411">
        <f>AD275+AE275</f>
        <v>11048310.352992442</v>
      </c>
      <c r="AG275" s="399">
        <v>45928.428199999966</v>
      </c>
      <c r="AH275" s="399">
        <f>SUM(AF275:AG275)</f>
        <v>11094238.781192441</v>
      </c>
      <c r="AI275" s="411">
        <f>AF275/Y275</f>
        <v>1683.6803341957393</v>
      </c>
      <c r="AJ275" s="399">
        <f>AH275/Y275</f>
        <v>1690.6794850948554</v>
      </c>
      <c r="AK275" s="412">
        <v>17</v>
      </c>
      <c r="AL275" s="412">
        <v>17</v>
      </c>
    </row>
    <row r="276" spans="1:38">
      <c r="A276" s="397">
        <v>886</v>
      </c>
      <c r="B276" s="398" t="s">
        <v>300</v>
      </c>
      <c r="C276" s="420">
        <v>12533</v>
      </c>
      <c r="D276" s="448">
        <f>F276-E276</f>
        <v>2258638.765484185</v>
      </c>
      <c r="E276" s="544">
        <v>1409533.976138032</v>
      </c>
      <c r="F276" s="400">
        <v>3668172.741622217</v>
      </c>
      <c r="G276" s="400">
        <v>3818667.6604900956</v>
      </c>
      <c r="H276" s="404">
        <f>SUM(F276:G276)</f>
        <v>7486840.4021123126</v>
      </c>
      <c r="I276" s="427">
        <v>856658.33900917671</v>
      </c>
      <c r="J276" s="405">
        <f>SUM(H276:I276)</f>
        <v>8343498.7411214896</v>
      </c>
      <c r="K276" s="429">
        <v>-144073</v>
      </c>
      <c r="L276" s="414">
        <f>SUM(J276:K276)</f>
        <v>8199425.7411214896</v>
      </c>
      <c r="M276" s="431">
        <v>182464.92707700015</v>
      </c>
      <c r="N276" s="405">
        <f>SUM(L276:M276)</f>
        <v>8381890.6681984896</v>
      </c>
      <c r="O276" s="411">
        <f>L276/C276</f>
        <v>654.22690027299848</v>
      </c>
      <c r="P276" s="399">
        <f>N276/C276</f>
        <v>668.78565931528681</v>
      </c>
      <c r="Q276" s="412">
        <v>4</v>
      </c>
      <c r="R276" s="412">
        <v>4</v>
      </c>
      <c r="S276" s="459">
        <f>L276-AF276</f>
        <v>976739.34429097548</v>
      </c>
      <c r="T276" s="416">
        <f>S276/AF276</f>
        <v>0.13523214087207108</v>
      </c>
      <c r="U276" s="461">
        <v>79.598183195127376</v>
      </c>
      <c r="V276" s="512"/>
      <c r="W276" s="397">
        <v>886</v>
      </c>
      <c r="X276" s="398" t="s">
        <v>300</v>
      </c>
      <c r="Y276" s="400">
        <v>12599</v>
      </c>
      <c r="Z276" s="400">
        <v>1841340.0947636496</v>
      </c>
      <c r="AA276" s="400">
        <v>3618175.395542888</v>
      </c>
      <c r="AB276" s="404">
        <f>SUM(Z276:AA276)</f>
        <v>5459515.4903065376</v>
      </c>
      <c r="AC276" s="400">
        <v>1907243.906523976</v>
      </c>
      <c r="AD276" s="399">
        <f>AB276+AC276</f>
        <v>7366759.3968305141</v>
      </c>
      <c r="AE276" s="401">
        <v>-144073</v>
      </c>
      <c r="AF276" s="411">
        <f>AD276+AE276</f>
        <v>7222686.3968305141</v>
      </c>
      <c r="AG276" s="399">
        <v>30129.301079999888</v>
      </c>
      <c r="AH276" s="399">
        <f>SUM(AF276:AG276)</f>
        <v>7252815.6979105137</v>
      </c>
      <c r="AI276" s="411">
        <f>AF276/Y276</f>
        <v>573.27457709584201</v>
      </c>
      <c r="AJ276" s="399">
        <f>AH276/Y276</f>
        <v>575.665981261252</v>
      </c>
      <c r="AK276" s="412">
        <v>4</v>
      </c>
      <c r="AL276" s="412">
        <v>4</v>
      </c>
    </row>
    <row r="277" spans="1:38">
      <c r="A277" s="397">
        <v>887</v>
      </c>
      <c r="B277" s="398" t="s">
        <v>301</v>
      </c>
      <c r="C277" s="420">
        <v>4568</v>
      </c>
      <c r="D277" s="448">
        <f>F277-E277</f>
        <v>-884284.95712758636</v>
      </c>
      <c r="E277" s="544">
        <v>930250.8572043865</v>
      </c>
      <c r="F277" s="400">
        <v>45965.900076800142</v>
      </c>
      <c r="G277" s="400">
        <v>2503436.5583130633</v>
      </c>
      <c r="H277" s="404">
        <f>SUM(F277:G277)</f>
        <v>2549402.4583898634</v>
      </c>
      <c r="I277" s="427">
        <v>721235.42344425688</v>
      </c>
      <c r="J277" s="405">
        <f>SUM(H277:I277)</f>
        <v>3270637.8818341205</v>
      </c>
      <c r="K277" s="429">
        <v>-259105</v>
      </c>
      <c r="L277" s="414">
        <f>SUM(J277:K277)</f>
        <v>3011532.8818341205</v>
      </c>
      <c r="M277" s="431">
        <v>248835.13056000002</v>
      </c>
      <c r="N277" s="405">
        <f>SUM(L277:M277)</f>
        <v>3260368.0123941205</v>
      </c>
      <c r="O277" s="411">
        <f>L277/C277</f>
        <v>659.26726835247825</v>
      </c>
      <c r="P277" s="399">
        <f>N277/C277</f>
        <v>713.74080831745198</v>
      </c>
      <c r="Q277" s="412">
        <v>6</v>
      </c>
      <c r="R277" s="412">
        <v>6</v>
      </c>
      <c r="S277" s="459">
        <f>L277-AF277</f>
        <v>616274.62975904392</v>
      </c>
      <c r="T277" s="416">
        <f>S277/AF277</f>
        <v>0.25728942974109315</v>
      </c>
      <c r="U277" s="461">
        <v>128.30475279533664</v>
      </c>
      <c r="V277" s="512"/>
      <c r="W277" s="397">
        <v>887</v>
      </c>
      <c r="X277" s="398" t="s">
        <v>301</v>
      </c>
      <c r="Y277" s="400">
        <v>4569</v>
      </c>
      <c r="Z277" s="400">
        <v>-963089.06547512475</v>
      </c>
      <c r="AA277" s="400">
        <v>2580192.1882263105</v>
      </c>
      <c r="AB277" s="404">
        <f>SUM(Z277:AA277)</f>
        <v>1617103.1227511857</v>
      </c>
      <c r="AC277" s="400">
        <v>1037260.1293238909</v>
      </c>
      <c r="AD277" s="399">
        <f>AB277+AC277</f>
        <v>2654363.2520750766</v>
      </c>
      <c r="AE277" s="401">
        <v>-259105</v>
      </c>
      <c r="AF277" s="411">
        <f>AD277+AE277</f>
        <v>2395258.2520750766</v>
      </c>
      <c r="AG277" s="399">
        <v>240407.10890000002</v>
      </c>
      <c r="AH277" s="399">
        <f>SUM(AF277:AG277)</f>
        <v>2635665.3609750764</v>
      </c>
      <c r="AI277" s="411">
        <f>AF277/Y277</f>
        <v>524.24124580325599</v>
      </c>
      <c r="AJ277" s="399">
        <f>AH277/Y277</f>
        <v>576.85825366055519</v>
      </c>
      <c r="AK277" s="412">
        <v>6</v>
      </c>
      <c r="AL277" s="412">
        <v>6</v>
      </c>
    </row>
    <row r="278" spans="1:38">
      <c r="A278" s="397">
        <v>889</v>
      </c>
      <c r="B278" s="398" t="s">
        <v>302</v>
      </c>
      <c r="C278" s="420">
        <v>2491</v>
      </c>
      <c r="D278" s="448">
        <f>F278-E278</f>
        <v>3194737.7535234643</v>
      </c>
      <c r="E278" s="544">
        <v>357394.02684850222</v>
      </c>
      <c r="F278" s="400">
        <v>3552131.7803719668</v>
      </c>
      <c r="G278" s="400">
        <v>1239228.5133721351</v>
      </c>
      <c r="H278" s="404">
        <f>SUM(F278:G278)</f>
        <v>4791360.2937441021</v>
      </c>
      <c r="I278" s="427">
        <v>404272.84258457518</v>
      </c>
      <c r="J278" s="405">
        <f>SUM(H278:I278)</f>
        <v>5195633.1363286776</v>
      </c>
      <c r="K278" s="429">
        <v>256489</v>
      </c>
      <c r="L278" s="414">
        <f>SUM(J278:K278)</f>
        <v>5452122.1363286776</v>
      </c>
      <c r="M278" s="431">
        <v>173441.1531</v>
      </c>
      <c r="N278" s="405">
        <f>SUM(L278:M278)</f>
        <v>5625563.2894286774</v>
      </c>
      <c r="O278" s="411">
        <f>L278/C278</f>
        <v>2188.7282763262456</v>
      </c>
      <c r="P278" s="399">
        <f>N278/C278</f>
        <v>2258.3553951941699</v>
      </c>
      <c r="Q278" s="412">
        <v>17</v>
      </c>
      <c r="R278" s="412">
        <v>17</v>
      </c>
      <c r="S278" s="459">
        <f>L278-AF278</f>
        <v>321351.00391797349</v>
      </c>
      <c r="T278" s="416">
        <f>S278/AF278</f>
        <v>6.2632106485518882E-2</v>
      </c>
      <c r="U278" s="461">
        <v>191.01038902498954</v>
      </c>
      <c r="V278" s="512"/>
      <c r="W278" s="397">
        <v>889</v>
      </c>
      <c r="X278" s="398" t="s">
        <v>302</v>
      </c>
      <c r="Y278" s="400">
        <v>2523</v>
      </c>
      <c r="Z278" s="400">
        <v>3175791.2399693886</v>
      </c>
      <c r="AA278" s="400">
        <v>1145506.5896339284</v>
      </c>
      <c r="AB278" s="404">
        <f>SUM(Z278:AA278)</f>
        <v>4321297.8296033172</v>
      </c>
      <c r="AC278" s="400">
        <v>552984.30280738708</v>
      </c>
      <c r="AD278" s="399">
        <f>AB278+AC278</f>
        <v>4874282.1324107042</v>
      </c>
      <c r="AE278" s="401">
        <v>256489</v>
      </c>
      <c r="AF278" s="411">
        <f>AD278+AE278</f>
        <v>5130771.1324107042</v>
      </c>
      <c r="AG278" s="399">
        <v>167826.3224</v>
      </c>
      <c r="AH278" s="399">
        <f>SUM(AF278:AG278)</f>
        <v>5298597.4548107041</v>
      </c>
      <c r="AI278" s="411">
        <f>AF278/Y278</f>
        <v>2033.5993390450672</v>
      </c>
      <c r="AJ278" s="399">
        <f>AH278/Y278</f>
        <v>2100.1178972694033</v>
      </c>
      <c r="AK278" s="412">
        <v>17</v>
      </c>
      <c r="AL278" s="412">
        <v>17</v>
      </c>
    </row>
    <row r="279" spans="1:38">
      <c r="A279" s="397">
        <v>890</v>
      </c>
      <c r="B279" s="398" t="s">
        <v>303</v>
      </c>
      <c r="C279" s="420">
        <v>1139</v>
      </c>
      <c r="D279" s="448">
        <f>F279-E279</f>
        <v>2125444.1309010116</v>
      </c>
      <c r="E279" s="544">
        <v>105559.81135897088</v>
      </c>
      <c r="F279" s="400">
        <v>2231003.9422599827</v>
      </c>
      <c r="G279" s="400">
        <v>403703.09425761091</v>
      </c>
      <c r="H279" s="404">
        <f>SUM(F279:G279)</f>
        <v>2634707.0365175935</v>
      </c>
      <c r="I279" s="427">
        <v>173186.2200255646</v>
      </c>
      <c r="J279" s="405">
        <f>SUM(H279:I279)</f>
        <v>2807893.2565431581</v>
      </c>
      <c r="K279" s="429">
        <v>433945</v>
      </c>
      <c r="L279" s="414">
        <f>SUM(J279:K279)</f>
        <v>3241838.2565431581</v>
      </c>
      <c r="M279" s="431">
        <v>-30004.235999999997</v>
      </c>
      <c r="N279" s="405">
        <f>SUM(L279:M279)</f>
        <v>3211834.0205431581</v>
      </c>
      <c r="O279" s="411">
        <f>L279/C279</f>
        <v>2846.2144482380668</v>
      </c>
      <c r="P279" s="399">
        <f>N279/C279</f>
        <v>2819.8718354198049</v>
      </c>
      <c r="Q279" s="412">
        <v>19</v>
      </c>
      <c r="R279" s="412">
        <v>19</v>
      </c>
      <c r="S279" s="459">
        <f>L279-AF279</f>
        <v>-112514.90260358946</v>
      </c>
      <c r="T279" s="416">
        <f>S279/AF279</f>
        <v>-3.3542950686865088E-2</v>
      </c>
      <c r="U279" s="461">
        <v>23.884377192087868</v>
      </c>
      <c r="V279" s="512"/>
      <c r="W279" s="397">
        <v>890</v>
      </c>
      <c r="X279" s="398" t="s">
        <v>303</v>
      </c>
      <c r="Y279" s="400">
        <v>1180</v>
      </c>
      <c r="Z279" s="400">
        <v>2257398.2989331484</v>
      </c>
      <c r="AA279" s="400">
        <v>425286.8428775295</v>
      </c>
      <c r="AB279" s="404">
        <f>SUM(Z279:AA279)</f>
        <v>2682685.1418106779</v>
      </c>
      <c r="AC279" s="400">
        <v>237723.01733606966</v>
      </c>
      <c r="AD279" s="399">
        <f>AB279+AC279</f>
        <v>2920408.1591467476</v>
      </c>
      <c r="AE279" s="401">
        <v>433945</v>
      </c>
      <c r="AF279" s="411">
        <f>AD279+AE279</f>
        <v>3354353.1591467476</v>
      </c>
      <c r="AG279" s="399">
        <v>33098.729999999996</v>
      </c>
      <c r="AH279" s="399">
        <f>SUM(AF279:AG279)</f>
        <v>3387451.8891467475</v>
      </c>
      <c r="AI279" s="411">
        <f>AF279/Y279</f>
        <v>2842.6721687684303</v>
      </c>
      <c r="AJ279" s="399">
        <f>AH279/Y279</f>
        <v>2870.7219399548708</v>
      </c>
      <c r="AK279" s="412">
        <v>19</v>
      </c>
      <c r="AL279" s="412">
        <v>19</v>
      </c>
    </row>
    <row r="280" spans="1:38">
      <c r="A280" s="397">
        <v>892</v>
      </c>
      <c r="B280" s="398" t="s">
        <v>304</v>
      </c>
      <c r="C280" s="420">
        <v>3615</v>
      </c>
      <c r="D280" s="448">
        <f>F280-E280</f>
        <v>4523676.2450181134</v>
      </c>
      <c r="E280" s="544">
        <v>468037.52564622322</v>
      </c>
      <c r="F280" s="400">
        <v>4991713.7706643371</v>
      </c>
      <c r="G280" s="400">
        <v>2176499.5936160646</v>
      </c>
      <c r="H280" s="404">
        <f>SUM(F280:G280)</f>
        <v>7168213.3642804017</v>
      </c>
      <c r="I280" s="427">
        <v>318429.04034874775</v>
      </c>
      <c r="J280" s="405">
        <f>SUM(H280:I280)</f>
        <v>7486642.4046291495</v>
      </c>
      <c r="K280" s="429">
        <v>-536163</v>
      </c>
      <c r="L280" s="414">
        <f>SUM(J280:K280)</f>
        <v>6950479.4046291495</v>
      </c>
      <c r="M280" s="431">
        <v>-44206.241039999994</v>
      </c>
      <c r="N280" s="405">
        <f>SUM(L280:M280)</f>
        <v>6906273.1635891497</v>
      </c>
      <c r="O280" s="411">
        <f>L280/C280</f>
        <v>1922.6775669790179</v>
      </c>
      <c r="P280" s="399">
        <f>N280/C280</f>
        <v>1910.4490079084785</v>
      </c>
      <c r="Q280" s="412">
        <v>13</v>
      </c>
      <c r="R280" s="412">
        <v>13</v>
      </c>
      <c r="S280" s="459">
        <f>L280-AF280</f>
        <v>439971.64396983851</v>
      </c>
      <c r="T280" s="416">
        <f>S280/AF280</f>
        <v>6.7578698950092816E-2</v>
      </c>
      <c r="U280" s="461">
        <v>132.81472686713391</v>
      </c>
      <c r="V280" s="512"/>
      <c r="W280" s="397">
        <v>892</v>
      </c>
      <c r="X280" s="398" t="s">
        <v>304</v>
      </c>
      <c r="Y280" s="400">
        <v>3592</v>
      </c>
      <c r="Z280" s="400">
        <v>4373135.6247351319</v>
      </c>
      <c r="AA280" s="400">
        <v>2094213.03494639</v>
      </c>
      <c r="AB280" s="404">
        <f>SUM(Z280:AA280)</f>
        <v>6467348.6596815214</v>
      </c>
      <c r="AC280" s="400">
        <v>579322.10097779008</v>
      </c>
      <c r="AD280" s="399">
        <f>AB280+AC280</f>
        <v>7046670.760659311</v>
      </c>
      <c r="AE280" s="401">
        <v>-536163</v>
      </c>
      <c r="AF280" s="411">
        <f>AD280+AE280</f>
        <v>6510507.760659311</v>
      </c>
      <c r="AG280" s="399">
        <v>-7124.107600000003</v>
      </c>
      <c r="AH280" s="399">
        <f>SUM(AF280:AG280)</f>
        <v>6503383.6530593112</v>
      </c>
      <c r="AI280" s="411">
        <f>AF280/Y280</f>
        <v>1812.5021605398972</v>
      </c>
      <c r="AJ280" s="399">
        <f>AH280/Y280</f>
        <v>1810.5188343706322</v>
      </c>
      <c r="AK280" s="412">
        <v>13</v>
      </c>
      <c r="AL280" s="412">
        <v>13</v>
      </c>
    </row>
    <row r="281" spans="1:38">
      <c r="A281" s="397">
        <v>893</v>
      </c>
      <c r="B281" s="398" t="s">
        <v>305</v>
      </c>
      <c r="C281" s="420">
        <v>7500</v>
      </c>
      <c r="D281" s="448">
        <f>F281-E281</f>
        <v>5802649.3058864251</v>
      </c>
      <c r="E281" s="544">
        <v>819574.01534198457</v>
      </c>
      <c r="F281" s="400">
        <v>6622223.3212284092</v>
      </c>
      <c r="G281" s="400">
        <v>2376290.3142971764</v>
      </c>
      <c r="H281" s="404">
        <f>SUM(F281:G281)</f>
        <v>8998513.6355255861</v>
      </c>
      <c r="I281" s="427">
        <v>1047768.4374289869</v>
      </c>
      <c r="J281" s="405">
        <f>SUM(H281:I281)</f>
        <v>10046282.072954573</v>
      </c>
      <c r="K281" s="429">
        <v>23183</v>
      </c>
      <c r="L281" s="414">
        <f>SUM(J281:K281)</f>
        <v>10069465.072954573</v>
      </c>
      <c r="M281" s="431">
        <v>-34921.596900000033</v>
      </c>
      <c r="N281" s="405">
        <f>SUM(L281:M281)</f>
        <v>10034543.476054573</v>
      </c>
      <c r="O281" s="411">
        <f>L281/C281</f>
        <v>1342.5953430606096</v>
      </c>
      <c r="P281" s="399">
        <f>N281/C281</f>
        <v>1337.9391301406097</v>
      </c>
      <c r="Q281" s="412">
        <v>15</v>
      </c>
      <c r="R281" s="412">
        <v>15</v>
      </c>
      <c r="S281" s="459">
        <f>L281-AF281</f>
        <v>616330.26539537497</v>
      </c>
      <c r="T281" s="416">
        <f>S281/AF281</f>
        <v>6.5198505886378197E-2</v>
      </c>
      <c r="U281" s="461">
        <v>13.916189601948872</v>
      </c>
      <c r="V281" s="512"/>
      <c r="W281" s="397">
        <v>893</v>
      </c>
      <c r="X281" s="398" t="s">
        <v>305</v>
      </c>
      <c r="Y281" s="400">
        <v>7434</v>
      </c>
      <c r="Z281" s="400">
        <v>5517869.3932374604</v>
      </c>
      <c r="AA281" s="400">
        <v>2395571.8398203081</v>
      </c>
      <c r="AB281" s="404">
        <f>SUM(Z281:AA281)</f>
        <v>7913441.233057769</v>
      </c>
      <c r="AC281" s="400">
        <v>1516510.5745014292</v>
      </c>
      <c r="AD281" s="399">
        <f>AB281+AC281</f>
        <v>9429951.8075591978</v>
      </c>
      <c r="AE281" s="401">
        <v>23183</v>
      </c>
      <c r="AF281" s="411">
        <f>AD281+AE281</f>
        <v>9453134.8075591978</v>
      </c>
      <c r="AG281" s="399">
        <v>78.80649999997695</v>
      </c>
      <c r="AH281" s="399">
        <f>SUM(AF281:AG281)</f>
        <v>9453213.6140591986</v>
      </c>
      <c r="AI281" s="411">
        <f>AF281/Y281</f>
        <v>1271.608125848695</v>
      </c>
      <c r="AJ281" s="399">
        <f>AH281/Y281</f>
        <v>1271.6187266692491</v>
      </c>
      <c r="AK281" s="412">
        <v>15</v>
      </c>
      <c r="AL281" s="412">
        <v>15</v>
      </c>
    </row>
    <row r="282" spans="1:38">
      <c r="A282" s="397">
        <v>895</v>
      </c>
      <c r="B282" s="398" t="s">
        <v>306</v>
      </c>
      <c r="C282" s="420">
        <v>14938</v>
      </c>
      <c r="D282" s="448">
        <f>F282-E282</f>
        <v>2912514.4978521187</v>
      </c>
      <c r="E282" s="544">
        <v>2545998.6838558372</v>
      </c>
      <c r="F282" s="400">
        <v>5458513.1817079559</v>
      </c>
      <c r="G282" s="400">
        <v>1041970.5151076629</v>
      </c>
      <c r="H282" s="404">
        <f>SUM(F282:G282)</f>
        <v>6500483.6968156192</v>
      </c>
      <c r="I282" s="427">
        <v>1421656.0260170931</v>
      </c>
      <c r="J282" s="405">
        <f>SUM(H282:I282)</f>
        <v>7922139.7228327123</v>
      </c>
      <c r="K282" s="429">
        <v>-1120844</v>
      </c>
      <c r="L282" s="414">
        <f>SUM(J282:K282)</f>
        <v>6801295.7228327123</v>
      </c>
      <c r="M282" s="431">
        <v>542243.22060000012</v>
      </c>
      <c r="N282" s="405">
        <f>SUM(L282:M282)</f>
        <v>7343538.9434327129</v>
      </c>
      <c r="O282" s="411">
        <f>L282/C282</f>
        <v>455.3016282522903</v>
      </c>
      <c r="P282" s="399">
        <f>N282/C282</f>
        <v>491.60121458245499</v>
      </c>
      <c r="Q282" s="412">
        <v>2</v>
      </c>
      <c r="R282" s="412">
        <v>2</v>
      </c>
      <c r="S282" s="459">
        <f>L282-AF282</f>
        <v>716423.86809395999</v>
      </c>
      <c r="T282" s="416">
        <f>S282/AF282</f>
        <v>0.11773853011153</v>
      </c>
      <c r="U282" s="461">
        <v>-8.471435181548145</v>
      </c>
      <c r="V282" s="512"/>
      <c r="W282" s="397">
        <v>895</v>
      </c>
      <c r="X282" s="398" t="s">
        <v>306</v>
      </c>
      <c r="Y282" s="400">
        <v>15092</v>
      </c>
      <c r="Z282" s="400">
        <v>2807702.6695287167</v>
      </c>
      <c r="AA282" s="400">
        <v>1794596.7273950984</v>
      </c>
      <c r="AB282" s="404">
        <f>SUM(Z282:AA282)</f>
        <v>4602299.3969238149</v>
      </c>
      <c r="AC282" s="400">
        <v>2603416.4578149375</v>
      </c>
      <c r="AD282" s="399">
        <f>AB282+AC282</f>
        <v>7205715.8547387524</v>
      </c>
      <c r="AE282" s="401">
        <v>-1120844</v>
      </c>
      <c r="AF282" s="411">
        <f>AD282+AE282</f>
        <v>6084871.8547387524</v>
      </c>
      <c r="AG282" s="399">
        <v>265499.09850000002</v>
      </c>
      <c r="AH282" s="399">
        <f>SUM(AF282:AG282)</f>
        <v>6350370.9532387527</v>
      </c>
      <c r="AI282" s="411">
        <f>AF282/Y282</f>
        <v>403.18525409082645</v>
      </c>
      <c r="AJ282" s="399">
        <f>AH282/Y282</f>
        <v>420.77729613296799</v>
      </c>
      <c r="AK282" s="412">
        <v>2</v>
      </c>
      <c r="AL282" s="412">
        <v>2</v>
      </c>
    </row>
    <row r="283" spans="1:38">
      <c r="A283" s="397">
        <v>905</v>
      </c>
      <c r="B283" s="398" t="s">
        <v>307</v>
      </c>
      <c r="C283" s="420">
        <v>68956</v>
      </c>
      <c r="D283" s="448">
        <f>F283-E283</f>
        <v>-1131058.6323090345</v>
      </c>
      <c r="E283" s="544">
        <v>10922489.12874249</v>
      </c>
      <c r="F283" s="400">
        <v>9791430.4964334555</v>
      </c>
      <c r="G283" s="400">
        <v>4906964.8567551179</v>
      </c>
      <c r="H283" s="404">
        <f>SUM(F283:G283)</f>
        <v>14698395.353188574</v>
      </c>
      <c r="I283" s="427">
        <v>7359141.1058398411</v>
      </c>
      <c r="J283" s="405">
        <f>SUM(H283:I283)</f>
        <v>22057536.459028415</v>
      </c>
      <c r="K283" s="429">
        <v>31458003</v>
      </c>
      <c r="L283" s="414">
        <f>SUM(J283:K283)</f>
        <v>53515539.459028415</v>
      </c>
      <c r="M283" s="431">
        <v>-6033626.4111044984</v>
      </c>
      <c r="N283" s="405">
        <f>SUM(L283:M283)</f>
        <v>47481913.047923915</v>
      </c>
      <c r="O283" s="411">
        <f>L283/C283</f>
        <v>776.08242153008314</v>
      </c>
      <c r="P283" s="399">
        <f>N283/C283</f>
        <v>688.58276361627577</v>
      </c>
      <c r="Q283" s="412">
        <v>15</v>
      </c>
      <c r="R283" s="412">
        <v>15</v>
      </c>
      <c r="S283" s="459">
        <f>L283-AF283</f>
        <v>11167389.558948852</v>
      </c>
      <c r="T283" s="416">
        <f>S283/AF283</f>
        <v>0.26370430786937094</v>
      </c>
      <c r="U283" s="461">
        <v>119.39379112829533</v>
      </c>
      <c r="V283" s="512"/>
      <c r="W283" s="397">
        <v>905</v>
      </c>
      <c r="X283" s="398" t="s">
        <v>307</v>
      </c>
      <c r="Y283" s="400">
        <v>67988</v>
      </c>
      <c r="Z283" s="400">
        <v>-2876508.9742780514</v>
      </c>
      <c r="AA283" s="400">
        <v>3179511.19281467</v>
      </c>
      <c r="AB283" s="404">
        <f>SUM(Z283:AA283)</f>
        <v>303002.21853661863</v>
      </c>
      <c r="AC283" s="400">
        <v>10587144.681542942</v>
      </c>
      <c r="AD283" s="399">
        <f>AB283+AC283</f>
        <v>10890146.900079561</v>
      </c>
      <c r="AE283" s="401">
        <v>31458003</v>
      </c>
      <c r="AF283" s="411">
        <f>AD283+AE283</f>
        <v>42348149.900079563</v>
      </c>
      <c r="AG283" s="399">
        <v>-5766993.4725400005</v>
      </c>
      <c r="AH283" s="399">
        <f>SUM(AF283:AG283)</f>
        <v>36581156.427539565</v>
      </c>
      <c r="AI283" s="411">
        <f>AF283/Y283</f>
        <v>622.87682973582935</v>
      </c>
      <c r="AJ283" s="399">
        <f>AH283/Y283</f>
        <v>538.053133310872</v>
      </c>
      <c r="AK283" s="412">
        <v>15</v>
      </c>
      <c r="AL283" s="412">
        <v>15</v>
      </c>
    </row>
    <row r="284" spans="1:38">
      <c r="A284" s="397">
        <v>908</v>
      </c>
      <c r="B284" s="398" t="s">
        <v>308</v>
      </c>
      <c r="C284" s="420">
        <v>20694</v>
      </c>
      <c r="D284" s="448">
        <f>F284-E284</f>
        <v>729319.20754769351</v>
      </c>
      <c r="E284" s="544">
        <v>3111458.116719421</v>
      </c>
      <c r="F284" s="400">
        <v>3840777.3242671145</v>
      </c>
      <c r="G284" s="400">
        <v>4110765.433654401</v>
      </c>
      <c r="H284" s="404">
        <f>SUM(F284:G284)</f>
        <v>7951542.757921515</v>
      </c>
      <c r="I284" s="427">
        <v>1266218.0000574221</v>
      </c>
      <c r="J284" s="405">
        <f>SUM(H284:I284)</f>
        <v>9217760.7579789367</v>
      </c>
      <c r="K284" s="429">
        <v>775908</v>
      </c>
      <c r="L284" s="414">
        <f>SUM(J284:K284)</f>
        <v>9993668.7579789367</v>
      </c>
      <c r="M284" s="431">
        <v>-131835.27918000007</v>
      </c>
      <c r="N284" s="405">
        <f>SUM(L284:M284)</f>
        <v>9861833.4787989371</v>
      </c>
      <c r="O284" s="411">
        <f>L284/C284</f>
        <v>482.92590886145439</v>
      </c>
      <c r="P284" s="399">
        <f>N284/C284</f>
        <v>476.55520821489017</v>
      </c>
      <c r="Q284" s="412">
        <v>6</v>
      </c>
      <c r="R284" s="412">
        <v>6</v>
      </c>
      <c r="S284" s="459">
        <f>L284-AF284</f>
        <v>1807633.3030028464</v>
      </c>
      <c r="T284" s="416">
        <f>S284/AF284</f>
        <v>0.2208191392457298</v>
      </c>
      <c r="U284" s="461">
        <v>67.429958210448262</v>
      </c>
      <c r="V284" s="512"/>
      <c r="W284" s="397">
        <v>908</v>
      </c>
      <c r="X284" s="398" t="s">
        <v>308</v>
      </c>
      <c r="Y284" s="400">
        <v>20703</v>
      </c>
      <c r="Z284" s="400">
        <v>265338.86218470894</v>
      </c>
      <c r="AA284" s="400">
        <v>4281392.3095552186</v>
      </c>
      <c r="AB284" s="404">
        <f>SUM(Z284:AA284)</f>
        <v>4546731.1717399275</v>
      </c>
      <c r="AC284" s="400">
        <v>2863396.2832361627</v>
      </c>
      <c r="AD284" s="399">
        <f>AB284+AC284</f>
        <v>7410127.4549760902</v>
      </c>
      <c r="AE284" s="401">
        <v>775908</v>
      </c>
      <c r="AF284" s="411">
        <f>AD284+AE284</f>
        <v>8186035.4549760902</v>
      </c>
      <c r="AG284" s="399">
        <v>-124435.46349999984</v>
      </c>
      <c r="AH284" s="399">
        <f>SUM(AF284:AG284)</f>
        <v>8061599.9914760906</v>
      </c>
      <c r="AI284" s="411">
        <f>AF284/Y284</f>
        <v>395.40334516621215</v>
      </c>
      <c r="AJ284" s="399">
        <f>AH284/Y284</f>
        <v>389.39284120543357</v>
      </c>
      <c r="AK284" s="412">
        <v>6</v>
      </c>
      <c r="AL284" s="412">
        <v>6</v>
      </c>
    </row>
    <row r="285" spans="1:38">
      <c r="A285" s="397">
        <v>915</v>
      </c>
      <c r="B285" s="398" t="s">
        <v>309</v>
      </c>
      <c r="C285" s="420">
        <v>19727</v>
      </c>
      <c r="D285" s="448">
        <f>F285-E285</f>
        <v>-2980280.3639569511</v>
      </c>
      <c r="E285" s="544">
        <v>3709917.7539170855</v>
      </c>
      <c r="F285" s="400">
        <v>729637.3899601344</v>
      </c>
      <c r="G285" s="400">
        <v>5542942.036967474</v>
      </c>
      <c r="H285" s="404">
        <f>SUM(F285:G285)</f>
        <v>6272579.4269276084</v>
      </c>
      <c r="I285" s="427">
        <v>1753109.4593032941</v>
      </c>
      <c r="J285" s="405">
        <f>SUM(H285:I285)</f>
        <v>8025688.8862309027</v>
      </c>
      <c r="K285" s="429">
        <v>-2406885</v>
      </c>
      <c r="L285" s="414">
        <f>SUM(J285:K285)</f>
        <v>5618803.8862309027</v>
      </c>
      <c r="M285" s="431">
        <v>141745.01156999997</v>
      </c>
      <c r="N285" s="405">
        <f>SUM(L285:M285)</f>
        <v>5760548.8978009028</v>
      </c>
      <c r="O285" s="411">
        <f>L285/C285</f>
        <v>284.82809784715886</v>
      </c>
      <c r="P285" s="399">
        <f>N285/C285</f>
        <v>292.01342818476724</v>
      </c>
      <c r="Q285" s="412">
        <v>11</v>
      </c>
      <c r="R285" s="412">
        <v>11</v>
      </c>
      <c r="S285" s="459">
        <f>L285-AF285</f>
        <v>1885487.523623094</v>
      </c>
      <c r="T285" s="416">
        <f>S285/AF285</f>
        <v>0.50504359676232657</v>
      </c>
      <c r="U285" s="461">
        <v>161.81596606552534</v>
      </c>
      <c r="V285" s="512"/>
      <c r="W285" s="397">
        <v>915</v>
      </c>
      <c r="X285" s="398" t="s">
        <v>309</v>
      </c>
      <c r="Y285" s="400">
        <v>19759</v>
      </c>
      <c r="Z285" s="400">
        <v>-3244968.9001314957</v>
      </c>
      <c r="AA285" s="400">
        <v>6074696.8803582322</v>
      </c>
      <c r="AB285" s="404">
        <f>SUM(Z285:AA285)</f>
        <v>2829727.9802267365</v>
      </c>
      <c r="AC285" s="400">
        <v>3310473.3823810727</v>
      </c>
      <c r="AD285" s="399">
        <f>AB285+AC285</f>
        <v>6140201.3626078088</v>
      </c>
      <c r="AE285" s="401">
        <v>-2406885</v>
      </c>
      <c r="AF285" s="411">
        <f>AD285+AE285</f>
        <v>3733316.3626078088</v>
      </c>
      <c r="AG285" s="399">
        <v>188284.48980000004</v>
      </c>
      <c r="AH285" s="399">
        <f>SUM(AF285:AG285)</f>
        <v>3921600.8524078089</v>
      </c>
      <c r="AI285" s="411">
        <f>AF285/Y285</f>
        <v>188.94257617327844</v>
      </c>
      <c r="AJ285" s="399">
        <f>AH285/Y285</f>
        <v>198.47162571019834</v>
      </c>
      <c r="AK285" s="412">
        <v>11</v>
      </c>
      <c r="AL285" s="412">
        <v>11</v>
      </c>
    </row>
    <row r="286" spans="1:38">
      <c r="A286" s="397">
        <v>918</v>
      </c>
      <c r="B286" s="398" t="s">
        <v>310</v>
      </c>
      <c r="C286" s="420">
        <v>2245</v>
      </c>
      <c r="D286" s="448">
        <f>F286-E286</f>
        <v>250451.11134552181</v>
      </c>
      <c r="E286" s="544">
        <v>225456.42872347659</v>
      </c>
      <c r="F286" s="400">
        <v>475907.54006899841</v>
      </c>
      <c r="G286" s="400">
        <v>1053740.5711184407</v>
      </c>
      <c r="H286" s="404">
        <f>SUM(F286:G286)</f>
        <v>1529648.1111874392</v>
      </c>
      <c r="I286" s="427">
        <v>352426.83809862856</v>
      </c>
      <c r="J286" s="405">
        <f>SUM(H286:I286)</f>
        <v>1882074.9492860679</v>
      </c>
      <c r="K286" s="429">
        <v>-449876</v>
      </c>
      <c r="L286" s="414">
        <f>SUM(J286:K286)</f>
        <v>1432198.9492860679</v>
      </c>
      <c r="M286" s="431">
        <v>86678.90399999998</v>
      </c>
      <c r="N286" s="405">
        <f>SUM(L286:M286)</f>
        <v>1518877.853286068</v>
      </c>
      <c r="O286" s="411">
        <f>L286/C286</f>
        <v>637.95053420314832</v>
      </c>
      <c r="P286" s="399">
        <f>N286/C286</f>
        <v>676.56029099602131</v>
      </c>
      <c r="Q286" s="412">
        <v>2</v>
      </c>
      <c r="R286" s="412">
        <v>2</v>
      </c>
      <c r="S286" s="459">
        <f>L286-AF286</f>
        <v>238926.78048461024</v>
      </c>
      <c r="T286" s="416">
        <f>S286/AF286</f>
        <v>0.20022823521023897</v>
      </c>
      <c r="U286" s="461">
        <v>84.455332645897329</v>
      </c>
      <c r="V286" s="512"/>
      <c r="W286" s="397">
        <v>918</v>
      </c>
      <c r="X286" s="398" t="s">
        <v>310</v>
      </c>
      <c r="Y286" s="400">
        <v>2228</v>
      </c>
      <c r="Z286" s="400">
        <v>208590.57330610603</v>
      </c>
      <c r="AA286" s="400">
        <v>924420.81660341076</v>
      </c>
      <c r="AB286" s="404">
        <f>SUM(Z286:AA286)</f>
        <v>1133011.3899095168</v>
      </c>
      <c r="AC286" s="400">
        <v>510136.77889194078</v>
      </c>
      <c r="AD286" s="399">
        <f>AB286+AC286</f>
        <v>1643148.1688014576</v>
      </c>
      <c r="AE286" s="401">
        <v>-449876</v>
      </c>
      <c r="AF286" s="411">
        <f>AD286+AE286</f>
        <v>1193272.1688014576</v>
      </c>
      <c r="AG286" s="399">
        <v>15099.325399999994</v>
      </c>
      <c r="AH286" s="399">
        <f>SUM(AF286:AG286)</f>
        <v>1208371.4942014576</v>
      </c>
      <c r="AI286" s="411">
        <f>AF286/Y286</f>
        <v>535.57996804374216</v>
      </c>
      <c r="AJ286" s="399">
        <f>AH286/Y286</f>
        <v>542.35704407605817</v>
      </c>
      <c r="AK286" s="412">
        <v>2</v>
      </c>
      <c r="AL286" s="412">
        <v>2</v>
      </c>
    </row>
    <row r="287" spans="1:38">
      <c r="A287" s="397">
        <v>921</v>
      </c>
      <c r="B287" s="398" t="s">
        <v>311</v>
      </c>
      <c r="C287" s="420">
        <v>1895</v>
      </c>
      <c r="D287" s="448">
        <f>F287-E287</f>
        <v>827728.88333365368</v>
      </c>
      <c r="E287" s="544">
        <v>251833.80277732876</v>
      </c>
      <c r="F287" s="400">
        <v>1079562.6861109824</v>
      </c>
      <c r="G287" s="400">
        <v>1128036.5509013548</v>
      </c>
      <c r="H287" s="404">
        <f>SUM(F287:G287)</f>
        <v>2207599.237012337</v>
      </c>
      <c r="I287" s="427">
        <v>376034.67905220203</v>
      </c>
      <c r="J287" s="405">
        <f>SUM(H287:I287)</f>
        <v>2583633.916064539</v>
      </c>
      <c r="K287" s="429">
        <v>256315</v>
      </c>
      <c r="L287" s="414">
        <f>SUM(J287:K287)</f>
        <v>2839948.916064539</v>
      </c>
      <c r="M287" s="431">
        <v>275038.82999999996</v>
      </c>
      <c r="N287" s="405">
        <f>SUM(L287:M287)</f>
        <v>3114987.7460645391</v>
      </c>
      <c r="O287" s="411">
        <f>L287/C287</f>
        <v>1498.6537815644006</v>
      </c>
      <c r="P287" s="399">
        <f>N287/C287</f>
        <v>1643.7930058388069</v>
      </c>
      <c r="Q287" s="412">
        <v>11</v>
      </c>
      <c r="R287" s="412">
        <v>11</v>
      </c>
      <c r="S287" s="459">
        <f>L287-AF287</f>
        <v>211857.62599526159</v>
      </c>
      <c r="T287" s="416">
        <f>S287/AF287</f>
        <v>8.0612734723410975E-2</v>
      </c>
      <c r="U287" s="461">
        <v>152.56612114674658</v>
      </c>
      <c r="V287" s="512"/>
      <c r="W287" s="397">
        <v>921</v>
      </c>
      <c r="X287" s="398" t="s">
        <v>311</v>
      </c>
      <c r="Y287" s="400">
        <v>1894</v>
      </c>
      <c r="Z287" s="400">
        <v>821253.61325367412</v>
      </c>
      <c r="AA287" s="400">
        <v>1060693.5749849083</v>
      </c>
      <c r="AB287" s="404">
        <f>SUM(Z287:AA287)</f>
        <v>1881947.1882385826</v>
      </c>
      <c r="AC287" s="400">
        <v>489829.10183069477</v>
      </c>
      <c r="AD287" s="399">
        <f>AB287+AC287</f>
        <v>2371776.2900692774</v>
      </c>
      <c r="AE287" s="401">
        <v>256315</v>
      </c>
      <c r="AF287" s="411">
        <f>AD287+AE287</f>
        <v>2628091.2900692774</v>
      </c>
      <c r="AG287" s="399">
        <v>213691.70540000001</v>
      </c>
      <c r="AH287" s="399">
        <f>SUM(AF287:AG287)</f>
        <v>2841782.9954692773</v>
      </c>
      <c r="AI287" s="411">
        <f>AF287/Y287</f>
        <v>1387.5877983470314</v>
      </c>
      <c r="AJ287" s="399">
        <f>AH287/Y287</f>
        <v>1500.4134083787103</v>
      </c>
      <c r="AK287" s="412">
        <v>11</v>
      </c>
      <c r="AL287" s="412">
        <v>11</v>
      </c>
    </row>
    <row r="288" spans="1:38">
      <c r="A288" s="397">
        <v>922</v>
      </c>
      <c r="B288" s="398" t="s">
        <v>312</v>
      </c>
      <c r="C288" s="420">
        <v>4469</v>
      </c>
      <c r="D288" s="448">
        <f>F288-E288</f>
        <v>2292722.1887644101</v>
      </c>
      <c r="E288" s="544">
        <v>565998.85410604172</v>
      </c>
      <c r="F288" s="400">
        <v>2858721.0428704517</v>
      </c>
      <c r="G288" s="400">
        <v>1179160.8774586918</v>
      </c>
      <c r="H288" s="404">
        <f>SUM(F288:G288)</f>
        <v>4037881.9203291433</v>
      </c>
      <c r="I288" s="427">
        <v>343520.32524197473</v>
      </c>
      <c r="J288" s="405">
        <f>SUM(H288:I288)</f>
        <v>4381402.2455711178</v>
      </c>
      <c r="K288" s="429">
        <v>-1121643</v>
      </c>
      <c r="L288" s="414">
        <f>SUM(J288:K288)</f>
        <v>3259759.2455711178</v>
      </c>
      <c r="M288" s="431">
        <v>101914.38828000001</v>
      </c>
      <c r="N288" s="405">
        <f>SUM(L288:M288)</f>
        <v>3361673.6338511179</v>
      </c>
      <c r="O288" s="411">
        <f>L288/C288</f>
        <v>729.41580791477236</v>
      </c>
      <c r="P288" s="399">
        <f>N288/C288</f>
        <v>752.22054908281893</v>
      </c>
      <c r="Q288" s="412">
        <v>6</v>
      </c>
      <c r="R288" s="412">
        <v>6</v>
      </c>
      <c r="S288" s="459">
        <f>L288-AF288</f>
        <v>285896.8437118791</v>
      </c>
      <c r="T288" s="416">
        <f>S288/AF288</f>
        <v>9.6136540659426048E-2</v>
      </c>
      <c r="U288" s="461">
        <v>27.056355723709771</v>
      </c>
      <c r="V288" s="512"/>
      <c r="W288" s="397">
        <v>922</v>
      </c>
      <c r="X288" s="398" t="s">
        <v>312</v>
      </c>
      <c r="Y288" s="400">
        <v>4501</v>
      </c>
      <c r="Z288" s="400">
        <v>2145370.4775652983</v>
      </c>
      <c r="AA288" s="400">
        <v>1252799.1173364331</v>
      </c>
      <c r="AB288" s="404">
        <f>SUM(Z288:AA288)</f>
        <v>3398169.5949017312</v>
      </c>
      <c r="AC288" s="400">
        <v>697335.80695750774</v>
      </c>
      <c r="AD288" s="399">
        <f>AB288+AC288</f>
        <v>4095505.4018592387</v>
      </c>
      <c r="AE288" s="401">
        <v>-1121643</v>
      </c>
      <c r="AF288" s="411">
        <f>AD288+AE288</f>
        <v>2973862.4018592387</v>
      </c>
      <c r="AG288" s="399">
        <v>-89224.719300000026</v>
      </c>
      <c r="AH288" s="399">
        <f>SUM(AF288:AG288)</f>
        <v>2884637.6825592387</v>
      </c>
      <c r="AI288" s="411">
        <f>AF288/Y288</f>
        <v>660.71148674944209</v>
      </c>
      <c r="AJ288" s="399">
        <f>AH288/Y288</f>
        <v>640.88817652949092</v>
      </c>
      <c r="AK288" s="412">
        <v>6</v>
      </c>
      <c r="AL288" s="412">
        <v>6</v>
      </c>
    </row>
    <row r="289" spans="1:38">
      <c r="A289" s="397">
        <v>924</v>
      </c>
      <c r="B289" s="398" t="s">
        <v>313</v>
      </c>
      <c r="C289" s="420">
        <v>2936</v>
      </c>
      <c r="D289" s="448">
        <f>F289-E289</f>
        <v>1014616.35218415</v>
      </c>
      <c r="E289" s="544">
        <v>384847.4711419401</v>
      </c>
      <c r="F289" s="400">
        <v>1399463.8233260901</v>
      </c>
      <c r="G289" s="400">
        <v>1644612.393155979</v>
      </c>
      <c r="H289" s="404">
        <f>SUM(F289:G289)</f>
        <v>3044076.2164820693</v>
      </c>
      <c r="I289" s="427">
        <v>503160.53852954181</v>
      </c>
      <c r="J289" s="405">
        <f>SUM(H289:I289)</f>
        <v>3547236.7550116112</v>
      </c>
      <c r="K289" s="429">
        <v>111539</v>
      </c>
      <c r="L289" s="414">
        <f>SUM(J289:K289)</f>
        <v>3658775.7550116112</v>
      </c>
      <c r="M289" s="431">
        <v>30004.236000000004</v>
      </c>
      <c r="N289" s="405">
        <f>SUM(L289:M289)</f>
        <v>3688779.9910116112</v>
      </c>
      <c r="O289" s="411">
        <f>L289/C289</f>
        <v>1246.1770282737095</v>
      </c>
      <c r="P289" s="399">
        <f>N289/C289</f>
        <v>1256.3964547042272</v>
      </c>
      <c r="Q289" s="412">
        <v>16</v>
      </c>
      <c r="R289" s="412">
        <v>16</v>
      </c>
      <c r="S289" s="459">
        <f>L289-AF289</f>
        <v>335124.40771657415</v>
      </c>
      <c r="T289" s="416">
        <f>S289/AF289</f>
        <v>0.10083019327202178</v>
      </c>
      <c r="U289" s="461">
        <v>112.11623041799794</v>
      </c>
      <c r="V289" s="512"/>
      <c r="W289" s="397">
        <v>924</v>
      </c>
      <c r="X289" s="398" t="s">
        <v>313</v>
      </c>
      <c r="Y289" s="400">
        <v>2946</v>
      </c>
      <c r="Z289" s="400">
        <v>853527.59528927389</v>
      </c>
      <c r="AA289" s="400">
        <v>1638184.7060515159</v>
      </c>
      <c r="AB289" s="404">
        <f>SUM(Z289:AA289)</f>
        <v>2491712.3013407895</v>
      </c>
      <c r="AC289" s="400">
        <v>720400.04595424735</v>
      </c>
      <c r="AD289" s="399">
        <f>AB289+AC289</f>
        <v>3212112.347295037</v>
      </c>
      <c r="AE289" s="401">
        <v>111539</v>
      </c>
      <c r="AF289" s="411">
        <f>AD289+AE289</f>
        <v>3323651.347295037</v>
      </c>
      <c r="AG289" s="399">
        <v>17337.430000000008</v>
      </c>
      <c r="AH289" s="399">
        <f>SUM(AF289:AG289)</f>
        <v>3340988.7772950372</v>
      </c>
      <c r="AI289" s="411">
        <f>AF289/Y289</f>
        <v>1128.1912244721782</v>
      </c>
      <c r="AJ289" s="399">
        <f>AH289/Y289</f>
        <v>1134.0762991497072</v>
      </c>
      <c r="AK289" s="412">
        <v>16</v>
      </c>
      <c r="AL289" s="412">
        <v>16</v>
      </c>
    </row>
    <row r="290" spans="1:38">
      <c r="A290" s="397">
        <v>925</v>
      </c>
      <c r="B290" s="398" t="s">
        <v>314</v>
      </c>
      <c r="C290" s="420">
        <v>3387</v>
      </c>
      <c r="D290" s="448">
        <f>F290-E290</f>
        <v>3241260.6385635491</v>
      </c>
      <c r="E290" s="544">
        <v>376295.16380647582</v>
      </c>
      <c r="F290" s="400">
        <v>3617555.8023700248</v>
      </c>
      <c r="G290" s="400">
        <v>80728.468529088044</v>
      </c>
      <c r="H290" s="404">
        <f>SUM(F290:G290)</f>
        <v>3698284.2708991128</v>
      </c>
      <c r="I290" s="427">
        <v>601120.41116755153</v>
      </c>
      <c r="J290" s="405">
        <f>SUM(H290:I290)</f>
        <v>4299404.6820666641</v>
      </c>
      <c r="K290" s="429">
        <v>-11954</v>
      </c>
      <c r="L290" s="414">
        <f>SUM(J290:K290)</f>
        <v>4287450.6820666641</v>
      </c>
      <c r="M290" s="431">
        <v>36755.189099999974</v>
      </c>
      <c r="N290" s="405">
        <f>SUM(L290:M290)</f>
        <v>4324205.8711666642</v>
      </c>
      <c r="O290" s="411">
        <f>L290/C290</f>
        <v>1265.8549400846366</v>
      </c>
      <c r="P290" s="399">
        <f>N290/C290</f>
        <v>1276.7067821572673</v>
      </c>
      <c r="Q290" s="412">
        <v>11</v>
      </c>
      <c r="R290" s="412">
        <v>11</v>
      </c>
      <c r="S290" s="459">
        <f>L290-AF290</f>
        <v>316031.83346444275</v>
      </c>
      <c r="T290" s="416">
        <f>S290/AF290</f>
        <v>7.9576555763105461E-2</v>
      </c>
      <c r="U290" s="461">
        <v>100.87459734148251</v>
      </c>
      <c r="V290" s="512"/>
      <c r="W290" s="397">
        <v>925</v>
      </c>
      <c r="X290" s="398" t="s">
        <v>314</v>
      </c>
      <c r="Y290" s="400">
        <v>3427</v>
      </c>
      <c r="Z290" s="400">
        <v>3183259.2922777496</v>
      </c>
      <c r="AA290" s="400">
        <v>-20416.79060073354</v>
      </c>
      <c r="AB290" s="404">
        <f>SUM(Z290:AA290)</f>
        <v>3162842.5016770163</v>
      </c>
      <c r="AC290" s="400">
        <v>820530.34692520485</v>
      </c>
      <c r="AD290" s="399">
        <f>AB290+AC290</f>
        <v>3983372.8486022213</v>
      </c>
      <c r="AE290" s="401">
        <v>-11954</v>
      </c>
      <c r="AF290" s="411">
        <f>AD290+AE290</f>
        <v>3971418.8486022213</v>
      </c>
      <c r="AG290" s="399">
        <v>61469.07</v>
      </c>
      <c r="AH290" s="399">
        <f>SUM(AF290:AG290)</f>
        <v>4032887.9186022212</v>
      </c>
      <c r="AI290" s="411">
        <f>AF290/Y290</f>
        <v>1158.8616424284276</v>
      </c>
      <c r="AJ290" s="399">
        <f>AH290/Y290</f>
        <v>1176.7983421658071</v>
      </c>
      <c r="AK290" s="412">
        <v>11</v>
      </c>
      <c r="AL290" s="412">
        <v>11</v>
      </c>
    </row>
    <row r="291" spans="1:38">
      <c r="A291" s="397">
        <v>927</v>
      </c>
      <c r="B291" s="398" t="s">
        <v>315</v>
      </c>
      <c r="C291" s="420">
        <v>28811</v>
      </c>
      <c r="D291" s="448">
        <f>F291-E291</f>
        <v>13666497.024445277</v>
      </c>
      <c r="E291" s="544">
        <v>3440933.8629483795</v>
      </c>
      <c r="F291" s="400">
        <v>17107430.887393657</v>
      </c>
      <c r="G291" s="400">
        <v>2374106.4758272334</v>
      </c>
      <c r="H291" s="404">
        <f>SUM(F291:G291)</f>
        <v>19481537.363220889</v>
      </c>
      <c r="I291" s="427">
        <v>2237272.8258742541</v>
      </c>
      <c r="J291" s="405">
        <f>SUM(H291:I291)</f>
        <v>21718810.189095143</v>
      </c>
      <c r="K291" s="429">
        <v>-3143436</v>
      </c>
      <c r="L291" s="414">
        <f>SUM(J291:K291)</f>
        <v>18575374.189095143</v>
      </c>
      <c r="M291" s="431">
        <v>-100359.16871400014</v>
      </c>
      <c r="N291" s="405">
        <f>SUM(L291:M291)</f>
        <v>18475015.020381141</v>
      </c>
      <c r="O291" s="411">
        <f>L291/C291</f>
        <v>644.73201864201667</v>
      </c>
      <c r="P291" s="399">
        <f>N291/C291</f>
        <v>641.24865573500199</v>
      </c>
      <c r="Q291" s="412">
        <v>1</v>
      </c>
      <c r="R291" s="413">
        <v>33</v>
      </c>
      <c r="S291" s="459">
        <f>L291-AF291</f>
        <v>493080.54310630634</v>
      </c>
      <c r="T291" s="416">
        <f>S291/AF291</f>
        <v>2.7268694600349305E-2</v>
      </c>
      <c r="U291" s="461">
        <v>6.0035670391482654</v>
      </c>
      <c r="V291" s="512"/>
      <c r="W291" s="397">
        <v>927</v>
      </c>
      <c r="X291" s="398" t="s">
        <v>315</v>
      </c>
      <c r="Y291" s="400">
        <v>28913</v>
      </c>
      <c r="Z291" s="400">
        <v>14575207.210386058</v>
      </c>
      <c r="AA291" s="400">
        <v>2622340.0928733731</v>
      </c>
      <c r="AB291" s="404">
        <f>SUM(Z291:AA291)</f>
        <v>17197547.303259432</v>
      </c>
      <c r="AC291" s="400">
        <v>4028182.342729406</v>
      </c>
      <c r="AD291" s="399">
        <f>AB291+AC291</f>
        <v>21225729.645988837</v>
      </c>
      <c r="AE291" s="401">
        <v>-3143436</v>
      </c>
      <c r="AF291" s="411">
        <f>AD291+AE291</f>
        <v>18082293.645988837</v>
      </c>
      <c r="AG291" s="399">
        <v>-191542.3505099999</v>
      </c>
      <c r="AH291" s="399">
        <f>SUM(AF291:AG291)</f>
        <v>17890751.295478836</v>
      </c>
      <c r="AI291" s="411">
        <f>AF291/Y291</f>
        <v>625.40357783657305</v>
      </c>
      <c r="AJ291" s="399">
        <f>AH291/Y291</f>
        <v>618.77879484933544</v>
      </c>
      <c r="AK291" s="412">
        <v>1</v>
      </c>
      <c r="AL291" s="413">
        <v>33</v>
      </c>
    </row>
    <row r="292" spans="1:38">
      <c r="A292" s="397">
        <v>931</v>
      </c>
      <c r="B292" s="398" t="s">
        <v>316</v>
      </c>
      <c r="C292" s="420">
        <v>5877</v>
      </c>
      <c r="D292" s="448">
        <f>F292-E292</f>
        <v>4325165.6807392836</v>
      </c>
      <c r="E292" s="544">
        <v>785677.80052923842</v>
      </c>
      <c r="F292" s="400">
        <v>5110843.4812685223</v>
      </c>
      <c r="G292" s="400">
        <v>2141123.5742001934</v>
      </c>
      <c r="H292" s="404">
        <f>SUM(F292:G292)</f>
        <v>7251967.0554687157</v>
      </c>
      <c r="I292" s="427">
        <v>917806.03441379685</v>
      </c>
      <c r="J292" s="405">
        <f>SUM(H292:I292)</f>
        <v>8169773.0898825126</v>
      </c>
      <c r="K292" s="429">
        <v>182336</v>
      </c>
      <c r="L292" s="414">
        <f>SUM(J292:K292)</f>
        <v>8352109.0898825126</v>
      </c>
      <c r="M292" s="431">
        <v>-57116.397030000022</v>
      </c>
      <c r="N292" s="405">
        <f>SUM(L292:M292)</f>
        <v>8294992.6928525129</v>
      </c>
      <c r="O292" s="411">
        <f>L292/C292</f>
        <v>1421.151793412032</v>
      </c>
      <c r="P292" s="399">
        <f>N292/C292</f>
        <v>1411.4331619623129</v>
      </c>
      <c r="Q292" s="412">
        <v>13</v>
      </c>
      <c r="R292" s="412">
        <v>13</v>
      </c>
      <c r="S292" s="459">
        <f>L292-AF292</f>
        <v>137252.39517141134</v>
      </c>
      <c r="T292" s="416">
        <f>S292/AF292</f>
        <v>1.6707825866247594E-2</v>
      </c>
      <c r="U292" s="461">
        <v>76.434955438287716</v>
      </c>
      <c r="V292" s="512"/>
      <c r="W292" s="397">
        <v>931</v>
      </c>
      <c r="X292" s="398" t="s">
        <v>316</v>
      </c>
      <c r="Y292" s="400">
        <v>5951</v>
      </c>
      <c r="Z292" s="400">
        <v>4350514.5951373111</v>
      </c>
      <c r="AA292" s="400">
        <v>2372291.80699465</v>
      </c>
      <c r="AB292" s="404">
        <f>SUM(Z292:AA292)</f>
        <v>6722806.4021319617</v>
      </c>
      <c r="AC292" s="400">
        <v>1309714.2925791396</v>
      </c>
      <c r="AD292" s="399">
        <f>AB292+AC292</f>
        <v>8032520.6947111012</v>
      </c>
      <c r="AE292" s="401">
        <v>182336</v>
      </c>
      <c r="AF292" s="411">
        <f>AD292+AE292</f>
        <v>8214856.6947111012</v>
      </c>
      <c r="AG292" s="399">
        <v>-98350.512000000017</v>
      </c>
      <c r="AH292" s="399">
        <f>SUM(AF292:AG292)</f>
        <v>8116506.1827111011</v>
      </c>
      <c r="AI292" s="411">
        <f>AF292/Y292</f>
        <v>1380.4161812655186</v>
      </c>
      <c r="AJ292" s="399">
        <f>AH292/Y292</f>
        <v>1363.8894610504287</v>
      </c>
      <c r="AK292" s="412">
        <v>13</v>
      </c>
      <c r="AL292" s="412">
        <v>13</v>
      </c>
    </row>
    <row r="293" spans="1:38">
      <c r="A293" s="397">
        <v>934</v>
      </c>
      <c r="B293" s="398" t="s">
        <v>317</v>
      </c>
      <c r="C293" s="420">
        <v>2656</v>
      </c>
      <c r="D293" s="448">
        <f>F293-E293</f>
        <v>521000.9569163312</v>
      </c>
      <c r="E293" s="544">
        <v>278940.76002899872</v>
      </c>
      <c r="F293" s="400">
        <v>799941.71694532991</v>
      </c>
      <c r="G293" s="400">
        <v>1235556.0594255235</v>
      </c>
      <c r="H293" s="404">
        <f>SUM(F293:G293)</f>
        <v>2035497.7763708534</v>
      </c>
      <c r="I293" s="427">
        <v>338797.82123913197</v>
      </c>
      <c r="J293" s="405">
        <f>SUM(H293:I293)</f>
        <v>2374295.5976099856</v>
      </c>
      <c r="K293" s="429">
        <v>-787755</v>
      </c>
      <c r="L293" s="414">
        <f>SUM(J293:K293)</f>
        <v>1586540.5976099856</v>
      </c>
      <c r="M293" s="431">
        <v>-2840067.6276000002</v>
      </c>
      <c r="N293" s="405">
        <f>SUM(L293:M293)</f>
        <v>-1253527.0299900146</v>
      </c>
      <c r="O293" s="411">
        <f>L293/C293</f>
        <v>597.34209247363913</v>
      </c>
      <c r="P293" s="399">
        <f>N293/C293</f>
        <v>-471.96047815889102</v>
      </c>
      <c r="Q293" s="412">
        <v>14</v>
      </c>
      <c r="R293" s="412">
        <v>14</v>
      </c>
      <c r="S293" s="459">
        <f>L293-AF293</f>
        <v>168599.87595205568</v>
      </c>
      <c r="T293" s="416">
        <f>S293/AF293</f>
        <v>0.11890474219184562</v>
      </c>
      <c r="U293" s="461">
        <v>64.822792966319753</v>
      </c>
      <c r="V293" s="512"/>
      <c r="W293" s="397">
        <v>934</v>
      </c>
      <c r="X293" s="398" t="s">
        <v>317</v>
      </c>
      <c r="Y293" s="400">
        <v>2671</v>
      </c>
      <c r="Z293" s="400">
        <v>418972.84268845036</v>
      </c>
      <c r="AA293" s="400">
        <v>1224823.7886438149</v>
      </c>
      <c r="AB293" s="404">
        <f>SUM(Z293:AA293)</f>
        <v>1643796.6313322652</v>
      </c>
      <c r="AC293" s="400">
        <v>561899.0903256645</v>
      </c>
      <c r="AD293" s="399">
        <f>AB293+AC293</f>
        <v>2205695.7216579299</v>
      </c>
      <c r="AE293" s="401">
        <v>-787755</v>
      </c>
      <c r="AF293" s="411">
        <f>AD293+AE293</f>
        <v>1417940.7216579299</v>
      </c>
      <c r="AG293" s="399">
        <v>-2542612.9160000002</v>
      </c>
      <c r="AH293" s="399">
        <f>SUM(AF293:AG293)</f>
        <v>-1124672.1943420703</v>
      </c>
      <c r="AI293" s="411">
        <f>AF293/Y293</f>
        <v>530.86511481015725</v>
      </c>
      <c r="AJ293" s="399">
        <f>AH293/Y293</f>
        <v>-421.06783764210792</v>
      </c>
      <c r="AK293" s="412">
        <v>14</v>
      </c>
      <c r="AL293" s="412">
        <v>14</v>
      </c>
    </row>
    <row r="294" spans="1:38">
      <c r="A294" s="397">
        <v>935</v>
      </c>
      <c r="B294" s="398" t="s">
        <v>318</v>
      </c>
      <c r="C294" s="420">
        <v>2927</v>
      </c>
      <c r="D294" s="448">
        <f>F294-E294</f>
        <v>76956.558495957172</v>
      </c>
      <c r="E294" s="544">
        <v>498142.67955535301</v>
      </c>
      <c r="F294" s="400">
        <v>575099.23805131018</v>
      </c>
      <c r="G294" s="400">
        <v>1165821.3467909284</v>
      </c>
      <c r="H294" s="404">
        <f>SUM(F294:G294)</f>
        <v>1740920.5848422386</v>
      </c>
      <c r="I294" s="427">
        <v>394634.47847400268</v>
      </c>
      <c r="J294" s="405">
        <f>SUM(H294:I294)</f>
        <v>2135555.0633162414</v>
      </c>
      <c r="K294" s="429">
        <v>234739</v>
      </c>
      <c r="L294" s="414">
        <f>SUM(J294:K294)</f>
        <v>2370294.0633162414</v>
      </c>
      <c r="M294" s="431">
        <v>657559.50095999998</v>
      </c>
      <c r="N294" s="405">
        <f>SUM(L294:M294)</f>
        <v>3027853.5642762412</v>
      </c>
      <c r="O294" s="411">
        <f>L294/C294</f>
        <v>809.80323311111761</v>
      </c>
      <c r="P294" s="399">
        <f>N294/C294</f>
        <v>1034.4562911773971</v>
      </c>
      <c r="Q294" s="412">
        <v>8</v>
      </c>
      <c r="R294" s="412">
        <v>8</v>
      </c>
      <c r="S294" s="459">
        <f>L294-AF294</f>
        <v>295176.88118930161</v>
      </c>
      <c r="T294" s="416">
        <f>S294/AF294</f>
        <v>0.14224588554886003</v>
      </c>
      <c r="U294" s="461">
        <v>-8.4794106815402301</v>
      </c>
      <c r="V294" s="512"/>
      <c r="W294" s="397">
        <v>935</v>
      </c>
      <c r="X294" s="398" t="s">
        <v>318</v>
      </c>
      <c r="Y294" s="400">
        <v>2985</v>
      </c>
      <c r="Z294" s="400">
        <v>132840.10925181853</v>
      </c>
      <c r="AA294" s="400">
        <v>1085050.7477332584</v>
      </c>
      <c r="AB294" s="404">
        <f>SUM(Z294:AA294)</f>
        <v>1217890.856985077</v>
      </c>
      <c r="AC294" s="400">
        <v>622487.32514186262</v>
      </c>
      <c r="AD294" s="399">
        <f>AB294+AC294</f>
        <v>1840378.1821269398</v>
      </c>
      <c r="AE294" s="401">
        <v>234739</v>
      </c>
      <c r="AF294" s="411">
        <f>AD294+AE294</f>
        <v>2075117.1821269398</v>
      </c>
      <c r="AG294" s="399">
        <v>1333374.4574000002</v>
      </c>
      <c r="AH294" s="399">
        <f>SUM(AF294:AG294)</f>
        <v>3408491.63952694</v>
      </c>
      <c r="AI294" s="411">
        <f>AF294/Y294</f>
        <v>695.18163555341368</v>
      </c>
      <c r="AJ294" s="399">
        <f>AH294/Y294</f>
        <v>1141.8732460726767</v>
      </c>
      <c r="AK294" s="412">
        <v>8</v>
      </c>
      <c r="AL294" s="412">
        <v>8</v>
      </c>
    </row>
    <row r="295" spans="1:38">
      <c r="A295" s="397">
        <v>936</v>
      </c>
      <c r="B295" s="398" t="s">
        <v>319</v>
      </c>
      <c r="C295" s="420">
        <v>6275</v>
      </c>
      <c r="D295" s="448">
        <f>F295-E295</f>
        <v>3261962.0858501885</v>
      </c>
      <c r="E295" s="544">
        <v>757421.53800524422</v>
      </c>
      <c r="F295" s="400">
        <v>4019383.623855433</v>
      </c>
      <c r="G295" s="400">
        <v>2409040.6902955533</v>
      </c>
      <c r="H295" s="404">
        <f>SUM(F295:G295)</f>
        <v>6428424.3141509863</v>
      </c>
      <c r="I295" s="427">
        <v>1053646.4950336462</v>
      </c>
      <c r="J295" s="405">
        <f>SUM(H295:I295)</f>
        <v>7482070.8091846323</v>
      </c>
      <c r="K295" s="429">
        <v>546997</v>
      </c>
      <c r="L295" s="414">
        <f>SUM(J295:K295)</f>
        <v>8029067.8091846323</v>
      </c>
      <c r="M295" s="431">
        <v>185359.50240000003</v>
      </c>
      <c r="N295" s="405">
        <f>SUM(L295:M295)</f>
        <v>8214427.3115846319</v>
      </c>
      <c r="O295" s="411">
        <f>L295/C295</f>
        <v>1279.5327185951605</v>
      </c>
      <c r="P295" s="399">
        <f>N295/C295</f>
        <v>1309.0720815274315</v>
      </c>
      <c r="Q295" s="412">
        <v>6</v>
      </c>
      <c r="R295" s="412">
        <v>6</v>
      </c>
      <c r="S295" s="459">
        <f>L295-AF295</f>
        <v>642727.77673802618</v>
      </c>
      <c r="T295" s="416">
        <f>S295/AF295</f>
        <v>8.7015730918785353E-2</v>
      </c>
      <c r="U295" s="461">
        <v>91.264563661429293</v>
      </c>
      <c r="V295" s="512"/>
      <c r="W295" s="397">
        <v>936</v>
      </c>
      <c r="X295" s="398" t="s">
        <v>319</v>
      </c>
      <c r="Y295" s="400">
        <v>6395</v>
      </c>
      <c r="Z295" s="400">
        <v>3414965.9834388099</v>
      </c>
      <c r="AA295" s="400">
        <v>2007797.9339286697</v>
      </c>
      <c r="AB295" s="404">
        <f>SUM(Z295:AA295)</f>
        <v>5422763.9173674798</v>
      </c>
      <c r="AC295" s="400">
        <v>1416579.1150791266</v>
      </c>
      <c r="AD295" s="399">
        <f>AB295+AC295</f>
        <v>6839343.0324466061</v>
      </c>
      <c r="AE295" s="401">
        <v>546997</v>
      </c>
      <c r="AF295" s="411">
        <f>AD295+AE295</f>
        <v>7386340.0324466061</v>
      </c>
      <c r="AG295" s="399">
        <v>92250.888899999962</v>
      </c>
      <c r="AH295" s="399">
        <f>SUM(AF295:AG295)</f>
        <v>7478590.9213466058</v>
      </c>
      <c r="AI295" s="411">
        <f>AF295/Y295</f>
        <v>1155.0179878728079</v>
      </c>
      <c r="AJ295" s="399">
        <f>AH295/Y295</f>
        <v>1169.4434591628781</v>
      </c>
      <c r="AK295" s="412">
        <v>6</v>
      </c>
      <c r="AL295" s="412">
        <v>6</v>
      </c>
    </row>
    <row r="296" spans="1:38">
      <c r="A296" s="397">
        <v>946</v>
      </c>
      <c r="B296" s="398" t="s">
        <v>320</v>
      </c>
      <c r="C296" s="420">
        <v>6291</v>
      </c>
      <c r="D296" s="448">
        <f>F296-E296</f>
        <v>4994142.2056840053</v>
      </c>
      <c r="E296" s="544">
        <v>604152.73073887196</v>
      </c>
      <c r="F296" s="400">
        <v>5598294.936422877</v>
      </c>
      <c r="G296" s="400">
        <v>2260590.3994615776</v>
      </c>
      <c r="H296" s="404">
        <f>SUM(F296:G296)</f>
        <v>7858885.3358844547</v>
      </c>
      <c r="I296" s="427">
        <v>920438.21946432185</v>
      </c>
      <c r="J296" s="405">
        <f>SUM(H296:I296)</f>
        <v>8779323.5553487763</v>
      </c>
      <c r="K296" s="429">
        <v>746121</v>
      </c>
      <c r="L296" s="414">
        <f>SUM(J296:K296)</f>
        <v>9525444.5553487763</v>
      </c>
      <c r="M296" s="431">
        <v>-100739.22237000003</v>
      </c>
      <c r="N296" s="405">
        <f>SUM(L296:M296)</f>
        <v>9424705.3329787757</v>
      </c>
      <c r="O296" s="411">
        <f>L296/C296</f>
        <v>1514.138381075946</v>
      </c>
      <c r="P296" s="399">
        <f>N296/C296</f>
        <v>1498.1251522776627</v>
      </c>
      <c r="Q296" s="412">
        <v>15</v>
      </c>
      <c r="R296" s="412">
        <v>15</v>
      </c>
      <c r="S296" s="459">
        <f>L296-AF296</f>
        <v>604750.04964530654</v>
      </c>
      <c r="T296" s="416">
        <f>S296/AF296</f>
        <v>6.7791812538660304E-2</v>
      </c>
      <c r="U296" s="461">
        <v>43.609380006767651</v>
      </c>
      <c r="V296" s="512"/>
      <c r="W296" s="397">
        <v>946</v>
      </c>
      <c r="X296" s="398" t="s">
        <v>320</v>
      </c>
      <c r="Y296" s="400">
        <v>6287</v>
      </c>
      <c r="Z296" s="400">
        <v>4639794.5708259409</v>
      </c>
      <c r="AA296" s="400">
        <v>2170743.7907054871</v>
      </c>
      <c r="AB296" s="404">
        <f>SUM(Z296:AA296)</f>
        <v>6810538.3615314281</v>
      </c>
      <c r="AC296" s="400">
        <v>1364035.1441720412</v>
      </c>
      <c r="AD296" s="399">
        <f>AB296+AC296</f>
        <v>8174573.5057034697</v>
      </c>
      <c r="AE296" s="401">
        <v>746121</v>
      </c>
      <c r="AF296" s="411">
        <f>AD296+AE296</f>
        <v>8920694.5057034697</v>
      </c>
      <c r="AG296" s="399">
        <v>-166707.27010000005</v>
      </c>
      <c r="AH296" s="399">
        <f>SUM(AF296:AG296)</f>
        <v>8753987.2356034704</v>
      </c>
      <c r="AI296" s="411">
        <f>AF296/Y296</f>
        <v>1418.9111668050691</v>
      </c>
      <c r="AJ296" s="399">
        <f>AH296/Y296</f>
        <v>1392.3949794183984</v>
      </c>
      <c r="AK296" s="412">
        <v>15</v>
      </c>
      <c r="AL296" s="412">
        <v>15</v>
      </c>
    </row>
    <row r="297" spans="1:38">
      <c r="A297" s="397">
        <v>976</v>
      </c>
      <c r="B297" s="398" t="s">
        <v>321</v>
      </c>
      <c r="C297" s="420">
        <v>3765</v>
      </c>
      <c r="D297" s="448">
        <f>F297-E297</f>
        <v>1733130.762316755</v>
      </c>
      <c r="E297" s="544">
        <v>643479.69324871141</v>
      </c>
      <c r="F297" s="400">
        <v>2376610.4555654665</v>
      </c>
      <c r="G297" s="400">
        <v>1933795.041801872</v>
      </c>
      <c r="H297" s="404">
        <f>SUM(F297:G297)</f>
        <v>4310405.4973673383</v>
      </c>
      <c r="I297" s="427">
        <v>592172.44478599227</v>
      </c>
      <c r="J297" s="405">
        <f>SUM(H297:I297)</f>
        <v>4902577.9421533309</v>
      </c>
      <c r="K297" s="429">
        <v>-717931</v>
      </c>
      <c r="L297" s="414">
        <f>SUM(J297:K297)</f>
        <v>4184646.9421533309</v>
      </c>
      <c r="M297" s="431">
        <v>-68793.045540000006</v>
      </c>
      <c r="N297" s="405">
        <f>SUM(L297:M297)</f>
        <v>4115853.896613331</v>
      </c>
      <c r="O297" s="411">
        <f>L297/C297</f>
        <v>1111.4600111961038</v>
      </c>
      <c r="P297" s="399">
        <f>N297/C297</f>
        <v>1093.188285953076</v>
      </c>
      <c r="Q297" s="412">
        <v>19</v>
      </c>
      <c r="R297" s="412">
        <v>19</v>
      </c>
      <c r="S297" s="459">
        <f>L297-AF297</f>
        <v>806635.94631183427</v>
      </c>
      <c r="T297" s="416">
        <f>S297/AF297</f>
        <v>0.23879020740454787</v>
      </c>
      <c r="U297" s="461">
        <v>259.6332121272261</v>
      </c>
      <c r="V297" s="512"/>
      <c r="W297" s="397">
        <v>976</v>
      </c>
      <c r="X297" s="398" t="s">
        <v>321</v>
      </c>
      <c r="Y297" s="400">
        <v>3788</v>
      </c>
      <c r="Z297" s="400">
        <v>1386500.7460389384</v>
      </c>
      <c r="AA297" s="400">
        <v>1886670.1666394433</v>
      </c>
      <c r="AB297" s="404">
        <f>SUM(Z297:AA297)</f>
        <v>3273170.9126783814</v>
      </c>
      <c r="AC297" s="400">
        <v>822771.08316311531</v>
      </c>
      <c r="AD297" s="399">
        <f>AB297+AC297</f>
        <v>4095941.9958414966</v>
      </c>
      <c r="AE297" s="401">
        <v>-717931</v>
      </c>
      <c r="AF297" s="411">
        <f>AD297+AE297</f>
        <v>3378010.9958414966</v>
      </c>
      <c r="AG297" s="399">
        <v>-48923.075199999992</v>
      </c>
      <c r="AH297" s="399">
        <f>SUM(AF297:AG297)</f>
        <v>3329087.9206414968</v>
      </c>
      <c r="AI297" s="411">
        <f>AF297/Y297</f>
        <v>891.76636637843103</v>
      </c>
      <c r="AJ297" s="399">
        <f>AH297/Y297</f>
        <v>878.85108781454505</v>
      </c>
      <c r="AK297" s="412">
        <v>19</v>
      </c>
      <c r="AL297" s="412">
        <v>19</v>
      </c>
    </row>
    <row r="298" spans="1:38">
      <c r="A298" s="397">
        <v>977</v>
      </c>
      <c r="B298" s="398" t="s">
        <v>322</v>
      </c>
      <c r="C298" s="420">
        <v>15369</v>
      </c>
      <c r="D298" s="448">
        <f>F298-E298</f>
        <v>8291630.5444452493</v>
      </c>
      <c r="E298" s="544">
        <v>1644575.4312525475</v>
      </c>
      <c r="F298" s="400">
        <v>9936205.9756977968</v>
      </c>
      <c r="G298" s="400">
        <v>5927749.3487155894</v>
      </c>
      <c r="H298" s="404">
        <f>SUM(F298:G298)</f>
        <v>15863955.324413385</v>
      </c>
      <c r="I298" s="427">
        <v>992905.50997683522</v>
      </c>
      <c r="J298" s="405">
        <f>SUM(H298:I298)</f>
        <v>16856860.834390219</v>
      </c>
      <c r="K298" s="429">
        <v>295183</v>
      </c>
      <c r="L298" s="414">
        <f>SUM(J298:K298)</f>
        <v>17152043.834390219</v>
      </c>
      <c r="M298" s="431">
        <v>422084.58993000019</v>
      </c>
      <c r="N298" s="405">
        <f>SUM(L298:M298)</f>
        <v>17574128.424320221</v>
      </c>
      <c r="O298" s="411">
        <f>L298/C298</f>
        <v>1116.015605074515</v>
      </c>
      <c r="P298" s="399">
        <f>N298/C298</f>
        <v>1143.4789787442398</v>
      </c>
      <c r="Q298" s="412">
        <v>17</v>
      </c>
      <c r="R298" s="412">
        <v>17</v>
      </c>
      <c r="S298" s="459">
        <f>L298-AF298</f>
        <v>-44199.204084426165</v>
      </c>
      <c r="T298" s="416">
        <f>S298/AF298</f>
        <v>-2.5702825893734725E-3</v>
      </c>
      <c r="U298" s="461">
        <v>-29.781570973907264</v>
      </c>
      <c r="V298" s="512"/>
      <c r="W298" s="397">
        <v>977</v>
      </c>
      <c r="X298" s="398" t="s">
        <v>322</v>
      </c>
      <c r="Y298" s="400">
        <v>15293</v>
      </c>
      <c r="Z298" s="400">
        <v>7940712.7800822724</v>
      </c>
      <c r="AA298" s="400">
        <v>6526933.9752020221</v>
      </c>
      <c r="AB298" s="404">
        <f>SUM(Z298:AA298)</f>
        <v>14467646.755284294</v>
      </c>
      <c r="AC298" s="400">
        <v>2433413.28319035</v>
      </c>
      <c r="AD298" s="399">
        <f>AB298+AC298</f>
        <v>16901060.038474645</v>
      </c>
      <c r="AE298" s="401">
        <v>295183</v>
      </c>
      <c r="AF298" s="411">
        <f>AD298+AE298</f>
        <v>17196243.038474645</v>
      </c>
      <c r="AG298" s="399">
        <v>213565.61499999999</v>
      </c>
      <c r="AH298" s="399">
        <f>SUM(AF298:AG298)</f>
        <v>17409808.653474644</v>
      </c>
      <c r="AI298" s="411">
        <f>AF298/Y298</f>
        <v>1124.4519086166642</v>
      </c>
      <c r="AJ298" s="399">
        <f>AH298/Y298</f>
        <v>1138.4168347266491</v>
      </c>
      <c r="AK298" s="412">
        <v>17</v>
      </c>
      <c r="AL298" s="412">
        <v>17</v>
      </c>
    </row>
    <row r="299" spans="1:38">
      <c r="A299" s="397">
        <v>980</v>
      </c>
      <c r="B299" s="398" t="s">
        <v>323</v>
      </c>
      <c r="C299" s="420">
        <v>33677</v>
      </c>
      <c r="D299" s="448">
        <f>F299-E299</f>
        <v>20264076.797897063</v>
      </c>
      <c r="E299" s="544">
        <v>3986354.5091801118</v>
      </c>
      <c r="F299" s="400">
        <v>24250431.307077177</v>
      </c>
      <c r="G299" s="400">
        <v>5042701.1944374954</v>
      </c>
      <c r="H299" s="404">
        <f>SUM(F299:G299)</f>
        <v>29293132.501514673</v>
      </c>
      <c r="I299" s="427">
        <v>1660658.8521236</v>
      </c>
      <c r="J299" s="405">
        <f>SUM(H299:I299)</f>
        <v>30953791.353638273</v>
      </c>
      <c r="K299" s="429">
        <v>-3968331</v>
      </c>
      <c r="L299" s="414">
        <f>SUM(J299:K299)</f>
        <v>26985460.353638273</v>
      </c>
      <c r="M299" s="431">
        <v>-1048855.9942244999</v>
      </c>
      <c r="N299" s="405">
        <f>SUM(L299:M299)</f>
        <v>25936604.359413773</v>
      </c>
      <c r="O299" s="411">
        <f>L299/C299</f>
        <v>801.30238304000568</v>
      </c>
      <c r="P299" s="399">
        <f>N299/C299</f>
        <v>770.15780382497769</v>
      </c>
      <c r="Q299" s="412">
        <v>6</v>
      </c>
      <c r="R299" s="412">
        <v>6</v>
      </c>
      <c r="S299" s="459">
        <f>L299-AF299</f>
        <v>1111990.7530278265</v>
      </c>
      <c r="T299" s="416">
        <f>S299/AF299</f>
        <v>4.2978030012704241E-2</v>
      </c>
      <c r="U299" s="461">
        <v>0.55244538322494918</v>
      </c>
      <c r="V299" s="512"/>
      <c r="W299" s="397">
        <v>980</v>
      </c>
      <c r="X299" s="398" t="s">
        <v>323</v>
      </c>
      <c r="Y299" s="400">
        <v>33607</v>
      </c>
      <c r="Z299" s="400">
        <v>20137376.6605292</v>
      </c>
      <c r="AA299" s="400">
        <v>5483454.6264062934</v>
      </c>
      <c r="AB299" s="404">
        <f>SUM(Z299:AA299)</f>
        <v>25620831.286935493</v>
      </c>
      <c r="AC299" s="400">
        <v>4220969.3136749519</v>
      </c>
      <c r="AD299" s="399">
        <f>AB299+AC299</f>
        <v>29841800.600610446</v>
      </c>
      <c r="AE299" s="401">
        <v>-3968331</v>
      </c>
      <c r="AF299" s="411">
        <f>AD299+AE299</f>
        <v>25873469.600610446</v>
      </c>
      <c r="AG299" s="399">
        <v>-859123.24491999997</v>
      </c>
      <c r="AH299" s="399">
        <f>SUM(AF299:AG299)</f>
        <v>25014346.355690446</v>
      </c>
      <c r="AI299" s="411">
        <f>AF299/Y299</f>
        <v>769.88334574970827</v>
      </c>
      <c r="AJ299" s="399">
        <f>AH299/Y299</f>
        <v>744.31952735116033</v>
      </c>
      <c r="AK299" s="412">
        <v>6</v>
      </c>
      <c r="AL299" s="412">
        <v>6</v>
      </c>
    </row>
    <row r="300" spans="1:38">
      <c r="A300" s="397">
        <v>981</v>
      </c>
      <c r="B300" s="398" t="s">
        <v>324</v>
      </c>
      <c r="C300" s="420">
        <v>2207</v>
      </c>
      <c r="D300" s="448">
        <f>F300-E300</f>
        <v>587923.64100223593</v>
      </c>
      <c r="E300" s="544">
        <v>323126.93172233395</v>
      </c>
      <c r="F300" s="400">
        <v>911050.57272456994</v>
      </c>
      <c r="G300" s="400">
        <v>1204427.7756147403</v>
      </c>
      <c r="H300" s="404">
        <f>SUM(F300:G300)</f>
        <v>2115478.3483393104</v>
      </c>
      <c r="I300" s="427">
        <v>361892.07658344752</v>
      </c>
      <c r="J300" s="405">
        <f>SUM(H300:I300)</f>
        <v>2477370.4249227578</v>
      </c>
      <c r="K300" s="429">
        <v>-575668</v>
      </c>
      <c r="L300" s="414">
        <f>SUM(J300:K300)</f>
        <v>1901702.4249227578</v>
      </c>
      <c r="M300" s="431">
        <v>-18335.922000000002</v>
      </c>
      <c r="N300" s="405">
        <f>SUM(L300:M300)</f>
        <v>1883366.5029227578</v>
      </c>
      <c r="O300" s="411">
        <f>L300/C300</f>
        <v>861.66852058122242</v>
      </c>
      <c r="P300" s="399">
        <f>N300/C300</f>
        <v>853.36044536599809</v>
      </c>
      <c r="Q300" s="412">
        <v>5</v>
      </c>
      <c r="R300" s="412">
        <v>5</v>
      </c>
      <c r="S300" s="459">
        <f>L300-AF300</f>
        <v>154375.20338268485</v>
      </c>
      <c r="T300" s="416">
        <f>S300/AF300</f>
        <v>8.8349338051644632E-2</v>
      </c>
      <c r="U300" s="461">
        <v>71.208070152619825</v>
      </c>
      <c r="V300" s="512"/>
      <c r="W300" s="397">
        <v>981</v>
      </c>
      <c r="X300" s="398" t="s">
        <v>324</v>
      </c>
      <c r="Y300" s="400">
        <v>2237</v>
      </c>
      <c r="Z300" s="400">
        <v>692687.12970531196</v>
      </c>
      <c r="AA300" s="400">
        <v>1123713.116947154</v>
      </c>
      <c r="AB300" s="404">
        <f>SUM(Z300:AA300)</f>
        <v>1816400.246652466</v>
      </c>
      <c r="AC300" s="400">
        <v>506594.97488760692</v>
      </c>
      <c r="AD300" s="399">
        <f>AB300+AC300</f>
        <v>2322995.2215400729</v>
      </c>
      <c r="AE300" s="401">
        <v>-575668</v>
      </c>
      <c r="AF300" s="411">
        <f>AD300+AE300</f>
        <v>1747327.2215400729</v>
      </c>
      <c r="AG300" s="399">
        <v>-55164.550000000017</v>
      </c>
      <c r="AH300" s="399">
        <f>SUM(AF300:AG300)</f>
        <v>1692162.6715400729</v>
      </c>
      <c r="AI300" s="411">
        <f>AF300/Y300</f>
        <v>781.10291530624625</v>
      </c>
      <c r="AJ300" s="399">
        <f>AH300/Y300</f>
        <v>756.44285719270135</v>
      </c>
      <c r="AK300" s="412">
        <v>5</v>
      </c>
      <c r="AL300" s="412">
        <v>5</v>
      </c>
    </row>
    <row r="301" spans="1:38">
      <c r="A301" s="397">
        <v>989</v>
      </c>
      <c r="B301" s="398" t="s">
        <v>325</v>
      </c>
      <c r="C301" s="420">
        <v>5316</v>
      </c>
      <c r="D301" s="448">
        <f>F301-E301</f>
        <v>-614064.90147654456</v>
      </c>
      <c r="E301" s="544">
        <v>695443.04162650695</v>
      </c>
      <c r="F301" s="400">
        <v>81378.14014996239</v>
      </c>
      <c r="G301" s="400">
        <v>2265545.5823936807</v>
      </c>
      <c r="H301" s="404">
        <f>SUM(F301:G301)</f>
        <v>2346923.7225436429</v>
      </c>
      <c r="I301" s="427">
        <v>676810.6052026758</v>
      </c>
      <c r="J301" s="405">
        <f>SUM(H301:I301)</f>
        <v>3023734.3277463187</v>
      </c>
      <c r="K301" s="429">
        <v>-387116</v>
      </c>
      <c r="L301" s="414">
        <f>SUM(J301:K301)</f>
        <v>2636618.3277463187</v>
      </c>
      <c r="M301" s="431">
        <v>169240.56005999999</v>
      </c>
      <c r="N301" s="405">
        <f>SUM(L301:M301)</f>
        <v>2805858.8878063187</v>
      </c>
      <c r="O301" s="411">
        <f>L301/C301</f>
        <v>495.97786451209907</v>
      </c>
      <c r="P301" s="399">
        <f>N301/C301</f>
        <v>527.81393675814877</v>
      </c>
      <c r="Q301" s="412">
        <v>14</v>
      </c>
      <c r="R301" s="412">
        <v>14</v>
      </c>
      <c r="S301" s="459">
        <f>L301-AF301</f>
        <v>464432.57636615634</v>
      </c>
      <c r="T301" s="416">
        <f>S301/AF301</f>
        <v>0.21380886789772255</v>
      </c>
      <c r="U301" s="461">
        <v>57.926912814116974</v>
      </c>
      <c r="V301" s="512"/>
      <c r="W301" s="397">
        <v>989</v>
      </c>
      <c r="X301" s="398" t="s">
        <v>325</v>
      </c>
      <c r="Y301" s="400">
        <v>5406</v>
      </c>
      <c r="Z301" s="400">
        <v>-635910.65405684058</v>
      </c>
      <c r="AA301" s="400">
        <v>2044935.2697507231</v>
      </c>
      <c r="AB301" s="404">
        <f>SUM(Z301:AA301)</f>
        <v>1409024.6156938826</v>
      </c>
      <c r="AC301" s="400">
        <v>1150277.1356862797</v>
      </c>
      <c r="AD301" s="399">
        <f>AB301+AC301</f>
        <v>2559301.7513801623</v>
      </c>
      <c r="AE301" s="401">
        <v>-387116</v>
      </c>
      <c r="AF301" s="411">
        <f>AD301+AE301</f>
        <v>2172185.7513801623</v>
      </c>
      <c r="AG301" s="399">
        <v>113402.55349999997</v>
      </c>
      <c r="AH301" s="399">
        <f>SUM(AF301:AG301)</f>
        <v>2285588.3048801622</v>
      </c>
      <c r="AI301" s="411">
        <f>AF301/Y301</f>
        <v>401.81016488719246</v>
      </c>
      <c r="AJ301" s="399">
        <f>AH301/Y301</f>
        <v>422.7873297965524</v>
      </c>
      <c r="AK301" s="412">
        <v>14</v>
      </c>
      <c r="AL301" s="412">
        <v>14</v>
      </c>
    </row>
    <row r="302" spans="1:38">
      <c r="A302" s="397">
        <v>992</v>
      </c>
      <c r="B302" s="398" t="s">
        <v>326</v>
      </c>
      <c r="C302" s="420">
        <v>17971</v>
      </c>
      <c r="D302" s="448">
        <f>F302-E302</f>
        <v>2408345.9742596489</v>
      </c>
      <c r="E302" s="573">
        <v>3510147.67926841</v>
      </c>
      <c r="F302" s="400">
        <v>5918493.6535280589</v>
      </c>
      <c r="G302" s="400">
        <v>4063704.1119463444</v>
      </c>
      <c r="H302" s="404">
        <f>SUM(F302:G302)</f>
        <v>9982197.7654744033</v>
      </c>
      <c r="I302" s="427">
        <v>1515496.8156976718</v>
      </c>
      <c r="J302" s="405">
        <f>SUM(H302:I302)</f>
        <v>11497694.581172075</v>
      </c>
      <c r="K302" s="429">
        <v>-714981</v>
      </c>
      <c r="L302" s="411">
        <f>SUM(J302:K302)</f>
        <v>10782713.581172075</v>
      </c>
      <c r="M302" s="399">
        <v>77460.935939999938</v>
      </c>
      <c r="N302" s="399">
        <f>SUM(L302:M302)</f>
        <v>10860174.517112074</v>
      </c>
      <c r="O302" s="411">
        <f>L302/C302</f>
        <v>600.00632024773665</v>
      </c>
      <c r="P302" s="399">
        <f>N302/C302</f>
        <v>604.31664999788961</v>
      </c>
      <c r="Q302" s="412">
        <v>13</v>
      </c>
      <c r="R302" s="412">
        <v>13</v>
      </c>
      <c r="S302" s="459">
        <f>L302-AF302</f>
        <v>570940.07363559678</v>
      </c>
      <c r="T302" s="416">
        <f>S302/AF302</f>
        <v>5.5909982062785905E-2</v>
      </c>
      <c r="U302" s="461">
        <v>59.451523113004441</v>
      </c>
      <c r="V302" s="512"/>
      <c r="W302" s="397">
        <v>992</v>
      </c>
      <c r="X302" s="398" t="s">
        <v>326</v>
      </c>
      <c r="Y302" s="400">
        <v>18120</v>
      </c>
      <c r="Z302" s="400">
        <v>2831959.8489215672</v>
      </c>
      <c r="AA302" s="400">
        <v>5160493.4438761827</v>
      </c>
      <c r="AB302" s="200">
        <f>SUM(Z302:AA302)</f>
        <v>7992453.2927977499</v>
      </c>
      <c r="AC302" s="200">
        <v>2934301.2147387285</v>
      </c>
      <c r="AD302" s="399">
        <f>AB302+AC302</f>
        <v>10926754.507536478</v>
      </c>
      <c r="AE302" s="401">
        <v>-714981</v>
      </c>
      <c r="AF302" s="411">
        <f>AD302+AE302</f>
        <v>10211773.507536478</v>
      </c>
      <c r="AG302" s="399">
        <v>-183430.00939999992</v>
      </c>
      <c r="AH302" s="399">
        <f>SUM(AF302:AG302)</f>
        <v>10028343.498136478</v>
      </c>
      <c r="AI302" s="411">
        <f>AF302/Y302</f>
        <v>563.56365935631777</v>
      </c>
      <c r="AJ302" s="399">
        <f>AH302/Y302</f>
        <v>553.44059040488287</v>
      </c>
      <c r="AK302" s="412">
        <v>13</v>
      </c>
      <c r="AL302" s="412">
        <v>13</v>
      </c>
    </row>
    <row r="303" spans="1:38">
      <c r="E303" s="290"/>
      <c r="F303" s="36"/>
      <c r="G303" s="36"/>
      <c r="I303" s="22"/>
      <c r="M303" s="483"/>
    </row>
    <row r="304" spans="1:38">
      <c r="M304" s="483"/>
    </row>
  </sheetData>
  <autoFilter ref="A10:AL10" xr:uid="{5E26B68A-C397-4289-AE13-5FFD99F138ED}">
    <sortState xmlns:xlrd2="http://schemas.microsoft.com/office/spreadsheetml/2017/richdata2" ref="A11:AL302">
      <sortCondition ref="A10"/>
    </sortState>
  </autoFilter>
  <sortState xmlns:xlrd2="http://schemas.microsoft.com/office/spreadsheetml/2017/richdata2" ref="A11:H301">
    <sortCondition ref="A10:A301"/>
  </sortState>
  <conditionalFormatting sqref="C11:C301 Y11:Y301">
    <cfRule type="cellIs" dxfId="15" priority="4" operator="lessThan">
      <formula>0</formula>
    </cfRule>
  </conditionalFormatting>
  <conditionalFormatting sqref="S10:U302">
    <cfRule type="cellIs" dxfId="14" priority="1" operator="lessThan">
      <formula>0</formula>
    </cfRule>
    <cfRule type="cellIs" dxfId="13" priority="2" operator="greaterThan">
      <formula>0</formula>
    </cfRule>
    <cfRule type="cellIs" dxfId="12" priority="3" operator="lessThan">
      <formula>0</formula>
    </cfRule>
  </conditionalFormatting>
  <hyperlinks>
    <hyperlink ref="A5" r:id="rId1" display="https://vm.fi/valtionosuuslaskelmia" xr:uid="{37826FF2-96F5-49D2-B0ED-091E47E5E6C4}"/>
    <hyperlink ref="A6" r:id="rId2" display="https://vos.oph.fi/rap/vos/v24/vop6os24.html" xr:uid="{5A22C593-98D2-4FF4-A97D-477AB94BA9BC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3"/>
  <headerFooter scaleWithDoc="0">
    <oddHeader>&amp;L&amp;G</oddHeader>
    <oddFooter>&amp;L&amp;8&amp;K06+000&amp;P/&amp;N | &amp;D &amp;T | &amp;Z&amp;F&amp;R&amp;8&amp;K06+000&amp;G</oddFooter>
  </headerFooter>
  <ignoredErrors>
    <ignoredError sqref="H11:H302" formulaRange="1"/>
  </ignoredErrors>
  <legacyDrawing r:id="rId4"/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35BFF-2FE8-4C6E-B887-1766FF9A5084}">
  <sheetPr>
    <tabColor theme="6" tint="0.79998168889431442"/>
  </sheetPr>
  <dimension ref="A1:AE30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2"/>
  <cols>
    <col min="1" max="1" width="7.28515625" customWidth="1"/>
    <col min="2" max="2" width="16.28515625" customWidth="1"/>
    <col min="3" max="3" width="11.28515625" bestFit="1" customWidth="1"/>
    <col min="4" max="4" width="18.7109375" bestFit="1" customWidth="1"/>
    <col min="5" max="5" width="12" bestFit="1" customWidth="1"/>
    <col min="6" max="6" width="15.28515625" bestFit="1" customWidth="1"/>
    <col min="7" max="7" width="16.28515625" customWidth="1"/>
    <col min="8" max="8" width="15.28515625" customWidth="1"/>
    <col min="9" max="9" width="15" customWidth="1"/>
    <col min="10" max="10" width="16.28515625" style="175" customWidth="1"/>
    <col min="11" max="11" width="14.140625" bestFit="1" customWidth="1"/>
    <col min="12" max="12" width="14.28515625" style="175" bestFit="1" customWidth="1"/>
    <col min="13" max="13" width="11" bestFit="1" customWidth="1"/>
    <col min="14" max="14" width="14.85546875" bestFit="1" customWidth="1"/>
    <col min="15" max="15" width="9.42578125" customWidth="1"/>
    <col min="16" max="16" width="6.5703125" bestFit="1" customWidth="1"/>
    <col min="17" max="17" width="5.5703125" customWidth="1"/>
    <col min="18" max="18" width="8.7109375" customWidth="1"/>
    <col min="19" max="19" width="18" bestFit="1" customWidth="1"/>
    <col min="20" max="20" width="11.28515625" bestFit="1" customWidth="1"/>
    <col min="21" max="21" width="15.28515625" bestFit="1" customWidth="1"/>
    <col min="22" max="22" width="16.28515625" style="175" customWidth="1"/>
    <col min="23" max="23" width="15.28515625" bestFit="1" customWidth="1"/>
    <col min="24" max="24" width="15" style="175" bestFit="1" customWidth="1"/>
    <col min="25" max="25" width="15" bestFit="1" customWidth="1"/>
    <col min="26" max="26" width="14.5703125" bestFit="1" customWidth="1"/>
    <col min="27" max="27" width="15.42578125" customWidth="1"/>
    <col min="28" max="28" width="11.28515625" customWidth="1"/>
    <col min="29" max="29" width="17" customWidth="1"/>
    <col min="30" max="30" width="9.28515625" customWidth="1"/>
    <col min="31" max="31" width="6.5703125" bestFit="1" customWidth="1"/>
  </cols>
  <sheetData>
    <row r="1" spans="1:31" s="1" customFormat="1" ht="35.25">
      <c r="A1" s="616" t="s">
        <v>711</v>
      </c>
      <c r="B1" s="6"/>
      <c r="C1" s="7"/>
      <c r="D1" s="7"/>
      <c r="E1" s="7"/>
      <c r="F1" s="14"/>
      <c r="G1" s="38"/>
      <c r="H1" s="38"/>
      <c r="I1"/>
      <c r="J1"/>
      <c r="L1" s="175"/>
      <c r="M1"/>
      <c r="N1"/>
      <c r="R1" s="436" t="s">
        <v>497</v>
      </c>
    </row>
    <row r="2" spans="1:31" s="1" customFormat="1" ht="18.75">
      <c r="A2" s="615" t="s">
        <v>706</v>
      </c>
      <c r="B2" s="51"/>
      <c r="C2" s="52"/>
      <c r="D2" s="52"/>
      <c r="E2" s="52"/>
      <c r="F2" s="44"/>
      <c r="G2" s="38"/>
      <c r="H2" s="38"/>
      <c r="I2"/>
      <c r="J2"/>
      <c r="L2" s="175"/>
      <c r="M2"/>
      <c r="N2"/>
      <c r="R2" s="537" t="s">
        <v>564</v>
      </c>
    </row>
    <row r="3" spans="1:31" s="1" customFormat="1" ht="18.75">
      <c r="A3" s="450" t="s">
        <v>707</v>
      </c>
      <c r="B3" s="8"/>
      <c r="C3" s="7"/>
      <c r="D3" s="7"/>
      <c r="E3" s="7"/>
      <c r="F3" s="14"/>
      <c r="G3" s="40"/>
      <c r="H3" s="40"/>
      <c r="I3"/>
      <c r="J3"/>
      <c r="L3" s="175"/>
      <c r="M3"/>
      <c r="N3"/>
      <c r="R3" s="537" t="s">
        <v>710</v>
      </c>
    </row>
    <row r="4" spans="1:31" s="1" customFormat="1" ht="16.5">
      <c r="A4" s="396" t="s">
        <v>8</v>
      </c>
      <c r="B4" s="8"/>
      <c r="C4" s="43"/>
      <c r="D4" s="44"/>
      <c r="E4" s="40"/>
      <c r="F4" s="14"/>
      <c r="G4" s="40"/>
      <c r="H4" s="40"/>
      <c r="I4"/>
      <c r="J4"/>
      <c r="L4" s="175"/>
      <c r="M4"/>
      <c r="N4"/>
    </row>
    <row r="5" spans="1:31" s="1" customFormat="1" ht="16.5">
      <c r="A5" s="149" t="s">
        <v>715</v>
      </c>
      <c r="B5" s="43"/>
      <c r="C5" s="47"/>
      <c r="D5" s="48"/>
      <c r="F5" s="14"/>
      <c r="G5" s="40"/>
      <c r="I5"/>
      <c r="J5"/>
      <c r="L5" s="175"/>
      <c r="M5"/>
      <c r="N5"/>
    </row>
    <row r="6" spans="1:31" s="1" customFormat="1" ht="16.5">
      <c r="A6" s="149" t="s">
        <v>708</v>
      </c>
      <c r="B6" s="47"/>
      <c r="C6" s="47"/>
      <c r="D6" s="47"/>
      <c r="E6" s="47"/>
      <c r="F6" s="48"/>
      <c r="G6" s="15"/>
      <c r="H6" s="15"/>
      <c r="I6"/>
      <c r="J6"/>
      <c r="L6" s="175"/>
      <c r="M6"/>
      <c r="N6"/>
    </row>
    <row r="7" spans="1:31" s="1" customFormat="1" ht="16.5">
      <c r="A7" s="418" t="s">
        <v>9</v>
      </c>
      <c r="B7" s="51"/>
      <c r="C7" s="47"/>
      <c r="D7" s="47"/>
      <c r="E7" s="47"/>
      <c r="F7" s="48"/>
      <c r="G7" s="15"/>
      <c r="H7" s="15"/>
      <c r="I7"/>
      <c r="J7"/>
      <c r="L7" s="175"/>
      <c r="M7"/>
      <c r="N7"/>
    </row>
    <row r="8" spans="1:31" ht="15.75">
      <c r="A8" s="418" t="s">
        <v>10</v>
      </c>
      <c r="B8" s="51"/>
    </row>
    <row r="9" spans="1:31" s="175" customFormat="1" ht="99">
      <c r="A9" s="498" t="s">
        <v>11</v>
      </c>
      <c r="B9" s="498" t="s">
        <v>12</v>
      </c>
      <c r="C9" s="499" t="s">
        <v>491</v>
      </c>
      <c r="D9" s="457" t="s">
        <v>563</v>
      </c>
      <c r="E9" s="542" t="s">
        <v>509</v>
      </c>
      <c r="F9" s="392" t="s">
        <v>347</v>
      </c>
      <c r="G9" s="392" t="s">
        <v>506</v>
      </c>
      <c r="H9" s="392" t="s">
        <v>15</v>
      </c>
      <c r="I9" s="57" t="s">
        <v>505</v>
      </c>
      <c r="J9" s="57" t="s">
        <v>507</v>
      </c>
      <c r="K9" s="395" t="s">
        <v>504</v>
      </c>
      <c r="L9" s="58" t="s">
        <v>19</v>
      </c>
      <c r="M9" s="58" t="s">
        <v>20</v>
      </c>
      <c r="N9" s="58" t="s">
        <v>21</v>
      </c>
      <c r="O9" s="501" t="s">
        <v>24</v>
      </c>
      <c r="P9" s="501" t="s">
        <v>25</v>
      </c>
      <c r="R9" s="502" t="s">
        <v>11</v>
      </c>
      <c r="S9" s="502" t="s">
        <v>12</v>
      </c>
      <c r="T9" s="503" t="s">
        <v>13</v>
      </c>
      <c r="U9" s="503" t="s">
        <v>347</v>
      </c>
      <c r="V9" s="503" t="s">
        <v>506</v>
      </c>
      <c r="W9" s="503" t="s">
        <v>30</v>
      </c>
      <c r="X9" s="504" t="s">
        <v>505</v>
      </c>
      <c r="Y9" s="504" t="s">
        <v>17</v>
      </c>
      <c r="Z9" s="505" t="s">
        <v>18</v>
      </c>
      <c r="AA9" s="506" t="s">
        <v>494</v>
      </c>
      <c r="AB9" s="506" t="s">
        <v>20</v>
      </c>
      <c r="AC9" s="506" t="s">
        <v>496</v>
      </c>
      <c r="AD9" s="506" t="s">
        <v>24</v>
      </c>
      <c r="AE9" s="506" t="s">
        <v>25</v>
      </c>
    </row>
    <row r="10" spans="1:31" s="458" customFormat="1" ht="32.25" customHeight="1">
      <c r="A10" s="451"/>
      <c r="B10" s="452" t="s">
        <v>33</v>
      </c>
      <c r="C10" s="453">
        <v>5573310</v>
      </c>
      <c r="D10" s="454">
        <v>305.63669293427972</v>
      </c>
      <c r="E10" s="454">
        <v>147.65201185791653</v>
      </c>
      <c r="F10" s="454">
        <v>453.2887047921962</v>
      </c>
      <c r="G10" s="454">
        <v>142.31132213707815</v>
      </c>
      <c r="H10" s="454">
        <v>595.60002692927458</v>
      </c>
      <c r="I10" s="454">
        <v>96.980071088814583</v>
      </c>
      <c r="J10" s="454">
        <v>692.58009801808794</v>
      </c>
      <c r="K10" s="454">
        <v>10.343196233477054</v>
      </c>
      <c r="L10" s="454">
        <v>702.92329425156504</v>
      </c>
      <c r="M10" s="454">
        <v>-39.960753241169506</v>
      </c>
      <c r="N10" s="454">
        <v>662.96254101039631</v>
      </c>
      <c r="O10" s="453">
        <v>0</v>
      </c>
      <c r="P10" s="454">
        <v>0</v>
      </c>
      <c r="Q10" s="478"/>
      <c r="R10" s="454"/>
      <c r="S10" s="453" t="s">
        <v>33</v>
      </c>
      <c r="T10" s="453">
        <v>5533611</v>
      </c>
      <c r="U10" s="453">
        <v>299.81989986609904</v>
      </c>
      <c r="V10" s="453">
        <v>146.10444297699294</v>
      </c>
      <c r="W10" s="453">
        <v>445.92434284309201</v>
      </c>
      <c r="X10" s="453">
        <v>153.24532208715087</v>
      </c>
      <c r="Y10" s="453">
        <v>599.1696649302429</v>
      </c>
      <c r="Z10" s="456">
        <v>10.095270339747408</v>
      </c>
      <c r="AA10" s="437">
        <v>605.19954957518803</v>
      </c>
      <c r="AB10" s="453">
        <v>-36.92241070017392</v>
      </c>
      <c r="AC10" s="453">
        <v>568.27713887501409</v>
      </c>
      <c r="AD10" s="453">
        <v>0</v>
      </c>
      <c r="AE10" s="454">
        <v>0</v>
      </c>
    </row>
    <row r="11" spans="1:31" s="9" customFormat="1" ht="16.5">
      <c r="A11" s="397">
        <v>5</v>
      </c>
      <c r="B11" s="398" t="s">
        <v>34</v>
      </c>
      <c r="C11" s="400">
        <v>9113</v>
      </c>
      <c r="D11" s="399">
        <v>542.44251841172104</v>
      </c>
      <c r="E11" s="399">
        <v>126.81856645080656</v>
      </c>
      <c r="F11" s="399">
        <v>669.26108486252758</v>
      </c>
      <c r="G11" s="399">
        <v>579.61591813131065</v>
      </c>
      <c r="H11" s="399">
        <v>1248.8770029938382</v>
      </c>
      <c r="I11" s="399">
        <v>153.02275958354051</v>
      </c>
      <c r="J11" s="399">
        <v>1401.8997625773789</v>
      </c>
      <c r="K11" s="399">
        <v>150.31680017557335</v>
      </c>
      <c r="L11" s="399">
        <v>1552.2165627529521</v>
      </c>
      <c r="M11" s="399">
        <v>281.16738826950507</v>
      </c>
      <c r="N11" s="399">
        <v>1833.3839510224573</v>
      </c>
      <c r="O11" s="412">
        <v>14</v>
      </c>
      <c r="P11" s="412">
        <v>14</v>
      </c>
      <c r="Q11" s="22"/>
      <c r="R11" s="419">
        <v>5</v>
      </c>
      <c r="S11" s="202" t="s">
        <v>34</v>
      </c>
      <c r="T11" s="400">
        <v>9183</v>
      </c>
      <c r="U11" s="434">
        <v>536.04010463827854</v>
      </c>
      <c r="V11" s="434">
        <v>580.23644106275151</v>
      </c>
      <c r="W11" s="434">
        <v>1116.27654570103</v>
      </c>
      <c r="X11" s="434">
        <v>217.66707866207165</v>
      </c>
      <c r="Y11" s="434">
        <v>1333.9436243631017</v>
      </c>
      <c r="Z11" s="435">
        <v>149.17096809321572</v>
      </c>
      <c r="AA11" s="437">
        <v>1477.3787762742418</v>
      </c>
      <c r="AB11" s="434">
        <v>220.89062485026673</v>
      </c>
      <c r="AC11" s="434">
        <v>1698.2694011245085</v>
      </c>
      <c r="AD11" s="412">
        <v>14</v>
      </c>
      <c r="AE11" s="412">
        <v>14</v>
      </c>
    </row>
    <row r="12" spans="1:31" s="9" customFormat="1" ht="16.5">
      <c r="A12" s="397">
        <v>9</v>
      </c>
      <c r="B12" s="398" t="s">
        <v>35</v>
      </c>
      <c r="C12" s="400">
        <v>2437</v>
      </c>
      <c r="D12" s="399">
        <v>784.1396249025272</v>
      </c>
      <c r="E12" s="399">
        <v>109.98280049171957</v>
      </c>
      <c r="F12" s="399">
        <v>894.12242539424676</v>
      </c>
      <c r="G12" s="399">
        <v>722.80182833449794</v>
      </c>
      <c r="H12" s="399">
        <v>1616.9242537287448</v>
      </c>
      <c r="I12" s="399">
        <v>146.69280512540095</v>
      </c>
      <c r="J12" s="399">
        <v>1763.6170588541459</v>
      </c>
      <c r="K12" s="399">
        <v>-189.40172343044728</v>
      </c>
      <c r="L12" s="399">
        <v>1574.2153354236984</v>
      </c>
      <c r="M12" s="399">
        <v>34.199876897825192</v>
      </c>
      <c r="N12" s="399">
        <v>1608.4152123215238</v>
      </c>
      <c r="O12" s="412">
        <v>17</v>
      </c>
      <c r="P12" s="412">
        <v>17</v>
      </c>
      <c r="Q12" s="22"/>
      <c r="R12" s="419">
        <v>9</v>
      </c>
      <c r="S12" s="202" t="s">
        <v>35</v>
      </c>
      <c r="T12" s="400">
        <v>2447</v>
      </c>
      <c r="U12" s="434">
        <v>775.24708488775798</v>
      </c>
      <c r="V12" s="434">
        <v>695.51430887505592</v>
      </c>
      <c r="W12" s="434">
        <v>1470.7613937628139</v>
      </c>
      <c r="X12" s="434">
        <v>214.43349966231162</v>
      </c>
      <c r="Y12" s="434">
        <v>1685.1948934251257</v>
      </c>
      <c r="Z12" s="435">
        <v>-188.62770739681241</v>
      </c>
      <c r="AA12" s="437">
        <v>1491.5765852927186</v>
      </c>
      <c r="AB12" s="434">
        <v>34.141234164282785</v>
      </c>
      <c r="AC12" s="434">
        <v>1525.7178194570013</v>
      </c>
      <c r="AD12" s="412">
        <v>17</v>
      </c>
      <c r="AE12" s="412">
        <v>17</v>
      </c>
    </row>
    <row r="13" spans="1:31" s="9" customFormat="1" ht="16.5">
      <c r="A13" s="397">
        <v>10</v>
      </c>
      <c r="B13" s="398" t="s">
        <v>36</v>
      </c>
      <c r="C13" s="400">
        <v>10933</v>
      </c>
      <c r="D13" s="399">
        <v>213.05446263601138</v>
      </c>
      <c r="E13" s="399">
        <v>130.56078910704133</v>
      </c>
      <c r="F13" s="399">
        <v>343.61525174305268</v>
      </c>
      <c r="G13" s="399">
        <v>614.1261173928259</v>
      </c>
      <c r="H13" s="399">
        <v>957.7413691358787</v>
      </c>
      <c r="I13" s="399">
        <v>150.98336284631498</v>
      </c>
      <c r="J13" s="399">
        <v>1108.7247319821936</v>
      </c>
      <c r="K13" s="399">
        <v>-23.616207811213755</v>
      </c>
      <c r="L13" s="399">
        <v>1085.10852417098</v>
      </c>
      <c r="M13" s="399">
        <v>0.90716792280252234</v>
      </c>
      <c r="N13" s="399">
        <v>1086.0156920937825</v>
      </c>
      <c r="O13" s="412">
        <v>14</v>
      </c>
      <c r="P13" s="412">
        <v>14</v>
      </c>
      <c r="Q13" s="22"/>
      <c r="R13" s="419">
        <v>10</v>
      </c>
      <c r="S13" s="202" t="s">
        <v>36</v>
      </c>
      <c r="T13" s="400">
        <v>11102</v>
      </c>
      <c r="U13" s="434">
        <v>191.46519885633904</v>
      </c>
      <c r="V13" s="434">
        <v>579.40900984005395</v>
      </c>
      <c r="W13" s="434">
        <v>770.87420869639288</v>
      </c>
      <c r="X13" s="434">
        <v>220.35409064103951</v>
      </c>
      <c r="Y13" s="434">
        <v>991.2282993374323</v>
      </c>
      <c r="Z13" s="435">
        <v>-23.25671050261214</v>
      </c>
      <c r="AA13" s="437">
        <v>963.51482428789177</v>
      </c>
      <c r="AB13" s="434">
        <v>-4.1723961898756983</v>
      </c>
      <c r="AC13" s="434">
        <v>959.34242809801594</v>
      </c>
      <c r="AD13" s="412">
        <v>14</v>
      </c>
      <c r="AE13" s="412">
        <v>14</v>
      </c>
    </row>
    <row r="14" spans="1:31" s="9" customFormat="1" ht="16.5">
      <c r="A14" s="397">
        <v>16</v>
      </c>
      <c r="B14" s="398" t="s">
        <v>37</v>
      </c>
      <c r="C14" s="400">
        <v>7968</v>
      </c>
      <c r="D14" s="399">
        <v>548.72551441581334</v>
      </c>
      <c r="E14" s="399">
        <v>127.68088719136047</v>
      </c>
      <c r="F14" s="399">
        <v>676.40640160717385</v>
      </c>
      <c r="G14" s="399">
        <v>333.04804874956363</v>
      </c>
      <c r="H14" s="399">
        <v>1009.4544503567374</v>
      </c>
      <c r="I14" s="399">
        <v>123.76356689352862</v>
      </c>
      <c r="J14" s="399">
        <v>1133.218017250266</v>
      </c>
      <c r="K14" s="399">
        <v>-54.264934738955823</v>
      </c>
      <c r="L14" s="399">
        <v>1078.9530825113102</v>
      </c>
      <c r="M14" s="399">
        <v>68.302606487198801</v>
      </c>
      <c r="N14" s="399">
        <v>1147.255688998509</v>
      </c>
      <c r="O14" s="412">
        <v>7</v>
      </c>
      <c r="P14" s="412">
        <v>7</v>
      </c>
      <c r="Q14" s="22"/>
      <c r="R14" s="419">
        <v>16</v>
      </c>
      <c r="S14" s="202" t="s">
        <v>37</v>
      </c>
      <c r="T14" s="400">
        <v>8014</v>
      </c>
      <c r="U14" s="434">
        <v>568.35881535711815</v>
      </c>
      <c r="V14" s="434">
        <v>295.56387534305264</v>
      </c>
      <c r="W14" s="434">
        <v>863.92269070017073</v>
      </c>
      <c r="X14" s="434">
        <v>172.24628136559525</v>
      </c>
      <c r="Y14" s="434">
        <v>1036.168972065766</v>
      </c>
      <c r="Z14" s="435">
        <v>-53.953456451210378</v>
      </c>
      <c r="AA14" s="437">
        <v>980.18319717183033</v>
      </c>
      <c r="AB14" s="434">
        <v>68.421445907162465</v>
      </c>
      <c r="AC14" s="434">
        <v>1048.6046430789927</v>
      </c>
      <c r="AD14" s="412">
        <v>7</v>
      </c>
      <c r="AE14" s="412">
        <v>7</v>
      </c>
    </row>
    <row r="15" spans="1:31" s="9" customFormat="1" ht="16.5">
      <c r="A15" s="397">
        <v>18</v>
      </c>
      <c r="B15" s="398" t="s">
        <v>38</v>
      </c>
      <c r="C15" s="400">
        <v>4700</v>
      </c>
      <c r="D15" s="399">
        <v>295.96004632885467</v>
      </c>
      <c r="E15" s="399">
        <v>109.03923732535497</v>
      </c>
      <c r="F15" s="399">
        <v>404.99928365420965</v>
      </c>
      <c r="G15" s="399">
        <v>220.06534332972015</v>
      </c>
      <c r="H15" s="399">
        <v>625.06462698392988</v>
      </c>
      <c r="I15" s="399">
        <v>93.566266300053812</v>
      </c>
      <c r="J15" s="399">
        <v>718.6308932839836</v>
      </c>
      <c r="K15" s="399">
        <v>-27.118510638297874</v>
      </c>
      <c r="L15" s="399">
        <v>691.51238264568576</v>
      </c>
      <c r="M15" s="399">
        <v>122.86486379999999</v>
      </c>
      <c r="N15" s="399">
        <v>814.37724644568573</v>
      </c>
      <c r="O15" s="412">
        <v>1</v>
      </c>
      <c r="P15" s="413">
        <v>34</v>
      </c>
      <c r="Q15" s="22"/>
      <c r="R15" s="419">
        <v>18</v>
      </c>
      <c r="S15" s="202" t="s">
        <v>38</v>
      </c>
      <c r="T15" s="400">
        <v>4763</v>
      </c>
      <c r="U15" s="434">
        <v>281.36338088912152</v>
      </c>
      <c r="V15" s="434">
        <v>252.39922653958163</v>
      </c>
      <c r="W15" s="434">
        <v>533.76260742870318</v>
      </c>
      <c r="X15" s="434">
        <v>170.17529901977144</v>
      </c>
      <c r="Y15" s="434">
        <v>703.93790644847468</v>
      </c>
      <c r="Z15" s="435">
        <v>-26.759815242494227</v>
      </c>
      <c r="AA15" s="437">
        <v>677.17809120598042</v>
      </c>
      <c r="AB15" s="434">
        <v>82.545065924837289</v>
      </c>
      <c r="AC15" s="434">
        <v>759.72315713081775</v>
      </c>
      <c r="AD15" s="412">
        <v>1</v>
      </c>
      <c r="AE15" s="413">
        <v>34</v>
      </c>
    </row>
    <row r="16" spans="1:31" s="9" customFormat="1" ht="16.5">
      <c r="A16" s="397">
        <v>19</v>
      </c>
      <c r="B16" s="398" t="s">
        <v>39</v>
      </c>
      <c r="C16" s="400">
        <v>3961</v>
      </c>
      <c r="D16" s="399">
        <v>209.18370055985085</v>
      </c>
      <c r="E16" s="399">
        <v>91.588288026367707</v>
      </c>
      <c r="F16" s="399">
        <v>300.77198858621858</v>
      </c>
      <c r="G16" s="399">
        <v>411.1174535830757</v>
      </c>
      <c r="H16" s="399">
        <v>711.88944216929417</v>
      </c>
      <c r="I16" s="399">
        <v>79.662608286862692</v>
      </c>
      <c r="J16" s="399">
        <v>791.55205045615685</v>
      </c>
      <c r="K16" s="399">
        <v>-243.14768997727847</v>
      </c>
      <c r="L16" s="399">
        <v>548.4043604788784</v>
      </c>
      <c r="M16" s="399">
        <v>24.429098990154007</v>
      </c>
      <c r="N16" s="399">
        <v>572.83345946903239</v>
      </c>
      <c r="O16" s="412">
        <v>2</v>
      </c>
      <c r="P16" s="412">
        <v>2</v>
      </c>
      <c r="Q16" s="22"/>
      <c r="R16" s="419">
        <v>19</v>
      </c>
      <c r="S16" s="202" t="s">
        <v>39</v>
      </c>
      <c r="T16" s="400">
        <v>3965</v>
      </c>
      <c r="U16" s="434">
        <v>207.07490352999153</v>
      </c>
      <c r="V16" s="434">
        <v>397.99763370557298</v>
      </c>
      <c r="W16" s="434">
        <v>605.07253723556448</v>
      </c>
      <c r="X16" s="434">
        <v>160.23959954880789</v>
      </c>
      <c r="Y16" s="434">
        <v>765.31213678437246</v>
      </c>
      <c r="Z16" s="435">
        <v>-242.90239596469104</v>
      </c>
      <c r="AA16" s="437">
        <v>519.88439403531822</v>
      </c>
      <c r="AB16" s="434">
        <v>10.158877679697348</v>
      </c>
      <c r="AC16" s="434">
        <v>530.04327171501563</v>
      </c>
      <c r="AD16" s="412">
        <v>2</v>
      </c>
      <c r="AE16" s="412">
        <v>2</v>
      </c>
    </row>
    <row r="17" spans="1:31" s="9" customFormat="1" ht="16.5">
      <c r="A17" s="397">
        <v>20</v>
      </c>
      <c r="B17" s="398" t="s">
        <v>40</v>
      </c>
      <c r="C17" s="400">
        <v>16405</v>
      </c>
      <c r="D17" s="399">
        <v>-126.74304906652755</v>
      </c>
      <c r="E17" s="399">
        <v>155.56653004688579</v>
      </c>
      <c r="F17" s="399">
        <v>28.823480980358259</v>
      </c>
      <c r="G17" s="399">
        <v>419.8010899779747</v>
      </c>
      <c r="H17" s="399">
        <v>448.62457095833298</v>
      </c>
      <c r="I17" s="399">
        <v>73.251999171865975</v>
      </c>
      <c r="J17" s="399">
        <v>521.87657013019896</v>
      </c>
      <c r="K17" s="399">
        <v>-145.73977445900641</v>
      </c>
      <c r="L17" s="399">
        <v>376.13679567119254</v>
      </c>
      <c r="M17" s="399">
        <v>-24.881090688204818</v>
      </c>
      <c r="N17" s="399">
        <v>351.25570498298771</v>
      </c>
      <c r="O17" s="412">
        <v>6</v>
      </c>
      <c r="P17" s="412">
        <v>6</v>
      </c>
      <c r="Q17" s="22"/>
      <c r="R17" s="419">
        <v>20</v>
      </c>
      <c r="S17" s="202" t="s">
        <v>40</v>
      </c>
      <c r="T17" s="400">
        <v>16473</v>
      </c>
      <c r="U17" s="434">
        <v>-99.674899490493402</v>
      </c>
      <c r="V17" s="434">
        <v>430.4497365881852</v>
      </c>
      <c r="W17" s="434">
        <v>330.77483709769183</v>
      </c>
      <c r="X17" s="434">
        <v>163.16382815927625</v>
      </c>
      <c r="Y17" s="434">
        <v>493.93866525696802</v>
      </c>
      <c r="Z17" s="435">
        <v>-145.13816548291143</v>
      </c>
      <c r="AA17" s="437">
        <v>345.74774678431584</v>
      </c>
      <c r="AB17" s="434">
        <v>-35.55335840466217</v>
      </c>
      <c r="AC17" s="434">
        <v>310.19438837965362</v>
      </c>
      <c r="AD17" s="412">
        <v>6</v>
      </c>
      <c r="AE17" s="412">
        <v>6</v>
      </c>
    </row>
    <row r="18" spans="1:31" s="9" customFormat="1" ht="16.5">
      <c r="A18" s="397">
        <v>46</v>
      </c>
      <c r="B18" s="398" t="s">
        <v>41</v>
      </c>
      <c r="C18" s="400">
        <v>1320</v>
      </c>
      <c r="D18" s="399">
        <v>1098.2268003502093</v>
      </c>
      <c r="E18" s="399">
        <v>124.83031448704355</v>
      </c>
      <c r="F18" s="399">
        <v>1223.0571148372528</v>
      </c>
      <c r="G18" s="399">
        <v>439.44469981450715</v>
      </c>
      <c r="H18" s="399">
        <v>1662.5018146517602</v>
      </c>
      <c r="I18" s="399">
        <v>183.07963317956444</v>
      </c>
      <c r="J18" s="399">
        <v>1845.5814478313248</v>
      </c>
      <c r="K18" s="399">
        <v>-286.54015151515154</v>
      </c>
      <c r="L18" s="399">
        <v>1559.0412963161732</v>
      </c>
      <c r="M18" s="399">
        <v>276.7436161363637</v>
      </c>
      <c r="N18" s="399">
        <v>1835.7849124525371</v>
      </c>
      <c r="O18" s="412">
        <v>10</v>
      </c>
      <c r="P18" s="412">
        <v>10</v>
      </c>
      <c r="Q18" s="22"/>
      <c r="R18" s="419">
        <v>46</v>
      </c>
      <c r="S18" s="202" t="s">
        <v>41</v>
      </c>
      <c r="T18" s="400">
        <v>1341</v>
      </c>
      <c r="U18" s="434">
        <v>1066.8388851935815</v>
      </c>
      <c r="V18" s="434">
        <v>415.91357338484744</v>
      </c>
      <c r="W18" s="434">
        <v>1482.7524585784292</v>
      </c>
      <c r="X18" s="434">
        <v>222.37043855890485</v>
      </c>
      <c r="Y18" s="434">
        <v>1705.1228971373339</v>
      </c>
      <c r="Z18" s="435">
        <v>-282.05294556301266</v>
      </c>
      <c r="AA18" s="437">
        <v>1422.9536204781243</v>
      </c>
      <c r="AB18" s="434">
        <v>218.15942207307981</v>
      </c>
      <c r="AC18" s="434">
        <v>1641.1130425512042</v>
      </c>
      <c r="AD18" s="412">
        <v>10</v>
      </c>
      <c r="AE18" s="412">
        <v>10</v>
      </c>
    </row>
    <row r="19" spans="1:31" s="9" customFormat="1" ht="16.5">
      <c r="A19" s="397">
        <v>47</v>
      </c>
      <c r="B19" s="398" t="s">
        <v>42</v>
      </c>
      <c r="C19" s="400">
        <v>1771</v>
      </c>
      <c r="D19" s="399">
        <v>1438.9078025477954</v>
      </c>
      <c r="E19" s="399">
        <v>125.49736059566806</v>
      </c>
      <c r="F19" s="399">
        <v>1564.4051631434636</v>
      </c>
      <c r="G19" s="399">
        <v>271.06828540360453</v>
      </c>
      <c r="H19" s="399">
        <v>1835.4734485470683</v>
      </c>
      <c r="I19" s="399">
        <v>158.54843793413517</v>
      </c>
      <c r="J19" s="399">
        <v>1994.0218864812032</v>
      </c>
      <c r="K19" s="399">
        <v>-7.3450028232636928</v>
      </c>
      <c r="L19" s="399">
        <v>1986.6768836579397</v>
      </c>
      <c r="M19" s="399">
        <v>-27.2954025974026</v>
      </c>
      <c r="N19" s="399">
        <v>1959.381481060537</v>
      </c>
      <c r="O19" s="412">
        <v>19</v>
      </c>
      <c r="P19" s="412">
        <v>19</v>
      </c>
      <c r="Q19" s="22"/>
      <c r="R19" s="419">
        <v>47</v>
      </c>
      <c r="S19" s="202" t="s">
        <v>42</v>
      </c>
      <c r="T19" s="400">
        <v>1811</v>
      </c>
      <c r="U19" s="434">
        <v>1429.7756516969312</v>
      </c>
      <c r="V19" s="434">
        <v>271.9767094443236</v>
      </c>
      <c r="W19" s="434">
        <v>1701.7523611412548</v>
      </c>
      <c r="X19" s="434">
        <v>214.70375735950182</v>
      </c>
      <c r="Y19" s="434">
        <v>1916.4561185007565</v>
      </c>
      <c r="Z19" s="435">
        <v>-7.1827719491993376</v>
      </c>
      <c r="AA19" s="437">
        <v>1906.5091278878356</v>
      </c>
      <c r="AB19" s="434">
        <v>-28.008227498619547</v>
      </c>
      <c r="AC19" s="434">
        <v>1878.500900389216</v>
      </c>
      <c r="AD19" s="412">
        <v>19</v>
      </c>
      <c r="AE19" s="412">
        <v>19</v>
      </c>
    </row>
    <row r="20" spans="1:31" s="9" customFormat="1" ht="16.5">
      <c r="A20" s="397">
        <v>49</v>
      </c>
      <c r="B20" s="398" t="s">
        <v>43</v>
      </c>
      <c r="C20" s="400">
        <v>314024</v>
      </c>
      <c r="D20" s="399">
        <v>1276.8159302440665</v>
      </c>
      <c r="E20" s="399">
        <v>147.82503781246302</v>
      </c>
      <c r="F20" s="399">
        <v>1424.6409680565296</v>
      </c>
      <c r="G20" s="399">
        <v>-76.552827579359445</v>
      </c>
      <c r="H20" s="399">
        <v>1348.0881404771701</v>
      </c>
      <c r="I20" s="399">
        <v>74.194080637804305</v>
      </c>
      <c r="J20" s="399">
        <v>1422.2822211149744</v>
      </c>
      <c r="K20" s="399">
        <v>-12.603552594706137</v>
      </c>
      <c r="L20" s="399">
        <v>1409.6786685202683</v>
      </c>
      <c r="M20" s="399">
        <v>-56.198380521882058</v>
      </c>
      <c r="N20" s="399">
        <v>1353.4802879983863</v>
      </c>
      <c r="O20" s="412">
        <v>1</v>
      </c>
      <c r="P20" s="413">
        <v>33</v>
      </c>
      <c r="Q20" s="22"/>
      <c r="R20" s="419">
        <v>49</v>
      </c>
      <c r="S20" s="202" t="s">
        <v>43</v>
      </c>
      <c r="T20" s="400">
        <v>305274</v>
      </c>
      <c r="U20" s="434">
        <v>1284.5103598877577</v>
      </c>
      <c r="V20" s="434">
        <v>-80.397088068634261</v>
      </c>
      <c r="W20" s="434">
        <v>1204.1132718191234</v>
      </c>
      <c r="X20" s="434">
        <v>101.05643216513148</v>
      </c>
      <c r="Y20" s="434">
        <v>1305.1697039842547</v>
      </c>
      <c r="Z20" s="435">
        <v>-12.964805387946566</v>
      </c>
      <c r="AA20" s="437">
        <v>1286.9934524856012</v>
      </c>
      <c r="AB20" s="434">
        <v>-48.509686666240832</v>
      </c>
      <c r="AC20" s="434">
        <v>1238.4837658193603</v>
      </c>
      <c r="AD20" s="412">
        <v>1</v>
      </c>
      <c r="AE20" s="413">
        <v>33</v>
      </c>
    </row>
    <row r="21" spans="1:31" s="9" customFormat="1" ht="16.5">
      <c r="A21" s="397">
        <v>50</v>
      </c>
      <c r="B21" s="398" t="s">
        <v>44</v>
      </c>
      <c r="C21" s="400">
        <v>11184</v>
      </c>
      <c r="D21" s="399">
        <v>36.640227945523307</v>
      </c>
      <c r="E21" s="399">
        <v>98.078378031016271</v>
      </c>
      <c r="F21" s="399">
        <v>134.71860597653958</v>
      </c>
      <c r="G21" s="399">
        <v>297.06582576670036</v>
      </c>
      <c r="H21" s="399">
        <v>431.78443174323996</v>
      </c>
      <c r="I21" s="399">
        <v>100.78045528991738</v>
      </c>
      <c r="J21" s="399">
        <v>532.56488703315733</v>
      </c>
      <c r="K21" s="399">
        <v>-74.66630901287553</v>
      </c>
      <c r="L21" s="399">
        <v>457.89857802028178</v>
      </c>
      <c r="M21" s="399">
        <v>23.463911110515024</v>
      </c>
      <c r="N21" s="399">
        <v>481.3624891307968</v>
      </c>
      <c r="O21" s="412">
        <v>4</v>
      </c>
      <c r="P21" s="412">
        <v>4</v>
      </c>
      <c r="Q21" s="22"/>
      <c r="R21" s="419">
        <v>50</v>
      </c>
      <c r="S21" s="202" t="s">
        <v>44</v>
      </c>
      <c r="T21" s="400">
        <v>11276</v>
      </c>
      <c r="U21" s="434">
        <v>27.125484285679665</v>
      </c>
      <c r="V21" s="434">
        <v>319.84226977289376</v>
      </c>
      <c r="W21" s="434">
        <v>346.96775405857346</v>
      </c>
      <c r="X21" s="434">
        <v>181.69875270264771</v>
      </c>
      <c r="Y21" s="434">
        <v>528.66650676122117</v>
      </c>
      <c r="Z21" s="435">
        <v>-74.057112451223844</v>
      </c>
      <c r="AA21" s="437">
        <v>449.70978451929142</v>
      </c>
      <c r="AB21" s="434">
        <v>17.596315182688894</v>
      </c>
      <c r="AC21" s="434">
        <v>467.30609970198032</v>
      </c>
      <c r="AD21" s="412">
        <v>4</v>
      </c>
      <c r="AE21" s="412">
        <v>4</v>
      </c>
    </row>
    <row r="22" spans="1:31" s="9" customFormat="1" ht="16.5">
      <c r="A22" s="397">
        <v>51</v>
      </c>
      <c r="B22" s="398" t="s">
        <v>45</v>
      </c>
      <c r="C22" s="400">
        <v>9143</v>
      </c>
      <c r="D22" s="399">
        <v>-620.50924850382899</v>
      </c>
      <c r="E22" s="399">
        <v>100.7358768577552</v>
      </c>
      <c r="F22" s="399">
        <v>-519.77337164607377</v>
      </c>
      <c r="G22" s="399">
        <v>-28.872986870619027</v>
      </c>
      <c r="H22" s="399">
        <v>-548.64635851669277</v>
      </c>
      <c r="I22" s="399">
        <v>143.45100436862447</v>
      </c>
      <c r="J22" s="399">
        <v>-405.19535414806836</v>
      </c>
      <c r="K22" s="399">
        <v>-74.854205403040581</v>
      </c>
      <c r="L22" s="399">
        <v>-480.04955955110893</v>
      </c>
      <c r="M22" s="399">
        <v>-4.1585950585147096</v>
      </c>
      <c r="N22" s="399">
        <v>-484.20815460962365</v>
      </c>
      <c r="O22" s="412">
        <v>4</v>
      </c>
      <c r="P22" s="412">
        <v>4</v>
      </c>
      <c r="Q22" s="22"/>
      <c r="R22" s="419">
        <v>51</v>
      </c>
      <c r="S22" s="202" t="s">
        <v>45</v>
      </c>
      <c r="T22" s="400">
        <v>9211</v>
      </c>
      <c r="U22" s="434">
        <v>-604.78121332985666</v>
      </c>
      <c r="V22" s="434">
        <v>-18.776336256322583</v>
      </c>
      <c r="W22" s="434">
        <v>-623.55754958617911</v>
      </c>
      <c r="X22" s="434">
        <v>193.61329758873302</v>
      </c>
      <c r="Y22" s="434">
        <v>-429.94425199744614</v>
      </c>
      <c r="Z22" s="435">
        <v>-74.301595917924217</v>
      </c>
      <c r="AA22" s="437">
        <v>-507.03783575599567</v>
      </c>
      <c r="AB22" s="434">
        <v>-15.211654760612308</v>
      </c>
      <c r="AC22" s="434">
        <v>-522.24949051660803</v>
      </c>
      <c r="AD22" s="412">
        <v>4</v>
      </c>
      <c r="AE22" s="412">
        <v>4</v>
      </c>
    </row>
    <row r="23" spans="1:31" s="9" customFormat="1" ht="16.5">
      <c r="A23" s="397">
        <v>52</v>
      </c>
      <c r="B23" s="398" t="s">
        <v>46</v>
      </c>
      <c r="C23" s="400">
        <v>2292</v>
      </c>
      <c r="D23" s="399">
        <v>644.86269377970962</v>
      </c>
      <c r="E23" s="399">
        <v>97.177137515789937</v>
      </c>
      <c r="F23" s="399">
        <v>742.03983129549954</v>
      </c>
      <c r="G23" s="399">
        <v>499.2746987477276</v>
      </c>
      <c r="H23" s="399">
        <v>1241.3145300432273</v>
      </c>
      <c r="I23" s="399">
        <v>157.88166695878272</v>
      </c>
      <c r="J23" s="399">
        <v>1399.19619700201</v>
      </c>
      <c r="K23" s="399">
        <v>115.9869109947644</v>
      </c>
      <c r="L23" s="399">
        <v>1515.1831079967744</v>
      </c>
      <c r="M23" s="399">
        <v>-18.050832303664919</v>
      </c>
      <c r="N23" s="399">
        <v>1497.1322756931095</v>
      </c>
      <c r="O23" s="412">
        <v>14</v>
      </c>
      <c r="P23" s="412">
        <v>14</v>
      </c>
      <c r="Q23" s="22"/>
      <c r="R23" s="419">
        <v>52</v>
      </c>
      <c r="S23" s="202" t="s">
        <v>46</v>
      </c>
      <c r="T23" s="400">
        <v>2346</v>
      </c>
      <c r="U23" s="434">
        <v>649.07578651418407</v>
      </c>
      <c r="V23" s="434">
        <v>520.28857218439953</v>
      </c>
      <c r="W23" s="434">
        <v>1169.3643586985836</v>
      </c>
      <c r="X23" s="434">
        <v>232.77020214515554</v>
      </c>
      <c r="Y23" s="434">
        <v>1402.1345608437391</v>
      </c>
      <c r="Z23" s="435">
        <v>113.31713554987212</v>
      </c>
      <c r="AA23" s="437">
        <v>1508.476845583722</v>
      </c>
      <c r="AB23" s="434">
        <v>8.2668584825234461</v>
      </c>
      <c r="AC23" s="434">
        <v>1516.7437040662453</v>
      </c>
      <c r="AD23" s="412">
        <v>14</v>
      </c>
      <c r="AE23" s="412">
        <v>14</v>
      </c>
    </row>
    <row r="24" spans="1:31" s="9" customFormat="1" ht="16.5">
      <c r="A24" s="397">
        <v>61</v>
      </c>
      <c r="B24" s="398" t="s">
        <v>47</v>
      </c>
      <c r="C24" s="400">
        <v>16469</v>
      </c>
      <c r="D24" s="399">
        <v>-8.6338880037402781</v>
      </c>
      <c r="E24" s="399">
        <v>197.61846831420749</v>
      </c>
      <c r="F24" s="399">
        <v>188.98458031046721</v>
      </c>
      <c r="G24" s="399">
        <v>328.66119953301626</v>
      </c>
      <c r="H24" s="399">
        <v>517.64577984348352</v>
      </c>
      <c r="I24" s="399">
        <v>117.42074382727522</v>
      </c>
      <c r="J24" s="399">
        <v>635.06652367075867</v>
      </c>
      <c r="K24" s="399">
        <v>83.969639929564636</v>
      </c>
      <c r="L24" s="399">
        <v>719.03616360032333</v>
      </c>
      <c r="M24" s="399">
        <v>21.27630514421033</v>
      </c>
      <c r="N24" s="399">
        <v>740.31246874453359</v>
      </c>
      <c r="O24" s="412">
        <v>5</v>
      </c>
      <c r="P24" s="412">
        <v>5</v>
      </c>
      <c r="Q24" s="22"/>
      <c r="R24" s="419">
        <v>61</v>
      </c>
      <c r="S24" s="202" t="s">
        <v>47</v>
      </c>
      <c r="T24" s="400">
        <v>16459</v>
      </c>
      <c r="U24" s="434">
        <v>3.0048168754559241</v>
      </c>
      <c r="V24" s="434">
        <v>335.5198902476651</v>
      </c>
      <c r="W24" s="434">
        <v>338.52470712312106</v>
      </c>
      <c r="X24" s="434">
        <v>183.94973076451484</v>
      </c>
      <c r="Y24" s="434">
        <v>522.47443788763587</v>
      </c>
      <c r="Z24" s="435">
        <v>84.020657391093025</v>
      </c>
      <c r="AA24" s="437">
        <v>600.04883487408711</v>
      </c>
      <c r="AB24" s="434">
        <v>12.713219575915922</v>
      </c>
      <c r="AC24" s="434">
        <v>612.76205445000301</v>
      </c>
      <c r="AD24" s="412">
        <v>5</v>
      </c>
      <c r="AE24" s="412">
        <v>5</v>
      </c>
    </row>
    <row r="25" spans="1:31" s="9" customFormat="1" ht="16.5">
      <c r="A25" s="397">
        <v>69</v>
      </c>
      <c r="B25" s="398" t="s">
        <v>48</v>
      </c>
      <c r="C25" s="400">
        <v>6558</v>
      </c>
      <c r="D25" s="399">
        <v>-81.023023196941494</v>
      </c>
      <c r="E25" s="399">
        <v>113.22543447403788</v>
      </c>
      <c r="F25" s="399">
        <v>32.202411277096388</v>
      </c>
      <c r="G25" s="399">
        <v>493.15161471884846</v>
      </c>
      <c r="H25" s="399">
        <v>525.35402599594488</v>
      </c>
      <c r="I25" s="399">
        <v>118.78322766011523</v>
      </c>
      <c r="J25" s="399">
        <v>644.13725365606001</v>
      </c>
      <c r="K25" s="399">
        <v>80.639219274168951</v>
      </c>
      <c r="L25" s="399">
        <v>724.77647293022892</v>
      </c>
      <c r="M25" s="399">
        <v>5.5792160567246123</v>
      </c>
      <c r="N25" s="399">
        <v>730.35568898695362</v>
      </c>
      <c r="O25" s="412">
        <v>17</v>
      </c>
      <c r="P25" s="412">
        <v>17</v>
      </c>
      <c r="Q25" s="22"/>
      <c r="R25" s="419">
        <v>69</v>
      </c>
      <c r="S25" s="202" t="s">
        <v>48</v>
      </c>
      <c r="T25" s="400">
        <v>6687</v>
      </c>
      <c r="U25" s="434">
        <v>-72.211551946122128</v>
      </c>
      <c r="V25" s="434">
        <v>557.50969036398635</v>
      </c>
      <c r="W25" s="434">
        <v>485.29813841786421</v>
      </c>
      <c r="X25" s="434">
        <v>203.48587674054929</v>
      </c>
      <c r="Y25" s="434">
        <v>688.78401515841347</v>
      </c>
      <c r="Z25" s="435">
        <v>79.624495289367431</v>
      </c>
      <c r="AA25" s="437">
        <v>763.49763860689563</v>
      </c>
      <c r="AB25" s="434">
        <v>10.135299162554212</v>
      </c>
      <c r="AC25" s="434">
        <v>773.63293776944988</v>
      </c>
      <c r="AD25" s="412">
        <v>17</v>
      </c>
      <c r="AE25" s="412">
        <v>17</v>
      </c>
    </row>
    <row r="26" spans="1:31" s="9" customFormat="1" ht="16.5">
      <c r="A26" s="397">
        <v>71</v>
      </c>
      <c r="B26" s="398" t="s">
        <v>49</v>
      </c>
      <c r="C26" s="400">
        <v>6473</v>
      </c>
      <c r="D26" s="399">
        <v>516.98441475034019</v>
      </c>
      <c r="E26" s="399">
        <v>108.61055276211479</v>
      </c>
      <c r="F26" s="399">
        <v>625.5949675124549</v>
      </c>
      <c r="G26" s="399">
        <v>616.53939456463911</v>
      </c>
      <c r="H26" s="399">
        <v>1242.134362077094</v>
      </c>
      <c r="I26" s="399">
        <v>143.64624092241226</v>
      </c>
      <c r="J26" s="399">
        <v>1385.7806029995063</v>
      </c>
      <c r="K26" s="399">
        <v>92.900509809979923</v>
      </c>
      <c r="L26" s="399">
        <v>1478.6811128094862</v>
      </c>
      <c r="M26" s="399">
        <v>-1.8283646222771506</v>
      </c>
      <c r="N26" s="399">
        <v>1476.852748187209</v>
      </c>
      <c r="O26" s="412">
        <v>17</v>
      </c>
      <c r="P26" s="412">
        <v>17</v>
      </c>
      <c r="Q26" s="22"/>
      <c r="R26" s="419">
        <v>71</v>
      </c>
      <c r="S26" s="202" t="s">
        <v>49</v>
      </c>
      <c r="T26" s="400">
        <v>6591</v>
      </c>
      <c r="U26" s="434">
        <v>512.49848246771467</v>
      </c>
      <c r="V26" s="434">
        <v>591.43146771885608</v>
      </c>
      <c r="W26" s="434">
        <v>1103.9299501865707</v>
      </c>
      <c r="X26" s="434">
        <v>209.81239546349076</v>
      </c>
      <c r="Y26" s="434">
        <v>1313.7423456500617</v>
      </c>
      <c r="Z26" s="435">
        <v>91.237293278713395</v>
      </c>
      <c r="AA26" s="437">
        <v>1399.2753451948954</v>
      </c>
      <c r="AB26" s="434">
        <v>-10.88726824457593</v>
      </c>
      <c r="AC26" s="434">
        <v>1388.3880769503196</v>
      </c>
      <c r="AD26" s="412">
        <v>17</v>
      </c>
      <c r="AE26" s="412">
        <v>17</v>
      </c>
    </row>
    <row r="27" spans="1:31" s="9" customFormat="1" ht="16.5">
      <c r="A27" s="397">
        <v>72</v>
      </c>
      <c r="B27" s="398" t="s">
        <v>50</v>
      </c>
      <c r="C27" s="400">
        <v>948</v>
      </c>
      <c r="D27" s="399">
        <v>1097.1214912880482</v>
      </c>
      <c r="E27" s="399">
        <v>130.49190171616516</v>
      </c>
      <c r="F27" s="399">
        <v>1227.6133930042133</v>
      </c>
      <c r="G27" s="399">
        <v>386.99920181057519</v>
      </c>
      <c r="H27" s="399">
        <v>1614.6125948147883</v>
      </c>
      <c r="I27" s="399">
        <v>114.2018411791759</v>
      </c>
      <c r="J27" s="399">
        <v>1728.8144359939643</v>
      </c>
      <c r="K27" s="399">
        <v>-265.87658227848101</v>
      </c>
      <c r="L27" s="399">
        <v>1462.9378537154832</v>
      </c>
      <c r="M27" s="399">
        <v>-26.375031645569621</v>
      </c>
      <c r="N27" s="399">
        <v>1436.5628220699136</v>
      </c>
      <c r="O27" s="412">
        <v>17</v>
      </c>
      <c r="P27" s="412">
        <v>17</v>
      </c>
      <c r="Q27" s="22"/>
      <c r="R27" s="419">
        <v>72</v>
      </c>
      <c r="S27" s="202" t="s">
        <v>50</v>
      </c>
      <c r="T27" s="400">
        <v>960</v>
      </c>
      <c r="U27" s="434">
        <v>1041.2152065799214</v>
      </c>
      <c r="V27" s="434">
        <v>309.36640829710905</v>
      </c>
      <c r="W27" s="434">
        <v>1350.5816148770307</v>
      </c>
      <c r="X27" s="434">
        <v>177.74772588338959</v>
      </c>
      <c r="Y27" s="434">
        <v>1528.3293407604203</v>
      </c>
      <c r="Z27" s="435">
        <v>-262.55312500000002</v>
      </c>
      <c r="AA27" s="437">
        <v>1264.4720490937536</v>
      </c>
      <c r="AB27" s="434">
        <v>4.662031250000001</v>
      </c>
      <c r="AC27" s="434">
        <v>1269.1340803437536</v>
      </c>
      <c r="AD27" s="412">
        <v>17</v>
      </c>
      <c r="AE27" s="412">
        <v>17</v>
      </c>
    </row>
    <row r="28" spans="1:31" s="9" customFormat="1" ht="16.5">
      <c r="A28" s="397">
        <v>74</v>
      </c>
      <c r="B28" s="398" t="s">
        <v>51</v>
      </c>
      <c r="C28" s="400">
        <v>1013</v>
      </c>
      <c r="D28" s="399">
        <v>730.69503499331142</v>
      </c>
      <c r="E28" s="399">
        <v>103.11062492744098</v>
      </c>
      <c r="F28" s="399">
        <v>833.8056599207523</v>
      </c>
      <c r="G28" s="399">
        <v>559.98317964700118</v>
      </c>
      <c r="H28" s="399">
        <v>1393.7888395677535</v>
      </c>
      <c r="I28" s="399">
        <v>203.87861857722694</v>
      </c>
      <c r="J28" s="399">
        <v>1597.6674581449806</v>
      </c>
      <c r="K28" s="399">
        <v>-296.93978282329715</v>
      </c>
      <c r="L28" s="399">
        <v>1300.7276753216834</v>
      </c>
      <c r="M28" s="399">
        <v>47.802076110562687</v>
      </c>
      <c r="N28" s="399">
        <v>1348.5297514322463</v>
      </c>
      <c r="O28" s="412">
        <v>16</v>
      </c>
      <c r="P28" s="412">
        <v>16</v>
      </c>
      <c r="Q28" s="22"/>
      <c r="R28" s="419">
        <v>74</v>
      </c>
      <c r="S28" s="202" t="s">
        <v>51</v>
      </c>
      <c r="T28" s="400">
        <v>1052</v>
      </c>
      <c r="U28" s="434">
        <v>687.59674927131664</v>
      </c>
      <c r="V28" s="434">
        <v>491.80616929926157</v>
      </c>
      <c r="W28" s="434">
        <v>1179.4029185705783</v>
      </c>
      <c r="X28" s="434">
        <v>273.59337415088521</v>
      </c>
      <c r="Y28" s="434">
        <v>1452.9962927214635</v>
      </c>
      <c r="Z28" s="435">
        <v>-285.93155893536124</v>
      </c>
      <c r="AA28" s="437">
        <v>1167.0647337861024</v>
      </c>
      <c r="AB28" s="434">
        <v>46.79757604562738</v>
      </c>
      <c r="AC28" s="434">
        <v>1213.8623098317298</v>
      </c>
      <c r="AD28" s="412">
        <v>16</v>
      </c>
      <c r="AE28" s="412">
        <v>16</v>
      </c>
    </row>
    <row r="29" spans="1:31" s="9" customFormat="1" ht="16.5">
      <c r="A29" s="397">
        <v>75</v>
      </c>
      <c r="B29" s="398" t="s">
        <v>52</v>
      </c>
      <c r="C29" s="400">
        <v>19534</v>
      </c>
      <c r="D29" s="399">
        <v>-230.94909365009835</v>
      </c>
      <c r="E29" s="399">
        <v>153.62777111207589</v>
      </c>
      <c r="F29" s="399">
        <v>-77.321322538022457</v>
      </c>
      <c r="G29" s="399">
        <v>-4.7449948254060876</v>
      </c>
      <c r="H29" s="399">
        <v>-82.066317363428553</v>
      </c>
      <c r="I29" s="399">
        <v>82.190197104065106</v>
      </c>
      <c r="J29" s="399">
        <v>0.12387974063655918</v>
      </c>
      <c r="K29" s="399">
        <v>-91.517303163714544</v>
      </c>
      <c r="L29" s="399">
        <v>-91.393423423077991</v>
      </c>
      <c r="M29" s="399">
        <v>-0.36181347803829406</v>
      </c>
      <c r="N29" s="399">
        <v>-91.755236901116291</v>
      </c>
      <c r="O29" s="412">
        <v>8</v>
      </c>
      <c r="P29" s="412">
        <v>8</v>
      </c>
      <c r="Q29" s="22"/>
      <c r="R29" s="419">
        <v>75</v>
      </c>
      <c r="S29" s="202" t="s">
        <v>52</v>
      </c>
      <c r="T29" s="400">
        <v>19549</v>
      </c>
      <c r="U29" s="434">
        <v>-213.74367878327837</v>
      </c>
      <c r="V29" s="434">
        <v>-24.3402911689119</v>
      </c>
      <c r="W29" s="434">
        <v>-238.08396995219027</v>
      </c>
      <c r="X29" s="434">
        <v>162.40606627821825</v>
      </c>
      <c r="Y29" s="434">
        <v>-75.677903673972025</v>
      </c>
      <c r="Z29" s="435">
        <v>-91.447081692158164</v>
      </c>
      <c r="AA29" s="437">
        <v>-171.85116061806124</v>
      </c>
      <c r="AB29" s="434">
        <v>-1.0437379124251909</v>
      </c>
      <c r="AC29" s="434">
        <v>-172.89489853048642</v>
      </c>
      <c r="AD29" s="412">
        <v>8</v>
      </c>
      <c r="AE29" s="412">
        <v>8</v>
      </c>
    </row>
    <row r="30" spans="1:31" s="9" customFormat="1" ht="16.5">
      <c r="A30" s="397">
        <v>77</v>
      </c>
      <c r="B30" s="398" t="s">
        <v>53</v>
      </c>
      <c r="C30" s="400">
        <v>4549</v>
      </c>
      <c r="D30" s="399">
        <v>9.2775491716192366</v>
      </c>
      <c r="E30" s="399">
        <v>140.31332377835346</v>
      </c>
      <c r="F30" s="399">
        <v>149.59087294997269</v>
      </c>
      <c r="G30" s="399">
        <v>583.72624442809877</v>
      </c>
      <c r="H30" s="399">
        <v>733.31711737807143</v>
      </c>
      <c r="I30" s="399">
        <v>162.49871919128626</v>
      </c>
      <c r="J30" s="399">
        <v>895.81583656935766</v>
      </c>
      <c r="K30" s="399">
        <v>29.816223345790284</v>
      </c>
      <c r="L30" s="399">
        <v>925.63205991514803</v>
      </c>
      <c r="M30" s="399">
        <v>0.61011031655309667</v>
      </c>
      <c r="N30" s="399">
        <v>926.24217023170115</v>
      </c>
      <c r="O30" s="412">
        <v>13</v>
      </c>
      <c r="P30" s="412">
        <v>13</v>
      </c>
      <c r="Q30" s="22"/>
      <c r="R30" s="419">
        <v>77</v>
      </c>
      <c r="S30" s="202" t="s">
        <v>53</v>
      </c>
      <c r="T30" s="400">
        <v>4601</v>
      </c>
      <c r="U30" s="434">
        <v>2.0960860470119784</v>
      </c>
      <c r="V30" s="434">
        <v>579.15636115154655</v>
      </c>
      <c r="W30" s="434">
        <v>581.25244719855857</v>
      </c>
      <c r="X30" s="434">
        <v>227.58220738989627</v>
      </c>
      <c r="Y30" s="434">
        <v>808.83465458845478</v>
      </c>
      <c r="Z30" s="435">
        <v>29.479243642686374</v>
      </c>
      <c r="AA30" s="437">
        <v>833.72250505574459</v>
      </c>
      <c r="AB30" s="434">
        <v>10.216951423603563</v>
      </c>
      <c r="AC30" s="434">
        <v>843.93945647934811</v>
      </c>
      <c r="AD30" s="412">
        <v>13</v>
      </c>
      <c r="AE30" s="412">
        <v>13</v>
      </c>
    </row>
    <row r="31" spans="1:31" s="9" customFormat="1" ht="16.5">
      <c r="A31" s="397">
        <v>78</v>
      </c>
      <c r="B31" s="398" t="s">
        <v>54</v>
      </c>
      <c r="C31" s="400">
        <v>7721</v>
      </c>
      <c r="D31" s="399">
        <v>-325.20925457497884</v>
      </c>
      <c r="E31" s="399">
        <v>133.34191240435135</v>
      </c>
      <c r="F31" s="399">
        <v>-191.8673421706275</v>
      </c>
      <c r="G31" s="399">
        <v>-13.045398076594818</v>
      </c>
      <c r="H31" s="399">
        <v>-204.9127402472223</v>
      </c>
      <c r="I31" s="399">
        <v>81.951196874097477</v>
      </c>
      <c r="J31" s="399">
        <v>-122.96154337312483</v>
      </c>
      <c r="K31" s="399">
        <v>-67.959072658981995</v>
      </c>
      <c r="L31" s="399">
        <v>-190.92061603210681</v>
      </c>
      <c r="M31" s="399">
        <v>5.8884538337002992</v>
      </c>
      <c r="N31" s="399">
        <v>-185.0321621984065</v>
      </c>
      <c r="O31" s="412">
        <v>1</v>
      </c>
      <c r="P31" s="413">
        <v>33</v>
      </c>
      <c r="Q31" s="22"/>
      <c r="R31" s="419">
        <v>78</v>
      </c>
      <c r="S31" s="202" t="s">
        <v>54</v>
      </c>
      <c r="T31" s="400">
        <v>7832</v>
      </c>
      <c r="U31" s="434">
        <v>-285.30672790831278</v>
      </c>
      <c r="V31" s="434">
        <v>-13.687317965928571</v>
      </c>
      <c r="W31" s="434">
        <v>-298.99404587424135</v>
      </c>
      <c r="X31" s="434">
        <v>158.68428160666969</v>
      </c>
      <c r="Y31" s="434">
        <v>-140.30976426757167</v>
      </c>
      <c r="Z31" s="435">
        <v>-66.995914198161387</v>
      </c>
      <c r="AA31" s="437">
        <v>-209.28410032477291</v>
      </c>
      <c r="AB31" s="434">
        <v>1.0190752681307482</v>
      </c>
      <c r="AC31" s="434">
        <v>-208.26502505664217</v>
      </c>
      <c r="AD31" s="412">
        <v>1</v>
      </c>
      <c r="AE31" s="413">
        <v>33</v>
      </c>
    </row>
    <row r="32" spans="1:31" s="9" customFormat="1" ht="16.5">
      <c r="A32" s="397">
        <v>79</v>
      </c>
      <c r="B32" s="398" t="s">
        <v>55</v>
      </c>
      <c r="C32" s="400">
        <v>6703</v>
      </c>
      <c r="D32" s="399">
        <v>-281.51376487122712</v>
      </c>
      <c r="E32" s="399">
        <v>147.52971194361763</v>
      </c>
      <c r="F32" s="399">
        <v>-133.9840529276095</v>
      </c>
      <c r="G32" s="399">
        <v>-42.992286684601318</v>
      </c>
      <c r="H32" s="399">
        <v>-176.97633961221084</v>
      </c>
      <c r="I32" s="399">
        <v>88.228709347248639</v>
      </c>
      <c r="J32" s="399">
        <v>-88.747630264962183</v>
      </c>
      <c r="K32" s="399">
        <v>-41.872594360733999</v>
      </c>
      <c r="L32" s="399">
        <v>-130.62022462569618</v>
      </c>
      <c r="M32" s="399">
        <v>7.9577598090407413</v>
      </c>
      <c r="N32" s="399">
        <v>-122.66246481665544</v>
      </c>
      <c r="O32" s="412">
        <v>4</v>
      </c>
      <c r="P32" s="412">
        <v>4</v>
      </c>
      <c r="Q32" s="22"/>
      <c r="R32" s="419">
        <v>79</v>
      </c>
      <c r="S32" s="202" t="s">
        <v>55</v>
      </c>
      <c r="T32" s="400">
        <v>6753</v>
      </c>
      <c r="U32" s="434">
        <v>-285.82843934174844</v>
      </c>
      <c r="V32" s="434">
        <v>-64.527337683183191</v>
      </c>
      <c r="W32" s="434">
        <v>-350.35577702493163</v>
      </c>
      <c r="X32" s="434">
        <v>157.59371444161516</v>
      </c>
      <c r="Y32" s="434">
        <v>-192.76206258331649</v>
      </c>
      <c r="Z32" s="435">
        <v>-41.562564786021028</v>
      </c>
      <c r="AA32" s="437">
        <v>-239.92983986748646</v>
      </c>
      <c r="AB32" s="434">
        <v>-7.9750903302236091</v>
      </c>
      <c r="AC32" s="434">
        <v>-247.90493019771006</v>
      </c>
      <c r="AD32" s="412">
        <v>4</v>
      </c>
      <c r="AE32" s="412">
        <v>4</v>
      </c>
    </row>
    <row r="33" spans="1:31" s="9" customFormat="1" ht="16.5">
      <c r="A33" s="397">
        <v>81</v>
      </c>
      <c r="B33" s="398" t="s">
        <v>56</v>
      </c>
      <c r="C33" s="400">
        <v>2531</v>
      </c>
      <c r="D33" s="399">
        <v>-219.58117808137177</v>
      </c>
      <c r="E33" s="399">
        <v>157.3733462497589</v>
      </c>
      <c r="F33" s="399">
        <v>-62.207831831612872</v>
      </c>
      <c r="G33" s="399">
        <v>274.07081317449268</v>
      </c>
      <c r="H33" s="399">
        <v>211.86298134287981</v>
      </c>
      <c r="I33" s="399">
        <v>181.57774480172208</v>
      </c>
      <c r="J33" s="399">
        <v>393.44072614460191</v>
      </c>
      <c r="K33" s="399">
        <v>-297.54444883445279</v>
      </c>
      <c r="L33" s="399">
        <v>95.896277310149102</v>
      </c>
      <c r="M33" s="399">
        <v>-47.45171438166733</v>
      </c>
      <c r="N33" s="399">
        <v>48.44456292848178</v>
      </c>
      <c r="O33" s="412">
        <v>7</v>
      </c>
      <c r="P33" s="412">
        <v>7</v>
      </c>
      <c r="Q33" s="22"/>
      <c r="R33" s="419">
        <v>81</v>
      </c>
      <c r="S33" s="202" t="s">
        <v>56</v>
      </c>
      <c r="T33" s="400">
        <v>2574</v>
      </c>
      <c r="U33" s="434">
        <v>-195.01720179444717</v>
      </c>
      <c r="V33" s="434">
        <v>224.93585000945956</v>
      </c>
      <c r="W33" s="434">
        <v>29.918648215012389</v>
      </c>
      <c r="X33" s="434">
        <v>240.9105033484401</v>
      </c>
      <c r="Y33" s="434">
        <v>270.82915156345251</v>
      </c>
      <c r="Z33" s="435">
        <v>-292.57381507381507</v>
      </c>
      <c r="AA33" s="437">
        <v>-21.744663510362585</v>
      </c>
      <c r="AB33" s="434">
        <v>-62.015520590520609</v>
      </c>
      <c r="AC33" s="434">
        <v>-83.760184100883194</v>
      </c>
      <c r="AD33" s="412">
        <v>7</v>
      </c>
      <c r="AE33" s="412">
        <v>7</v>
      </c>
    </row>
    <row r="34" spans="1:31" s="9" customFormat="1" ht="16.5">
      <c r="A34" s="397">
        <v>82</v>
      </c>
      <c r="B34" s="398" t="s">
        <v>57</v>
      </c>
      <c r="C34" s="400">
        <v>9371</v>
      </c>
      <c r="D34" s="399">
        <v>257.70968492421878</v>
      </c>
      <c r="E34" s="399">
        <v>103.25099213995988</v>
      </c>
      <c r="F34" s="399">
        <v>360.96067706417858</v>
      </c>
      <c r="G34" s="399">
        <v>52.323907744295205</v>
      </c>
      <c r="H34" s="399">
        <v>413.28458480847382</v>
      </c>
      <c r="I34" s="399">
        <v>74.293572057678915</v>
      </c>
      <c r="J34" s="399">
        <v>487.57815686615271</v>
      </c>
      <c r="K34" s="399">
        <v>-221.43687973535376</v>
      </c>
      <c r="L34" s="399">
        <v>266.14127713079893</v>
      </c>
      <c r="M34" s="399">
        <v>8.5541902870558122</v>
      </c>
      <c r="N34" s="399">
        <v>274.69546741785479</v>
      </c>
      <c r="O34" s="412">
        <v>5</v>
      </c>
      <c r="P34" s="412">
        <v>5</v>
      </c>
      <c r="Q34" s="22"/>
      <c r="R34" s="419">
        <v>82</v>
      </c>
      <c r="S34" s="202" t="s">
        <v>57</v>
      </c>
      <c r="T34" s="400">
        <v>9359</v>
      </c>
      <c r="U34" s="434">
        <v>283.89879448339843</v>
      </c>
      <c r="V34" s="434">
        <v>207.48755337772505</v>
      </c>
      <c r="W34" s="434">
        <v>491.38634786112345</v>
      </c>
      <c r="X34" s="434">
        <v>148.45104603604929</v>
      </c>
      <c r="Y34" s="434">
        <v>639.83739389717266</v>
      </c>
      <c r="Z34" s="435">
        <v>-221.72080350464793</v>
      </c>
      <c r="AA34" s="437">
        <v>415.04094128471411</v>
      </c>
      <c r="AB34" s="434">
        <v>13.37866978309648</v>
      </c>
      <c r="AC34" s="434">
        <v>428.41961106781059</v>
      </c>
      <c r="AD34" s="412">
        <v>5</v>
      </c>
      <c r="AE34" s="412">
        <v>5</v>
      </c>
    </row>
    <row r="35" spans="1:31" s="9" customFormat="1" ht="16.5">
      <c r="A35" s="397">
        <v>86</v>
      </c>
      <c r="B35" s="398" t="s">
        <v>58</v>
      </c>
      <c r="C35" s="400">
        <v>7998</v>
      </c>
      <c r="D35" s="399">
        <v>174.02987753110503</v>
      </c>
      <c r="E35" s="399">
        <v>135.05130908200044</v>
      </c>
      <c r="F35" s="399">
        <v>309.0811866131055</v>
      </c>
      <c r="G35" s="399">
        <v>332.1726894423922</v>
      </c>
      <c r="H35" s="399">
        <v>641.2538760554977</v>
      </c>
      <c r="I35" s="399">
        <v>91.622397425685747</v>
      </c>
      <c r="J35" s="399">
        <v>732.87627348118349</v>
      </c>
      <c r="K35" s="399">
        <v>-155.95998999749938</v>
      </c>
      <c r="L35" s="399">
        <v>576.91628348368408</v>
      </c>
      <c r="M35" s="399">
        <v>-73.247400337584409</v>
      </c>
      <c r="N35" s="399">
        <v>503.66888314609963</v>
      </c>
      <c r="O35" s="412">
        <v>5</v>
      </c>
      <c r="P35" s="412">
        <v>5</v>
      </c>
      <c r="Q35" s="22"/>
      <c r="R35" s="419">
        <v>86</v>
      </c>
      <c r="S35" s="202" t="s">
        <v>58</v>
      </c>
      <c r="T35" s="400">
        <v>8031</v>
      </c>
      <c r="U35" s="434">
        <v>175.47281093858078</v>
      </c>
      <c r="V35" s="434">
        <v>337.32829825989103</v>
      </c>
      <c r="W35" s="434">
        <v>512.80110919847175</v>
      </c>
      <c r="X35" s="434">
        <v>173.29073966606822</v>
      </c>
      <c r="Y35" s="434">
        <v>686.09184886454</v>
      </c>
      <c r="Z35" s="435">
        <v>-155.31913833893663</v>
      </c>
      <c r="AA35" s="437">
        <v>528.34038578397724</v>
      </c>
      <c r="AB35" s="434">
        <v>-93.380410471921323</v>
      </c>
      <c r="AC35" s="434">
        <v>434.95997531205586</v>
      </c>
      <c r="AD35" s="412">
        <v>5</v>
      </c>
      <c r="AE35" s="412">
        <v>5</v>
      </c>
    </row>
    <row r="36" spans="1:31" s="9" customFormat="1" ht="16.5">
      <c r="A36" s="397">
        <v>90</v>
      </c>
      <c r="B36" s="398" t="s">
        <v>59</v>
      </c>
      <c r="C36" s="400">
        <v>3001</v>
      </c>
      <c r="D36" s="399">
        <v>-218.09927211786083</v>
      </c>
      <c r="E36" s="399">
        <v>167.42417121923157</v>
      </c>
      <c r="F36" s="399">
        <v>-50.675100898629282</v>
      </c>
      <c r="G36" s="399">
        <v>273.73101367632336</v>
      </c>
      <c r="H36" s="399">
        <v>223.05591277769409</v>
      </c>
      <c r="I36" s="399">
        <v>172.79242839339767</v>
      </c>
      <c r="J36" s="399">
        <v>395.84834117109176</v>
      </c>
      <c r="K36" s="399">
        <v>-138.37354215261578</v>
      </c>
      <c r="L36" s="399">
        <v>257.47479901847595</v>
      </c>
      <c r="M36" s="399">
        <v>-16.135789103632117</v>
      </c>
      <c r="N36" s="399">
        <v>241.33900991484384</v>
      </c>
      <c r="O36" s="412">
        <v>12</v>
      </c>
      <c r="P36" s="412">
        <v>12</v>
      </c>
      <c r="Q36" s="22"/>
      <c r="R36" s="419">
        <v>90</v>
      </c>
      <c r="S36" s="202" t="s">
        <v>59</v>
      </c>
      <c r="T36" s="400">
        <v>3061</v>
      </c>
      <c r="U36" s="434">
        <v>-231.10967113978978</v>
      </c>
      <c r="V36" s="434">
        <v>175.88259381740446</v>
      </c>
      <c r="W36" s="434">
        <v>-55.227077322385327</v>
      </c>
      <c r="X36" s="434">
        <v>229.99973757024111</v>
      </c>
      <c r="Y36" s="434">
        <v>174.77266024785578</v>
      </c>
      <c r="Z36" s="435">
        <v>-135.66122182293367</v>
      </c>
      <c r="AA36" s="437">
        <v>34.751425357297137</v>
      </c>
      <c r="AB36" s="434">
        <v>-2.4368670369160403</v>
      </c>
      <c r="AC36" s="434">
        <v>32.314558320381096</v>
      </c>
      <c r="AD36" s="412">
        <v>12</v>
      </c>
      <c r="AE36" s="412">
        <v>12</v>
      </c>
    </row>
    <row r="37" spans="1:31" s="9" customFormat="1" ht="16.5">
      <c r="A37" s="397">
        <v>91</v>
      </c>
      <c r="B37" s="398" t="s">
        <v>60</v>
      </c>
      <c r="C37" s="400">
        <v>674500</v>
      </c>
      <c r="D37" s="399">
        <v>378.86663321723933</v>
      </c>
      <c r="E37" s="399">
        <v>147.23243256168374</v>
      </c>
      <c r="F37" s="399">
        <v>526.09906577892309</v>
      </c>
      <c r="G37" s="399">
        <v>-88.452836573813741</v>
      </c>
      <c r="H37" s="399">
        <v>437.64622920510936</v>
      </c>
      <c r="I37" s="399">
        <v>106.78071995386085</v>
      </c>
      <c r="J37" s="399">
        <v>544.42694915897016</v>
      </c>
      <c r="K37" s="399">
        <v>60.235902149740546</v>
      </c>
      <c r="L37" s="399">
        <v>604.66285130871074</v>
      </c>
      <c r="M37" s="399">
        <v>-159.35465176489339</v>
      </c>
      <c r="N37" s="399">
        <v>445.30819954381741</v>
      </c>
      <c r="O37" s="412">
        <v>1</v>
      </c>
      <c r="P37" s="413">
        <v>31</v>
      </c>
      <c r="Q37" s="22"/>
      <c r="R37" s="419">
        <v>91</v>
      </c>
      <c r="S37" s="202" t="s">
        <v>60</v>
      </c>
      <c r="T37" s="400">
        <v>664028</v>
      </c>
      <c r="U37" s="434">
        <v>343.31405926031692</v>
      </c>
      <c r="V37" s="434">
        <v>-87.609077489293469</v>
      </c>
      <c r="W37" s="434">
        <v>255.70498177102345</v>
      </c>
      <c r="X37" s="434">
        <v>134.24752102065841</v>
      </c>
      <c r="Y37" s="434">
        <v>389.95250279168192</v>
      </c>
      <c r="Z37" s="435">
        <v>60.290721174408311</v>
      </c>
      <c r="AA37" s="437">
        <v>447.02598312684847</v>
      </c>
      <c r="AB37" s="434">
        <v>-138.08418537185167</v>
      </c>
      <c r="AC37" s="434">
        <v>308.9417977549968</v>
      </c>
      <c r="AD37" s="412">
        <v>1</v>
      </c>
      <c r="AE37" s="413">
        <v>31</v>
      </c>
    </row>
    <row r="38" spans="1:31" s="9" customFormat="1" ht="16.5">
      <c r="A38" s="397">
        <v>92</v>
      </c>
      <c r="B38" s="398" t="s">
        <v>61</v>
      </c>
      <c r="C38" s="400">
        <v>247443</v>
      </c>
      <c r="D38" s="399">
        <v>575.32138199382109</v>
      </c>
      <c r="E38" s="399">
        <v>179.26390950055571</v>
      </c>
      <c r="F38" s="399">
        <v>754.58529149437686</v>
      </c>
      <c r="G38" s="399">
        <v>-16.595819380059602</v>
      </c>
      <c r="H38" s="399">
        <v>737.98947211431721</v>
      </c>
      <c r="I38" s="399">
        <v>78.561419852294151</v>
      </c>
      <c r="J38" s="399">
        <v>816.5508919666114</v>
      </c>
      <c r="K38" s="399">
        <v>85.871331983527526</v>
      </c>
      <c r="L38" s="399">
        <v>902.42222395013891</v>
      </c>
      <c r="M38" s="399">
        <v>-24.368499504758653</v>
      </c>
      <c r="N38" s="399">
        <v>878.05372444538023</v>
      </c>
      <c r="O38" s="412">
        <v>1</v>
      </c>
      <c r="P38" s="413">
        <v>32</v>
      </c>
      <c r="Q38" s="22"/>
      <c r="R38" s="419">
        <v>92</v>
      </c>
      <c r="S38" s="202" t="s">
        <v>61</v>
      </c>
      <c r="T38" s="400">
        <v>242819</v>
      </c>
      <c r="U38" s="434">
        <v>540.59408292625471</v>
      </c>
      <c r="V38" s="434">
        <v>-17.847818755232034</v>
      </c>
      <c r="W38" s="434">
        <v>522.74626417102274</v>
      </c>
      <c r="X38" s="434">
        <v>124.7772105876971</v>
      </c>
      <c r="Y38" s="434">
        <v>647.52347475871989</v>
      </c>
      <c r="Z38" s="435">
        <v>85.530090314184633</v>
      </c>
      <c r="AA38" s="437">
        <v>729.402800511647</v>
      </c>
      <c r="AB38" s="434">
        <v>-24.081041517138321</v>
      </c>
      <c r="AC38" s="434">
        <v>705.32175899450863</v>
      </c>
      <c r="AD38" s="412">
        <v>1</v>
      </c>
      <c r="AE38" s="413">
        <v>32</v>
      </c>
    </row>
    <row r="39" spans="1:31" s="9" customFormat="1" ht="16.5">
      <c r="A39" s="397">
        <v>97</v>
      </c>
      <c r="B39" s="398" t="s">
        <v>62</v>
      </c>
      <c r="C39" s="400">
        <v>2062</v>
      </c>
      <c r="D39" s="399">
        <v>-62.0768293988152</v>
      </c>
      <c r="E39" s="399">
        <v>131.94435096492998</v>
      </c>
      <c r="F39" s="399">
        <v>69.867521566114789</v>
      </c>
      <c r="G39" s="399">
        <v>147.31048723053388</v>
      </c>
      <c r="H39" s="399">
        <v>217.17800879664867</v>
      </c>
      <c r="I39" s="399">
        <v>170.69512356321849</v>
      </c>
      <c r="J39" s="399">
        <v>387.8731323598671</v>
      </c>
      <c r="K39" s="399">
        <v>-292.53443258971873</v>
      </c>
      <c r="L39" s="399">
        <v>95.338699770148395</v>
      </c>
      <c r="M39" s="399">
        <v>17.323816614936963</v>
      </c>
      <c r="N39" s="399">
        <v>112.66251638508534</v>
      </c>
      <c r="O39" s="412">
        <v>10</v>
      </c>
      <c r="P39" s="412">
        <v>10</v>
      </c>
      <c r="Q39" s="22"/>
      <c r="R39" s="419">
        <v>97</v>
      </c>
      <c r="S39" s="202" t="s">
        <v>62</v>
      </c>
      <c r="T39" s="400">
        <v>2091</v>
      </c>
      <c r="U39" s="434">
        <v>-39.955819769128716</v>
      </c>
      <c r="V39" s="434">
        <v>141.11820156710343</v>
      </c>
      <c r="W39" s="434">
        <v>101.16238179797472</v>
      </c>
      <c r="X39" s="434">
        <v>214.57817084859673</v>
      </c>
      <c r="Y39" s="434">
        <v>315.74055264657142</v>
      </c>
      <c r="Z39" s="435">
        <v>-288.4772835963654</v>
      </c>
      <c r="AA39" s="437">
        <v>27.263269050206031</v>
      </c>
      <c r="AB39" s="434">
        <v>-11.072937350549978</v>
      </c>
      <c r="AC39" s="434">
        <v>16.190331699656053</v>
      </c>
      <c r="AD39" s="412">
        <v>10</v>
      </c>
      <c r="AE39" s="412">
        <v>10</v>
      </c>
    </row>
    <row r="40" spans="1:31" s="9" customFormat="1" ht="16.5">
      <c r="A40" s="397">
        <v>98</v>
      </c>
      <c r="B40" s="398" t="s">
        <v>63</v>
      </c>
      <c r="C40" s="400">
        <v>22885</v>
      </c>
      <c r="D40" s="399">
        <v>552.29284069722007</v>
      </c>
      <c r="E40" s="399">
        <v>122.50499964043858</v>
      </c>
      <c r="F40" s="399">
        <v>674.79784033765873</v>
      </c>
      <c r="G40" s="399">
        <v>274.37359570198151</v>
      </c>
      <c r="H40" s="399">
        <v>949.1714360396403</v>
      </c>
      <c r="I40" s="399">
        <v>82.712736708454614</v>
      </c>
      <c r="J40" s="399">
        <v>1031.8841727480949</v>
      </c>
      <c r="K40" s="399">
        <v>-235.81844002621804</v>
      </c>
      <c r="L40" s="399">
        <v>796.065732721877</v>
      </c>
      <c r="M40" s="399">
        <v>-112.4071375809045</v>
      </c>
      <c r="N40" s="399">
        <v>683.65859514097247</v>
      </c>
      <c r="O40" s="412">
        <v>7</v>
      </c>
      <c r="P40" s="412">
        <v>7</v>
      </c>
      <c r="Q40" s="22"/>
      <c r="R40" s="419">
        <v>98</v>
      </c>
      <c r="S40" s="202" t="s">
        <v>63</v>
      </c>
      <c r="T40" s="400">
        <v>22943</v>
      </c>
      <c r="U40" s="434">
        <v>588.5376784986596</v>
      </c>
      <c r="V40" s="434">
        <v>255.15150126498514</v>
      </c>
      <c r="W40" s="434">
        <v>843.6891797636448</v>
      </c>
      <c r="X40" s="434">
        <v>148.94998075563538</v>
      </c>
      <c r="Y40" s="434">
        <v>992.63916051928015</v>
      </c>
      <c r="Z40" s="435">
        <v>-235.22229002310073</v>
      </c>
      <c r="AA40" s="437">
        <v>754.58088566420452</v>
      </c>
      <c r="AB40" s="434">
        <v>-82.47434221331126</v>
      </c>
      <c r="AC40" s="434">
        <v>672.10654345089324</v>
      </c>
      <c r="AD40" s="412">
        <v>7</v>
      </c>
      <c r="AE40" s="412">
        <v>7</v>
      </c>
    </row>
    <row r="41" spans="1:31" s="9" customFormat="1" ht="16.5">
      <c r="A41" s="397">
        <v>102</v>
      </c>
      <c r="B41" s="398" t="s">
        <v>64</v>
      </c>
      <c r="C41" s="400">
        <v>9646</v>
      </c>
      <c r="D41" s="399">
        <v>82.116578599471666</v>
      </c>
      <c r="E41" s="399">
        <v>132.13335887854728</v>
      </c>
      <c r="F41" s="399">
        <v>214.24993747801895</v>
      </c>
      <c r="G41" s="399">
        <v>412.83791793651284</v>
      </c>
      <c r="H41" s="399">
        <v>627.08785541453176</v>
      </c>
      <c r="I41" s="399">
        <v>149.33435635250774</v>
      </c>
      <c r="J41" s="399">
        <v>776.42221176703947</v>
      </c>
      <c r="K41" s="399">
        <v>117.4065934065934</v>
      </c>
      <c r="L41" s="399">
        <v>893.82880517363287</v>
      </c>
      <c r="M41" s="399">
        <v>22.522013027161528</v>
      </c>
      <c r="N41" s="399">
        <v>916.35081820079438</v>
      </c>
      <c r="O41" s="412">
        <v>4</v>
      </c>
      <c r="P41" s="412">
        <v>4</v>
      </c>
      <c r="Q41" s="22"/>
      <c r="R41" s="419">
        <v>102</v>
      </c>
      <c r="S41" s="202" t="s">
        <v>64</v>
      </c>
      <c r="T41" s="400">
        <v>9745</v>
      </c>
      <c r="U41" s="434">
        <v>98.46164487938357</v>
      </c>
      <c r="V41" s="434">
        <v>400.41323715439967</v>
      </c>
      <c r="W41" s="434">
        <v>498.87488203378325</v>
      </c>
      <c r="X41" s="434">
        <v>219.65689204010076</v>
      </c>
      <c r="Y41" s="434">
        <v>718.53177407388398</v>
      </c>
      <c r="Z41" s="435">
        <v>116.21385325808107</v>
      </c>
      <c r="AA41" s="437">
        <v>827.62628407901479</v>
      </c>
      <c r="AB41" s="434">
        <v>20.705255259107233</v>
      </c>
      <c r="AC41" s="434">
        <v>848.33153933812207</v>
      </c>
      <c r="AD41" s="412">
        <v>4</v>
      </c>
      <c r="AE41" s="412">
        <v>4</v>
      </c>
    </row>
    <row r="42" spans="1:31" s="9" customFormat="1" ht="16.5">
      <c r="A42" s="397">
        <v>103</v>
      </c>
      <c r="B42" s="398" t="s">
        <v>65</v>
      </c>
      <c r="C42" s="400">
        <v>2125</v>
      </c>
      <c r="D42" s="399">
        <v>58.925669289731339</v>
      </c>
      <c r="E42" s="399">
        <v>143.73728547815296</v>
      </c>
      <c r="F42" s="399">
        <v>202.66295476788432</v>
      </c>
      <c r="G42" s="399">
        <v>532.69798969943417</v>
      </c>
      <c r="H42" s="399">
        <v>735.3609444673184</v>
      </c>
      <c r="I42" s="399">
        <v>163.52205183786646</v>
      </c>
      <c r="J42" s="399">
        <v>898.88299630518486</v>
      </c>
      <c r="K42" s="399">
        <v>-271.88329411764704</v>
      </c>
      <c r="L42" s="399">
        <v>626.99970218753776</v>
      </c>
      <c r="M42" s="399">
        <v>-11.727145835294115</v>
      </c>
      <c r="N42" s="399">
        <v>615.27255635224367</v>
      </c>
      <c r="O42" s="412">
        <v>5</v>
      </c>
      <c r="P42" s="412">
        <v>5</v>
      </c>
      <c r="Q42" s="22"/>
      <c r="R42" s="419">
        <v>103</v>
      </c>
      <c r="S42" s="202" t="s">
        <v>65</v>
      </c>
      <c r="T42" s="400">
        <v>2161</v>
      </c>
      <c r="U42" s="434">
        <v>112.31433220274634</v>
      </c>
      <c r="V42" s="434">
        <v>520.62995190284403</v>
      </c>
      <c r="W42" s="434">
        <v>632.94428410559033</v>
      </c>
      <c r="X42" s="434">
        <v>226.23153824769562</v>
      </c>
      <c r="Y42" s="434">
        <v>859.17582235328598</v>
      </c>
      <c r="Z42" s="435">
        <v>-267.35400277649234</v>
      </c>
      <c r="AA42" s="437">
        <v>591.24245817003748</v>
      </c>
      <c r="AB42" s="434">
        <v>-13.116682091624245</v>
      </c>
      <c r="AC42" s="434">
        <v>578.1257760784132</v>
      </c>
      <c r="AD42" s="412">
        <v>5</v>
      </c>
      <c r="AE42" s="412">
        <v>5</v>
      </c>
    </row>
    <row r="43" spans="1:31" s="9" customFormat="1" ht="16.5">
      <c r="A43" s="397">
        <v>105</v>
      </c>
      <c r="B43" s="398" t="s">
        <v>66</v>
      </c>
      <c r="C43" s="400">
        <v>2063</v>
      </c>
      <c r="D43" s="399">
        <v>860.49028526887548</v>
      </c>
      <c r="E43" s="399">
        <v>148.37292355709687</v>
      </c>
      <c r="F43" s="399">
        <v>1008.8632088259723</v>
      </c>
      <c r="G43" s="399">
        <v>492.22008878746146</v>
      </c>
      <c r="H43" s="399">
        <v>1501.0832976134338</v>
      </c>
      <c r="I43" s="399">
        <v>175.05147928255752</v>
      </c>
      <c r="J43" s="399">
        <v>1676.1347768959913</v>
      </c>
      <c r="K43" s="399">
        <v>-238.37421231216675</v>
      </c>
      <c r="L43" s="399">
        <v>1437.7605645838246</v>
      </c>
      <c r="M43" s="399">
        <v>-16.240780513814837</v>
      </c>
      <c r="N43" s="399">
        <v>1421.5197840700096</v>
      </c>
      <c r="O43" s="412">
        <v>18</v>
      </c>
      <c r="P43" s="412">
        <v>18</v>
      </c>
      <c r="Q43" s="22"/>
      <c r="R43" s="419">
        <v>105</v>
      </c>
      <c r="S43" s="202" t="s">
        <v>66</v>
      </c>
      <c r="T43" s="400">
        <v>2094</v>
      </c>
      <c r="U43" s="434">
        <v>835.31542807905782</v>
      </c>
      <c r="V43" s="434">
        <v>437.49379035364342</v>
      </c>
      <c r="W43" s="434">
        <v>1272.8092184327013</v>
      </c>
      <c r="X43" s="434">
        <v>238.97982716703274</v>
      </c>
      <c r="Y43" s="434">
        <v>1511.789045599734</v>
      </c>
      <c r="Z43" s="435">
        <v>-234.84527220630372</v>
      </c>
      <c r="AA43" s="437">
        <v>1275.5612519034589</v>
      </c>
      <c r="AB43" s="434">
        <v>6.4119627507163335</v>
      </c>
      <c r="AC43" s="434">
        <v>1281.9732146541753</v>
      </c>
      <c r="AD43" s="412">
        <v>18</v>
      </c>
      <c r="AE43" s="412">
        <v>18</v>
      </c>
    </row>
    <row r="44" spans="1:31" s="9" customFormat="1" ht="16.5">
      <c r="A44" s="397">
        <v>106</v>
      </c>
      <c r="B44" s="398" t="s">
        <v>67</v>
      </c>
      <c r="C44" s="400">
        <v>46901</v>
      </c>
      <c r="D44" s="399">
        <v>122.61585502971418</v>
      </c>
      <c r="E44" s="399">
        <v>149.73837985984409</v>
      </c>
      <c r="F44" s="399">
        <v>272.35423488955831</v>
      </c>
      <c r="G44" s="399">
        <v>-2.9115846051241516</v>
      </c>
      <c r="H44" s="399">
        <v>269.44265028443414</v>
      </c>
      <c r="I44" s="399">
        <v>79.93632730693821</v>
      </c>
      <c r="J44" s="399">
        <v>349.3789775913724</v>
      </c>
      <c r="K44" s="399">
        <v>-37.811922986716702</v>
      </c>
      <c r="L44" s="399">
        <v>311.56705460465565</v>
      </c>
      <c r="M44" s="399">
        <v>-0.59424322381186645</v>
      </c>
      <c r="N44" s="399">
        <v>310.97281138084378</v>
      </c>
      <c r="O44" s="412">
        <v>1</v>
      </c>
      <c r="P44" s="413">
        <v>35</v>
      </c>
      <c r="Q44" s="22"/>
      <c r="R44" s="419">
        <v>106</v>
      </c>
      <c r="S44" s="202" t="s">
        <v>67</v>
      </c>
      <c r="T44" s="400">
        <v>46797</v>
      </c>
      <c r="U44" s="434">
        <v>154.76901491594887</v>
      </c>
      <c r="V44" s="434">
        <v>-6.9112730810333352</v>
      </c>
      <c r="W44" s="434">
        <v>147.85774183491554</v>
      </c>
      <c r="X44" s="434">
        <v>141.27177720487023</v>
      </c>
      <c r="Y44" s="434">
        <v>289.12951903978581</v>
      </c>
      <c r="Z44" s="435">
        <v>-37.895954868901853</v>
      </c>
      <c r="AA44" s="437">
        <v>247.52268526839018</v>
      </c>
      <c r="AB44" s="434">
        <v>-2.8697638096459186</v>
      </c>
      <c r="AC44" s="434">
        <v>244.65292145874426</v>
      </c>
      <c r="AD44" s="412">
        <v>1</v>
      </c>
      <c r="AE44" s="413">
        <v>35</v>
      </c>
    </row>
    <row r="45" spans="1:31" s="9" customFormat="1" ht="16.5">
      <c r="A45" s="397">
        <v>108</v>
      </c>
      <c r="B45" s="398" t="s">
        <v>68</v>
      </c>
      <c r="C45" s="400">
        <v>10319</v>
      </c>
      <c r="D45" s="399">
        <v>366.67139831162979</v>
      </c>
      <c r="E45" s="399">
        <v>124.40990796325039</v>
      </c>
      <c r="F45" s="399">
        <v>491.08130627488015</v>
      </c>
      <c r="G45" s="399">
        <v>370.92539008280625</v>
      </c>
      <c r="H45" s="399">
        <v>862.00669635768622</v>
      </c>
      <c r="I45" s="399">
        <v>89.208881405666034</v>
      </c>
      <c r="J45" s="399">
        <v>951.21557776335226</v>
      </c>
      <c r="K45" s="399">
        <v>-120.2105824207772</v>
      </c>
      <c r="L45" s="399">
        <v>831.00499534257506</v>
      </c>
      <c r="M45" s="399">
        <v>-9.6389226029654029</v>
      </c>
      <c r="N45" s="399">
        <v>821.36607273960976</v>
      </c>
      <c r="O45" s="412">
        <v>6</v>
      </c>
      <c r="P45" s="412">
        <v>6</v>
      </c>
      <c r="Q45" s="22"/>
      <c r="R45" s="419">
        <v>108</v>
      </c>
      <c r="S45" s="202" t="s">
        <v>68</v>
      </c>
      <c r="T45" s="400">
        <v>10257</v>
      </c>
      <c r="U45" s="434">
        <v>352.18994473850603</v>
      </c>
      <c r="V45" s="434">
        <v>390.92396641095712</v>
      </c>
      <c r="W45" s="434">
        <v>743.11391114946309</v>
      </c>
      <c r="X45" s="434">
        <v>167.06204503589714</v>
      </c>
      <c r="Y45" s="434">
        <v>910.17595618536018</v>
      </c>
      <c r="Z45" s="435">
        <v>-120.93721361021741</v>
      </c>
      <c r="AA45" s="437">
        <v>786.72962684929701</v>
      </c>
      <c r="AB45" s="434">
        <v>-9.6824075753144108</v>
      </c>
      <c r="AC45" s="434">
        <v>777.04721927398259</v>
      </c>
      <c r="AD45" s="412">
        <v>6</v>
      </c>
      <c r="AE45" s="412">
        <v>6</v>
      </c>
    </row>
    <row r="46" spans="1:31" s="9" customFormat="1" ht="16.5">
      <c r="A46" s="397">
        <v>109</v>
      </c>
      <c r="B46" s="398" t="s">
        <v>69</v>
      </c>
      <c r="C46" s="400">
        <v>68319</v>
      </c>
      <c r="D46" s="399">
        <v>114.8053401839105</v>
      </c>
      <c r="E46" s="399">
        <v>137.98876676684466</v>
      </c>
      <c r="F46" s="399">
        <v>252.79410695075518</v>
      </c>
      <c r="G46" s="399">
        <v>99.611700465358808</v>
      </c>
      <c r="H46" s="399">
        <v>352.40580741611399</v>
      </c>
      <c r="I46" s="399">
        <v>89.459483531254349</v>
      </c>
      <c r="J46" s="399">
        <v>441.86529094736835</v>
      </c>
      <c r="K46" s="399">
        <v>-197.23724000644037</v>
      </c>
      <c r="L46" s="399">
        <v>244.62805094092798</v>
      </c>
      <c r="M46" s="399">
        <v>1.2199402801563133</v>
      </c>
      <c r="N46" s="399">
        <v>245.84799122108427</v>
      </c>
      <c r="O46" s="412">
        <v>5</v>
      </c>
      <c r="P46" s="412">
        <v>5</v>
      </c>
      <c r="Q46" s="22"/>
      <c r="R46" s="419">
        <v>109</v>
      </c>
      <c r="S46" s="202" t="s">
        <v>69</v>
      </c>
      <c r="T46" s="400">
        <v>68043</v>
      </c>
      <c r="U46" s="434">
        <v>138.73112955325882</v>
      </c>
      <c r="V46" s="434">
        <v>117.60192643007815</v>
      </c>
      <c r="W46" s="434">
        <v>256.33305598333698</v>
      </c>
      <c r="X46" s="434">
        <v>152.88893496056767</v>
      </c>
      <c r="Y46" s="434">
        <v>409.2219909439047</v>
      </c>
      <c r="Z46" s="435">
        <v>-198.03728524609437</v>
      </c>
      <c r="AA46" s="437">
        <v>207.38387387087735</v>
      </c>
      <c r="AB46" s="434">
        <v>-3.6145730053054748</v>
      </c>
      <c r="AC46" s="434">
        <v>203.76930086557186</v>
      </c>
      <c r="AD46" s="412">
        <v>5</v>
      </c>
      <c r="AE46" s="412">
        <v>5</v>
      </c>
    </row>
    <row r="47" spans="1:31" s="9" customFormat="1" ht="16.5">
      <c r="A47" s="397">
        <v>111</v>
      </c>
      <c r="B47" s="398" t="s">
        <v>70</v>
      </c>
      <c r="C47" s="400">
        <v>17953</v>
      </c>
      <c r="D47" s="399">
        <v>123.59886170642648</v>
      </c>
      <c r="E47" s="399">
        <v>142.51791051140489</v>
      </c>
      <c r="F47" s="399">
        <v>266.11677221783134</v>
      </c>
      <c r="G47" s="399">
        <v>318.43439464798843</v>
      </c>
      <c r="H47" s="399">
        <v>584.55116686581971</v>
      </c>
      <c r="I47" s="399">
        <v>108.26855091008103</v>
      </c>
      <c r="J47" s="399">
        <v>692.81971777590081</v>
      </c>
      <c r="K47" s="399">
        <v>-147.85957778644237</v>
      </c>
      <c r="L47" s="399">
        <v>544.96013998945841</v>
      </c>
      <c r="M47" s="399">
        <v>9.1473951451010986</v>
      </c>
      <c r="N47" s="399">
        <v>554.10753513455961</v>
      </c>
      <c r="O47" s="412">
        <v>7</v>
      </c>
      <c r="P47" s="412">
        <v>7</v>
      </c>
      <c r="Q47" s="22"/>
      <c r="R47" s="419">
        <v>111</v>
      </c>
      <c r="S47" s="202" t="s">
        <v>70</v>
      </c>
      <c r="T47" s="400">
        <v>18131</v>
      </c>
      <c r="U47" s="434">
        <v>177.49099931933074</v>
      </c>
      <c r="V47" s="434">
        <v>311.10706679962772</v>
      </c>
      <c r="W47" s="434">
        <v>488.59806611895846</v>
      </c>
      <c r="X47" s="434">
        <v>169.48302645335775</v>
      </c>
      <c r="Y47" s="434">
        <v>658.08109257231627</v>
      </c>
      <c r="Z47" s="435">
        <v>-146.40797529093817</v>
      </c>
      <c r="AA47" s="437">
        <v>509.92539239030754</v>
      </c>
      <c r="AB47" s="434">
        <v>5.9325125475704583</v>
      </c>
      <c r="AC47" s="434">
        <v>515.85790493787795</v>
      </c>
      <c r="AD47" s="412">
        <v>7</v>
      </c>
      <c r="AE47" s="412">
        <v>7</v>
      </c>
    </row>
    <row r="48" spans="1:31" s="9" customFormat="1" ht="16.5">
      <c r="A48" s="397">
        <v>139</v>
      </c>
      <c r="B48" s="398" t="s">
        <v>71</v>
      </c>
      <c r="C48" s="400">
        <v>9766</v>
      </c>
      <c r="D48" s="399">
        <v>626.28311912857293</v>
      </c>
      <c r="E48" s="399">
        <v>147.8439206471048</v>
      </c>
      <c r="F48" s="399">
        <v>774.12703977567776</v>
      </c>
      <c r="G48" s="399">
        <v>562.47571882405259</v>
      </c>
      <c r="H48" s="399">
        <v>1336.6027585997304</v>
      </c>
      <c r="I48" s="399">
        <v>73.897628927368459</v>
      </c>
      <c r="J48" s="399">
        <v>1410.5003875270988</v>
      </c>
      <c r="K48" s="399">
        <v>0.66260495596969071</v>
      </c>
      <c r="L48" s="399">
        <v>1411.1629924830684</v>
      </c>
      <c r="M48" s="399">
        <v>10.327248157894738</v>
      </c>
      <c r="N48" s="399">
        <v>1421.4902406409633</v>
      </c>
      <c r="O48" s="412">
        <v>17</v>
      </c>
      <c r="P48" s="412">
        <v>17</v>
      </c>
      <c r="Q48" s="22"/>
      <c r="R48" s="419">
        <v>139</v>
      </c>
      <c r="S48" s="202" t="s">
        <v>71</v>
      </c>
      <c r="T48" s="400">
        <v>9853</v>
      </c>
      <c r="U48" s="434">
        <v>627.90042156068796</v>
      </c>
      <c r="V48" s="434">
        <v>549.20096204746346</v>
      </c>
      <c r="W48" s="434">
        <v>1177.1013836081513</v>
      </c>
      <c r="X48" s="434">
        <v>147.08178768722453</v>
      </c>
      <c r="Y48" s="434">
        <v>1324.1831712953758</v>
      </c>
      <c r="Z48" s="435">
        <v>0.6567542880341013</v>
      </c>
      <c r="AA48" s="437">
        <v>1317.5654914009276</v>
      </c>
      <c r="AB48" s="434">
        <v>26.463568760783513</v>
      </c>
      <c r="AC48" s="434">
        <v>1344.029060161711</v>
      </c>
      <c r="AD48" s="412">
        <v>17</v>
      </c>
      <c r="AE48" s="412">
        <v>17</v>
      </c>
    </row>
    <row r="49" spans="1:31" s="9" customFormat="1" ht="16.5">
      <c r="A49" s="397">
        <v>140</v>
      </c>
      <c r="B49" s="398" t="s">
        <v>72</v>
      </c>
      <c r="C49" s="400">
        <v>20618</v>
      </c>
      <c r="D49" s="399">
        <v>536.06517309041533</v>
      </c>
      <c r="E49" s="399">
        <v>145.84361944697483</v>
      </c>
      <c r="F49" s="399">
        <v>681.90879253739013</v>
      </c>
      <c r="G49" s="399">
        <v>360.66194597963636</v>
      </c>
      <c r="H49" s="399">
        <v>1042.5707385170265</v>
      </c>
      <c r="I49" s="399">
        <v>111.37467244905473</v>
      </c>
      <c r="J49" s="399">
        <v>1153.9454109660812</v>
      </c>
      <c r="K49" s="399">
        <v>-65.102046755262393</v>
      </c>
      <c r="L49" s="399">
        <v>1088.8433642108189</v>
      </c>
      <c r="M49" s="399">
        <v>-1.7374005228441116</v>
      </c>
      <c r="N49" s="399">
        <v>1087.1059636879747</v>
      </c>
      <c r="O49" s="412">
        <v>11</v>
      </c>
      <c r="P49" s="412">
        <v>11</v>
      </c>
      <c r="Q49" s="22"/>
      <c r="R49" s="419">
        <v>140</v>
      </c>
      <c r="S49" s="202" t="s">
        <v>72</v>
      </c>
      <c r="T49" s="400">
        <v>20801</v>
      </c>
      <c r="U49" s="434">
        <v>566.0063278857973</v>
      </c>
      <c r="V49" s="434">
        <v>355.12682595155849</v>
      </c>
      <c r="W49" s="434">
        <v>921.13315383735574</v>
      </c>
      <c r="X49" s="434">
        <v>176.88652771810928</v>
      </c>
      <c r="Y49" s="434">
        <v>1098.019681555465</v>
      </c>
      <c r="Z49" s="435">
        <v>-64.529301475890577</v>
      </c>
      <c r="AA49" s="437">
        <v>1030.204384213991</v>
      </c>
      <c r="AB49" s="434">
        <v>-7.0242675352146557</v>
      </c>
      <c r="AC49" s="434">
        <v>1023.1801166787764</v>
      </c>
      <c r="AD49" s="412">
        <v>11</v>
      </c>
      <c r="AE49" s="412">
        <v>11</v>
      </c>
    </row>
    <row r="50" spans="1:31" s="9" customFormat="1" ht="16.5">
      <c r="A50" s="397">
        <v>142</v>
      </c>
      <c r="B50" s="398" t="s">
        <v>73</v>
      </c>
      <c r="C50" s="400">
        <v>6444</v>
      </c>
      <c r="D50" s="399">
        <v>98.897857440570249</v>
      </c>
      <c r="E50" s="399">
        <v>129.45441820108655</v>
      </c>
      <c r="F50" s="399">
        <v>228.3522756416568</v>
      </c>
      <c r="G50" s="399">
        <v>417.06557240078325</v>
      </c>
      <c r="H50" s="399">
        <v>645.41784804244003</v>
      </c>
      <c r="I50" s="399">
        <v>123.9057637672727</v>
      </c>
      <c r="J50" s="399">
        <v>769.32361180971282</v>
      </c>
      <c r="K50" s="399">
        <v>-103.09698944754811</v>
      </c>
      <c r="L50" s="399">
        <v>666.22662236216468</v>
      </c>
      <c r="M50" s="399">
        <v>87.077780921787721</v>
      </c>
      <c r="N50" s="399">
        <v>753.30440328395241</v>
      </c>
      <c r="O50" s="412">
        <v>7</v>
      </c>
      <c r="P50" s="412">
        <v>7</v>
      </c>
      <c r="Q50" s="22"/>
      <c r="R50" s="419">
        <v>142</v>
      </c>
      <c r="S50" s="202" t="s">
        <v>73</v>
      </c>
      <c r="T50" s="400">
        <v>6504</v>
      </c>
      <c r="U50" s="434">
        <v>157.94348783788146</v>
      </c>
      <c r="V50" s="434">
        <v>387.41285237257432</v>
      </c>
      <c r="W50" s="434">
        <v>545.35634021045576</v>
      </c>
      <c r="X50" s="434">
        <v>179.73005840108161</v>
      </c>
      <c r="Y50" s="434">
        <v>725.08639861153745</v>
      </c>
      <c r="Z50" s="435">
        <v>-102.1459102091021</v>
      </c>
      <c r="AA50" s="437">
        <v>622.74799147746603</v>
      </c>
      <c r="AB50" s="434">
        <v>79.62726437576876</v>
      </c>
      <c r="AC50" s="434">
        <v>702.37525585323488</v>
      </c>
      <c r="AD50" s="412">
        <v>7</v>
      </c>
      <c r="AE50" s="412">
        <v>7</v>
      </c>
    </row>
    <row r="51" spans="1:31" s="9" customFormat="1" ht="16.5">
      <c r="A51" s="397">
        <v>143</v>
      </c>
      <c r="B51" s="398" t="s">
        <v>74</v>
      </c>
      <c r="C51" s="400">
        <v>6850</v>
      </c>
      <c r="D51" s="399">
        <v>2.6744059944439367</v>
      </c>
      <c r="E51" s="399">
        <v>134.10436636514902</v>
      </c>
      <c r="F51" s="399">
        <v>136.77877235959295</v>
      </c>
      <c r="G51" s="399">
        <v>384.65711663745026</v>
      </c>
      <c r="H51" s="399">
        <v>521.43588899704321</v>
      </c>
      <c r="I51" s="399">
        <v>123.91691262115259</v>
      </c>
      <c r="J51" s="399">
        <v>645.35280161819583</v>
      </c>
      <c r="K51" s="399">
        <v>-130.49766423357664</v>
      </c>
      <c r="L51" s="399">
        <v>514.85513738461918</v>
      </c>
      <c r="M51" s="399">
        <v>25.594854359124099</v>
      </c>
      <c r="N51" s="399">
        <v>540.44999174374323</v>
      </c>
      <c r="O51" s="412">
        <v>6</v>
      </c>
      <c r="P51" s="412">
        <v>6</v>
      </c>
      <c r="Q51" s="22"/>
      <c r="R51" s="419">
        <v>143</v>
      </c>
      <c r="S51" s="202" t="s">
        <v>74</v>
      </c>
      <c r="T51" s="400">
        <v>6804</v>
      </c>
      <c r="U51" s="434">
        <v>-46.884152115766305</v>
      </c>
      <c r="V51" s="434">
        <v>417.67509342822706</v>
      </c>
      <c r="W51" s="434">
        <v>370.79094131246069</v>
      </c>
      <c r="X51" s="434">
        <v>199.00355881750713</v>
      </c>
      <c r="Y51" s="434">
        <v>569.79450012996779</v>
      </c>
      <c r="Z51" s="435">
        <v>-131.42195767195767</v>
      </c>
      <c r="AA51" s="437">
        <v>431.12636373960919</v>
      </c>
      <c r="AB51" s="434">
        <v>29.150713918283358</v>
      </c>
      <c r="AC51" s="434">
        <v>460.27707765789256</v>
      </c>
      <c r="AD51" s="412">
        <v>6</v>
      </c>
      <c r="AE51" s="412">
        <v>6</v>
      </c>
    </row>
    <row r="52" spans="1:31" s="9" customFormat="1" ht="16.5">
      <c r="A52" s="397">
        <v>145</v>
      </c>
      <c r="B52" s="398" t="s">
        <v>75</v>
      </c>
      <c r="C52" s="400">
        <v>12343</v>
      </c>
      <c r="D52" s="399">
        <v>540.71991302320839</v>
      </c>
      <c r="E52" s="399">
        <v>102.15083850708901</v>
      </c>
      <c r="F52" s="399">
        <v>642.87075153029741</v>
      </c>
      <c r="G52" s="399">
        <v>469.24433503130882</v>
      </c>
      <c r="H52" s="399">
        <v>1112.1150865616062</v>
      </c>
      <c r="I52" s="399">
        <v>91.250647764873705</v>
      </c>
      <c r="J52" s="399">
        <v>1203.3657343264799</v>
      </c>
      <c r="K52" s="399">
        <v>-41.176942396500039</v>
      </c>
      <c r="L52" s="399">
        <v>1162.18879192998</v>
      </c>
      <c r="M52" s="399">
        <v>13.54197505063599</v>
      </c>
      <c r="N52" s="399">
        <v>1175.730766980616</v>
      </c>
      <c r="O52" s="412">
        <v>14</v>
      </c>
      <c r="P52" s="412">
        <v>14</v>
      </c>
      <c r="Q52" s="22"/>
      <c r="R52" s="419">
        <v>145</v>
      </c>
      <c r="S52" s="202" t="s">
        <v>75</v>
      </c>
      <c r="T52" s="400">
        <v>12369</v>
      </c>
      <c r="U52" s="434">
        <v>536.24789042957116</v>
      </c>
      <c r="V52" s="434">
        <v>447.06775337144757</v>
      </c>
      <c r="W52" s="434">
        <v>983.31564380101872</v>
      </c>
      <c r="X52" s="434">
        <v>176.15594746330413</v>
      </c>
      <c r="Y52" s="434">
        <v>1159.4715912643228</v>
      </c>
      <c r="Z52" s="435">
        <v>-41.090387258468752</v>
      </c>
      <c r="AA52" s="437">
        <v>1113.3631750625279</v>
      </c>
      <c r="AB52" s="434">
        <v>5.4432201875656903</v>
      </c>
      <c r="AC52" s="434">
        <v>1118.8063952500938</v>
      </c>
      <c r="AD52" s="412">
        <v>14</v>
      </c>
      <c r="AE52" s="412">
        <v>14</v>
      </c>
    </row>
    <row r="53" spans="1:31" s="9" customFormat="1" ht="16.5">
      <c r="A53" s="397">
        <v>146</v>
      </c>
      <c r="B53" s="398" t="s">
        <v>76</v>
      </c>
      <c r="C53" s="400">
        <v>4406</v>
      </c>
      <c r="D53" s="399">
        <v>408.65232872050137</v>
      </c>
      <c r="E53" s="399">
        <v>152.99868028420315</v>
      </c>
      <c r="F53" s="399">
        <v>561.65100900470452</v>
      </c>
      <c r="G53" s="399">
        <v>283.85148839476642</v>
      </c>
      <c r="H53" s="399">
        <v>845.50249739947094</v>
      </c>
      <c r="I53" s="399">
        <v>169.37995807449087</v>
      </c>
      <c r="J53" s="399">
        <v>1014.8824554739618</v>
      </c>
      <c r="K53" s="399">
        <v>-71.741715842033585</v>
      </c>
      <c r="L53" s="399">
        <v>943.14073963192834</v>
      </c>
      <c r="M53" s="399">
        <v>23.096769655015894</v>
      </c>
      <c r="N53" s="399">
        <v>966.23750928694426</v>
      </c>
      <c r="O53" s="412">
        <v>12</v>
      </c>
      <c r="P53" s="412">
        <v>12</v>
      </c>
      <c r="Q53" s="22"/>
      <c r="R53" s="419">
        <v>146</v>
      </c>
      <c r="S53" s="202" t="s">
        <v>76</v>
      </c>
      <c r="T53" s="400">
        <v>4492</v>
      </c>
      <c r="U53" s="434">
        <v>424.93775730058604</v>
      </c>
      <c r="V53" s="434">
        <v>254.28887969963537</v>
      </c>
      <c r="W53" s="434">
        <v>679.22663700022133</v>
      </c>
      <c r="X53" s="434">
        <v>228.61949726077012</v>
      </c>
      <c r="Y53" s="434">
        <v>907.84613426099145</v>
      </c>
      <c r="Z53" s="435">
        <v>-70.368210151380225</v>
      </c>
      <c r="AA53" s="437">
        <v>835.23371217728709</v>
      </c>
      <c r="AB53" s="434">
        <v>5.978027604630455</v>
      </c>
      <c r="AC53" s="434">
        <v>841.21173978191757</v>
      </c>
      <c r="AD53" s="412">
        <v>12</v>
      </c>
      <c r="AE53" s="412">
        <v>12</v>
      </c>
    </row>
    <row r="54" spans="1:31" s="9" customFormat="1" ht="16.5">
      <c r="A54" s="397">
        <v>148</v>
      </c>
      <c r="B54" s="398" t="s">
        <v>77</v>
      </c>
      <c r="C54" s="400">
        <v>7127</v>
      </c>
      <c r="D54" s="399">
        <v>1578.4238336758071</v>
      </c>
      <c r="E54" s="399">
        <v>141.91125077843955</v>
      </c>
      <c r="F54" s="399">
        <v>1720.3350844542467</v>
      </c>
      <c r="G54" s="399">
        <v>-0.8683180581080534</v>
      </c>
      <c r="H54" s="399">
        <v>1719.4667663961386</v>
      </c>
      <c r="I54" s="399">
        <v>107.27217328733562</v>
      </c>
      <c r="J54" s="399">
        <v>1826.7389396834744</v>
      </c>
      <c r="K54" s="399">
        <v>-125.65693840325523</v>
      </c>
      <c r="L54" s="399">
        <v>1701.0820012802192</v>
      </c>
      <c r="M54" s="399">
        <v>0.27598489687105293</v>
      </c>
      <c r="N54" s="399">
        <v>1701.35798617709</v>
      </c>
      <c r="O54" s="412">
        <v>19</v>
      </c>
      <c r="P54" s="412">
        <v>19</v>
      </c>
      <c r="Q54" s="22"/>
      <c r="R54" s="419">
        <v>148</v>
      </c>
      <c r="S54" s="202" t="s">
        <v>77</v>
      </c>
      <c r="T54" s="400">
        <v>7047</v>
      </c>
      <c r="U54" s="434">
        <v>1570.1035701308713</v>
      </c>
      <c r="V54" s="434">
        <v>-2.5586138313023894</v>
      </c>
      <c r="W54" s="434">
        <v>1567.5449562995689</v>
      </c>
      <c r="X54" s="434">
        <v>165.01973865835237</v>
      </c>
      <c r="Y54" s="434">
        <v>1732.5646949579213</v>
      </c>
      <c r="Z54" s="435">
        <v>-127.08343976160069</v>
      </c>
      <c r="AA54" s="437">
        <v>1604.3377898919357</v>
      </c>
      <c r="AB54" s="434">
        <v>-0.33236902227898496</v>
      </c>
      <c r="AC54" s="434">
        <v>1604.0054208696567</v>
      </c>
      <c r="AD54" s="412">
        <v>19</v>
      </c>
      <c r="AE54" s="412">
        <v>19</v>
      </c>
    </row>
    <row r="55" spans="1:31" s="9" customFormat="1" ht="16.5">
      <c r="A55" s="397">
        <v>149</v>
      </c>
      <c r="B55" s="398" t="s">
        <v>78</v>
      </c>
      <c r="C55" s="400">
        <v>5379</v>
      </c>
      <c r="D55" s="399">
        <v>540.40276109016179</v>
      </c>
      <c r="E55" s="399">
        <v>77.164496469597779</v>
      </c>
      <c r="F55" s="399">
        <v>617.56725755975958</v>
      </c>
      <c r="G55" s="399">
        <v>-6.6417541995689007</v>
      </c>
      <c r="H55" s="399">
        <v>610.92550336019065</v>
      </c>
      <c r="I55" s="399">
        <v>105.49346512938257</v>
      </c>
      <c r="J55" s="399">
        <v>716.41896848957322</v>
      </c>
      <c r="K55" s="399">
        <v>-262.22773749767617</v>
      </c>
      <c r="L55" s="399">
        <v>454.1912309918971</v>
      </c>
      <c r="M55" s="399">
        <v>-513.38660277746783</v>
      </c>
      <c r="N55" s="399">
        <v>-59.1953717855707</v>
      </c>
      <c r="O55" s="412">
        <v>1</v>
      </c>
      <c r="P55" s="413">
        <v>33</v>
      </c>
      <c r="Q55" s="22"/>
      <c r="R55" s="419">
        <v>149</v>
      </c>
      <c r="S55" s="202" t="s">
        <v>78</v>
      </c>
      <c r="T55" s="400">
        <v>5384</v>
      </c>
      <c r="U55" s="434">
        <v>552.64191407217027</v>
      </c>
      <c r="V55" s="434">
        <v>-12.405986905507534</v>
      </c>
      <c r="W55" s="434">
        <v>540.23592716666269</v>
      </c>
      <c r="X55" s="434">
        <v>160.18403179861605</v>
      </c>
      <c r="Y55" s="434">
        <v>700.41995896527874</v>
      </c>
      <c r="Z55" s="435">
        <v>-260.24442793462111</v>
      </c>
      <c r="AA55" s="437">
        <v>439.66624425502613</v>
      </c>
      <c r="AB55" s="434">
        <v>-446.41339115898955</v>
      </c>
      <c r="AC55" s="434">
        <v>-6.7471469039634355</v>
      </c>
      <c r="AD55" s="412">
        <v>1</v>
      </c>
      <c r="AE55" s="413">
        <v>33</v>
      </c>
    </row>
    <row r="56" spans="1:31" s="9" customFormat="1" ht="16.5">
      <c r="A56" s="397">
        <v>151</v>
      </c>
      <c r="B56" s="398" t="s">
        <v>79</v>
      </c>
      <c r="C56" s="400">
        <v>1814</v>
      </c>
      <c r="D56" s="399">
        <v>-81.230357059173542</v>
      </c>
      <c r="E56" s="399">
        <v>93.121660702525674</v>
      </c>
      <c r="F56" s="399">
        <v>11.891303643352126</v>
      </c>
      <c r="G56" s="399">
        <v>318.46268558448969</v>
      </c>
      <c r="H56" s="399">
        <v>330.35398922784185</v>
      </c>
      <c r="I56" s="399">
        <v>198.95889707093676</v>
      </c>
      <c r="J56" s="399">
        <v>529.31288629877861</v>
      </c>
      <c r="K56" s="399">
        <v>-270.14498346196251</v>
      </c>
      <c r="L56" s="399">
        <v>259.16790283681604</v>
      </c>
      <c r="M56" s="399">
        <v>38.594202866593164</v>
      </c>
      <c r="N56" s="399">
        <v>297.76210570340919</v>
      </c>
      <c r="O56" s="412">
        <v>14</v>
      </c>
      <c r="P56" s="412">
        <v>14</v>
      </c>
      <c r="Q56" s="22"/>
      <c r="R56" s="419">
        <v>151</v>
      </c>
      <c r="S56" s="202" t="s">
        <v>79</v>
      </c>
      <c r="T56" s="400">
        <v>1852</v>
      </c>
      <c r="U56" s="434">
        <v>-161.86536692867466</v>
      </c>
      <c r="V56" s="434">
        <v>408.66216290317692</v>
      </c>
      <c r="W56" s="434">
        <v>246.79679597450223</v>
      </c>
      <c r="X56" s="434">
        <v>269.67439982859838</v>
      </c>
      <c r="Y56" s="434">
        <v>516.47119580310061</v>
      </c>
      <c r="Z56" s="435">
        <v>-264.6020518358531</v>
      </c>
      <c r="AA56" s="437">
        <v>250.59916556551963</v>
      </c>
      <c r="AB56" s="434">
        <v>0</v>
      </c>
      <c r="AC56" s="434">
        <v>250.59916556551963</v>
      </c>
      <c r="AD56" s="412">
        <v>14</v>
      </c>
      <c r="AE56" s="412">
        <v>14</v>
      </c>
    </row>
    <row r="57" spans="1:31" s="9" customFormat="1" ht="16.5">
      <c r="A57" s="397">
        <v>152</v>
      </c>
      <c r="B57" s="398" t="s">
        <v>80</v>
      </c>
      <c r="C57" s="400">
        <v>4357</v>
      </c>
      <c r="D57" s="399">
        <v>219.4053242282348</v>
      </c>
      <c r="E57" s="399">
        <v>109.0734311456048</v>
      </c>
      <c r="F57" s="399">
        <v>328.47875537383959</v>
      </c>
      <c r="G57" s="399">
        <v>490.89001665810594</v>
      </c>
      <c r="H57" s="399">
        <v>819.36877203194547</v>
      </c>
      <c r="I57" s="399">
        <v>143.10284812383279</v>
      </c>
      <c r="J57" s="399">
        <v>962.47162015577828</v>
      </c>
      <c r="K57" s="399">
        <v>-11.287353683727336</v>
      </c>
      <c r="L57" s="399">
        <v>951.18426647205092</v>
      </c>
      <c r="M57" s="399">
        <v>81.15482826486118</v>
      </c>
      <c r="N57" s="399">
        <v>1032.3390947369121</v>
      </c>
      <c r="O57" s="412">
        <v>14</v>
      </c>
      <c r="P57" s="412">
        <v>14</v>
      </c>
      <c r="Q57" s="22"/>
      <c r="R57" s="419">
        <v>152</v>
      </c>
      <c r="S57" s="202" t="s">
        <v>80</v>
      </c>
      <c r="T57" s="400">
        <v>4406</v>
      </c>
      <c r="U57" s="434">
        <v>215.14153838742229</v>
      </c>
      <c r="V57" s="434">
        <v>483.27763896321738</v>
      </c>
      <c r="W57" s="434">
        <v>698.41917735063976</v>
      </c>
      <c r="X57" s="434">
        <v>210.53937828205619</v>
      </c>
      <c r="Y57" s="434">
        <v>908.95855563269595</v>
      </c>
      <c r="Z57" s="435">
        <v>-11.16182478438493</v>
      </c>
      <c r="AA57" s="437">
        <v>895.21661282743037</v>
      </c>
      <c r="AB57" s="434">
        <v>60.405365410803455</v>
      </c>
      <c r="AC57" s="434">
        <v>955.62197823823385</v>
      </c>
      <c r="AD57" s="412">
        <v>14</v>
      </c>
      <c r="AE57" s="412">
        <v>14</v>
      </c>
    </row>
    <row r="58" spans="1:31" s="9" customFormat="1" ht="16.5">
      <c r="A58" s="397">
        <v>153</v>
      </c>
      <c r="B58" s="398" t="s">
        <v>81</v>
      </c>
      <c r="C58" s="400">
        <v>24919</v>
      </c>
      <c r="D58" s="399">
        <v>240.25378681456812</v>
      </c>
      <c r="E58" s="399">
        <v>212.81089835084191</v>
      </c>
      <c r="F58" s="399">
        <v>453.06468516541003</v>
      </c>
      <c r="G58" s="399">
        <v>292.74589414177569</v>
      </c>
      <c r="H58" s="399">
        <v>745.81057930718566</v>
      </c>
      <c r="I58" s="399">
        <v>83.421535536213312</v>
      </c>
      <c r="J58" s="399">
        <v>829.23211484339902</v>
      </c>
      <c r="K58" s="399">
        <v>-28.332116056021508</v>
      </c>
      <c r="L58" s="399">
        <v>800.89999878737751</v>
      </c>
      <c r="M58" s="399">
        <v>-35.184883666198488</v>
      </c>
      <c r="N58" s="399">
        <v>765.715115121179</v>
      </c>
      <c r="O58" s="412">
        <v>9</v>
      </c>
      <c r="P58" s="412">
        <v>9</v>
      </c>
      <c r="Q58" s="22"/>
      <c r="R58" s="419">
        <v>153</v>
      </c>
      <c r="S58" s="202" t="s">
        <v>81</v>
      </c>
      <c r="T58" s="400">
        <v>25208</v>
      </c>
      <c r="U58" s="434">
        <v>269.17477042854784</v>
      </c>
      <c r="V58" s="434">
        <v>306.4647995788697</v>
      </c>
      <c r="W58" s="434">
        <v>575.63957000741755</v>
      </c>
      <c r="X58" s="434">
        <v>153.36231530787953</v>
      </c>
      <c r="Y58" s="434">
        <v>729.00188531529705</v>
      </c>
      <c r="Z58" s="435">
        <v>-28.007299270072991</v>
      </c>
      <c r="AA58" s="437">
        <v>697.94210270660142</v>
      </c>
      <c r="AB58" s="434">
        <v>-38.405254171294843</v>
      </c>
      <c r="AC58" s="434">
        <v>659.5368485353066</v>
      </c>
      <c r="AD58" s="412">
        <v>9</v>
      </c>
      <c r="AE58" s="412">
        <v>9</v>
      </c>
    </row>
    <row r="59" spans="1:31" s="9" customFormat="1" ht="16.5">
      <c r="A59" s="397">
        <v>165</v>
      </c>
      <c r="B59" s="398" t="s">
        <v>82</v>
      </c>
      <c r="C59" s="400">
        <v>16123</v>
      </c>
      <c r="D59" s="399">
        <v>248.83365776970356</v>
      </c>
      <c r="E59" s="399">
        <v>129.35885064800874</v>
      </c>
      <c r="F59" s="399">
        <v>378.1925084177123</v>
      </c>
      <c r="G59" s="399">
        <v>246.95140571249141</v>
      </c>
      <c r="H59" s="399">
        <v>625.14391413020371</v>
      </c>
      <c r="I59" s="399">
        <v>80.440307116048004</v>
      </c>
      <c r="J59" s="399">
        <v>705.58422124625167</v>
      </c>
      <c r="K59" s="399">
        <v>-128.55969732680023</v>
      </c>
      <c r="L59" s="399">
        <v>577.02452391945144</v>
      </c>
      <c r="M59" s="399">
        <v>18.117466134094187</v>
      </c>
      <c r="N59" s="399">
        <v>595.14199005354567</v>
      </c>
      <c r="O59" s="412">
        <v>5</v>
      </c>
      <c r="P59" s="412">
        <v>5</v>
      </c>
      <c r="Q59" s="22"/>
      <c r="R59" s="419">
        <v>165</v>
      </c>
      <c r="S59" s="202" t="s">
        <v>82</v>
      </c>
      <c r="T59" s="400">
        <v>16280</v>
      </c>
      <c r="U59" s="434">
        <v>283.89471532770563</v>
      </c>
      <c r="V59" s="434">
        <v>285.48667035531054</v>
      </c>
      <c r="W59" s="434">
        <v>569.38138568301611</v>
      </c>
      <c r="X59" s="434">
        <v>154.3457808743519</v>
      </c>
      <c r="Y59" s="434">
        <v>723.72716655736804</v>
      </c>
      <c r="Z59" s="435">
        <v>-127.31990171990172</v>
      </c>
      <c r="AA59" s="437">
        <v>593.5372402674418</v>
      </c>
      <c r="AB59" s="434">
        <v>17.650198310810833</v>
      </c>
      <c r="AC59" s="434">
        <v>611.18743857825268</v>
      </c>
      <c r="AD59" s="412">
        <v>5</v>
      </c>
      <c r="AE59" s="412">
        <v>5</v>
      </c>
    </row>
    <row r="60" spans="1:31" s="9" customFormat="1" ht="16.5">
      <c r="A60" s="397">
        <v>167</v>
      </c>
      <c r="B60" s="398" t="s">
        <v>83</v>
      </c>
      <c r="C60" s="400">
        <v>78062</v>
      </c>
      <c r="D60" s="399">
        <v>41.223166800945449</v>
      </c>
      <c r="E60" s="399">
        <v>182.68804059650026</v>
      </c>
      <c r="F60" s="399">
        <v>223.91120739744571</v>
      </c>
      <c r="G60" s="399">
        <v>297.19900477748678</v>
      </c>
      <c r="H60" s="399">
        <v>521.11021217493249</v>
      </c>
      <c r="I60" s="399">
        <v>110.65638065244352</v>
      </c>
      <c r="J60" s="399">
        <v>631.76659282737603</v>
      </c>
      <c r="K60" s="399">
        <v>-1.0502036842509801</v>
      </c>
      <c r="L60" s="399">
        <v>630.71638914312507</v>
      </c>
      <c r="M60" s="399">
        <v>-137.6512839413671</v>
      </c>
      <c r="N60" s="399">
        <v>493.06510520175794</v>
      </c>
      <c r="O60" s="412">
        <v>12</v>
      </c>
      <c r="P60" s="412">
        <v>12</v>
      </c>
      <c r="Q60" s="22"/>
      <c r="R60" s="419">
        <v>167</v>
      </c>
      <c r="S60" s="202" t="s">
        <v>83</v>
      </c>
      <c r="T60" s="400">
        <v>77513</v>
      </c>
      <c r="U60" s="434">
        <v>47.090089039653023</v>
      </c>
      <c r="V60" s="434">
        <v>302.1145990042578</v>
      </c>
      <c r="W60" s="434">
        <v>349.20468804391083</v>
      </c>
      <c r="X60" s="434">
        <v>163.49360071681411</v>
      </c>
      <c r="Y60" s="434">
        <v>512.69828876072495</v>
      </c>
      <c r="Z60" s="435">
        <v>-1.1902390566743644</v>
      </c>
      <c r="AA60" s="437">
        <v>506.71841441706641</v>
      </c>
      <c r="AB60" s="434">
        <v>-133.53628972559443</v>
      </c>
      <c r="AC60" s="434">
        <v>373.18212469147204</v>
      </c>
      <c r="AD60" s="412">
        <v>12</v>
      </c>
      <c r="AE60" s="412">
        <v>12</v>
      </c>
    </row>
    <row r="61" spans="1:31" s="9" customFormat="1" ht="16.5">
      <c r="A61" s="397">
        <v>169</v>
      </c>
      <c r="B61" s="398" t="s">
        <v>84</v>
      </c>
      <c r="C61" s="400">
        <v>4916</v>
      </c>
      <c r="D61" s="399">
        <v>201.87499799347424</v>
      </c>
      <c r="E61" s="399">
        <v>134.07245464146743</v>
      </c>
      <c r="F61" s="399">
        <v>335.94745263494167</v>
      </c>
      <c r="G61" s="399">
        <v>416.24050827905404</v>
      </c>
      <c r="H61" s="399">
        <v>752.18796091399565</v>
      </c>
      <c r="I61" s="399">
        <v>99.254007775691107</v>
      </c>
      <c r="J61" s="399">
        <v>851.44196868968686</v>
      </c>
      <c r="K61" s="399">
        <v>-262.10516680227829</v>
      </c>
      <c r="L61" s="399">
        <v>589.33680188740857</v>
      </c>
      <c r="M61" s="399">
        <v>-3.356861228641173</v>
      </c>
      <c r="N61" s="399">
        <v>585.97994065876742</v>
      </c>
      <c r="O61" s="412">
        <v>5</v>
      </c>
      <c r="P61" s="412">
        <v>5</v>
      </c>
      <c r="Q61" s="22"/>
      <c r="R61" s="419">
        <v>169</v>
      </c>
      <c r="S61" s="202" t="s">
        <v>84</v>
      </c>
      <c r="T61" s="400">
        <v>4990</v>
      </c>
      <c r="U61" s="434">
        <v>205.19054269838574</v>
      </c>
      <c r="V61" s="434">
        <v>381.20637655961832</v>
      </c>
      <c r="W61" s="434">
        <v>586.396919258004</v>
      </c>
      <c r="X61" s="434">
        <v>181.06879469821834</v>
      </c>
      <c r="Y61" s="434">
        <v>767.46571395622232</v>
      </c>
      <c r="Z61" s="435">
        <v>-258.21823647294588</v>
      </c>
      <c r="AA61" s="437">
        <v>508.08735724279546</v>
      </c>
      <c r="AB61" s="434">
        <v>15.247364729458914</v>
      </c>
      <c r="AC61" s="434">
        <v>523.33472197225444</v>
      </c>
      <c r="AD61" s="412">
        <v>5</v>
      </c>
      <c r="AE61" s="412">
        <v>5</v>
      </c>
    </row>
    <row r="62" spans="1:31" s="9" customFormat="1" ht="16.5">
      <c r="A62" s="397">
        <v>171</v>
      </c>
      <c r="B62" s="398" t="s">
        <v>85</v>
      </c>
      <c r="C62" s="400">
        <v>4590</v>
      </c>
      <c r="D62" s="399">
        <v>105.32368674566551</v>
      </c>
      <c r="E62" s="399">
        <v>152.86276041789654</v>
      </c>
      <c r="F62" s="399">
        <v>258.18644716356204</v>
      </c>
      <c r="G62" s="399">
        <v>313.76283438255928</v>
      </c>
      <c r="H62" s="399">
        <v>571.94928154612126</v>
      </c>
      <c r="I62" s="399">
        <v>148.19093474177066</v>
      </c>
      <c r="J62" s="399">
        <v>720.14021628789192</v>
      </c>
      <c r="K62" s="399">
        <v>-14.086928104575163</v>
      </c>
      <c r="L62" s="399">
        <v>706.05328818331679</v>
      </c>
      <c r="M62" s="399">
        <v>-4.3579137254901976</v>
      </c>
      <c r="N62" s="399">
        <v>701.69537445782657</v>
      </c>
      <c r="O62" s="412">
        <v>11</v>
      </c>
      <c r="P62" s="412">
        <v>11</v>
      </c>
      <c r="Q62" s="22"/>
      <c r="R62" s="419">
        <v>171</v>
      </c>
      <c r="S62" s="202" t="s">
        <v>85</v>
      </c>
      <c r="T62" s="400">
        <v>4540</v>
      </c>
      <c r="U62" s="434">
        <v>29.563283494050694</v>
      </c>
      <c r="V62" s="434">
        <v>324.45719274793629</v>
      </c>
      <c r="W62" s="434">
        <v>354.02047624198696</v>
      </c>
      <c r="X62" s="434">
        <v>206.88799573921449</v>
      </c>
      <c r="Y62" s="434">
        <v>560.90847198120139</v>
      </c>
      <c r="Z62" s="435">
        <v>-14.242070484581498</v>
      </c>
      <c r="AA62" s="437">
        <v>540.07807550543055</v>
      </c>
      <c r="AB62" s="434">
        <v>1.675866740088106</v>
      </c>
      <c r="AC62" s="434">
        <v>541.7539422455186</v>
      </c>
      <c r="AD62" s="412">
        <v>11</v>
      </c>
      <c r="AE62" s="412">
        <v>11</v>
      </c>
    </row>
    <row r="63" spans="1:31" s="9" customFormat="1" ht="16.5">
      <c r="A63" s="397">
        <v>172</v>
      </c>
      <c r="B63" s="398" t="s">
        <v>86</v>
      </c>
      <c r="C63" s="400">
        <v>4079</v>
      </c>
      <c r="D63" s="399">
        <v>20.371398431113455</v>
      </c>
      <c r="E63" s="399">
        <v>135.6337439977454</v>
      </c>
      <c r="F63" s="399">
        <v>156.00514242885885</v>
      </c>
      <c r="G63" s="399">
        <v>433.26378945702896</v>
      </c>
      <c r="H63" s="399">
        <v>589.26893188588781</v>
      </c>
      <c r="I63" s="399">
        <v>167.07003739048258</v>
      </c>
      <c r="J63" s="399">
        <v>756.33896927637045</v>
      </c>
      <c r="K63" s="399">
        <v>150.6697720029419</v>
      </c>
      <c r="L63" s="399">
        <v>907.0087412793124</v>
      </c>
      <c r="M63" s="399">
        <v>-28.246204030399671</v>
      </c>
      <c r="N63" s="399">
        <v>878.76253724891274</v>
      </c>
      <c r="O63" s="412">
        <v>13</v>
      </c>
      <c r="P63" s="412">
        <v>13</v>
      </c>
      <c r="Q63" s="22"/>
      <c r="R63" s="419">
        <v>172</v>
      </c>
      <c r="S63" s="202" t="s">
        <v>86</v>
      </c>
      <c r="T63" s="400">
        <v>4171</v>
      </c>
      <c r="U63" s="434">
        <v>31.583649620772501</v>
      </c>
      <c r="V63" s="434">
        <v>392.22861015763459</v>
      </c>
      <c r="W63" s="434">
        <v>423.81225977840705</v>
      </c>
      <c r="X63" s="434">
        <v>222.96379838083885</v>
      </c>
      <c r="Y63" s="434">
        <v>646.77605815924585</v>
      </c>
      <c r="Z63" s="435">
        <v>147.34643970270918</v>
      </c>
      <c r="AA63" s="437">
        <v>783.88562421055246</v>
      </c>
      <c r="AB63" s="434">
        <v>-13.24101822105011</v>
      </c>
      <c r="AC63" s="434">
        <v>770.64460598950245</v>
      </c>
      <c r="AD63" s="412">
        <v>13</v>
      </c>
      <c r="AE63" s="412">
        <v>13</v>
      </c>
    </row>
    <row r="64" spans="1:31" s="9" customFormat="1" ht="16.5">
      <c r="A64" s="397">
        <v>176</v>
      </c>
      <c r="B64" s="398" t="s">
        <v>87</v>
      </c>
      <c r="C64" s="400">
        <v>4259</v>
      </c>
      <c r="D64" s="399">
        <v>-255.90121063932457</v>
      </c>
      <c r="E64" s="399">
        <v>191.29407345259219</v>
      </c>
      <c r="F64" s="399">
        <v>-64.607137186732373</v>
      </c>
      <c r="G64" s="399">
        <v>525.91209319641212</v>
      </c>
      <c r="H64" s="399">
        <v>461.30495600967976</v>
      </c>
      <c r="I64" s="399">
        <v>174.89660897930105</v>
      </c>
      <c r="J64" s="399">
        <v>636.20156498898075</v>
      </c>
      <c r="K64" s="399">
        <v>5.5559990608123977</v>
      </c>
      <c r="L64" s="399">
        <v>641.75756404979313</v>
      </c>
      <c r="M64" s="399">
        <v>-43.091314909603192</v>
      </c>
      <c r="N64" s="399">
        <v>598.66624914019008</v>
      </c>
      <c r="O64" s="412">
        <v>12</v>
      </c>
      <c r="P64" s="412">
        <v>12</v>
      </c>
      <c r="Q64" s="22"/>
      <c r="R64" s="419">
        <v>176</v>
      </c>
      <c r="S64" s="202" t="s">
        <v>87</v>
      </c>
      <c r="T64" s="400">
        <v>4352</v>
      </c>
      <c r="U64" s="434">
        <v>-229.18589341479631</v>
      </c>
      <c r="V64" s="434">
        <v>491.1176278219607</v>
      </c>
      <c r="W64" s="434">
        <v>261.93173440716441</v>
      </c>
      <c r="X64" s="434">
        <v>229.02336142208793</v>
      </c>
      <c r="Y64" s="434">
        <v>490.95509582925234</v>
      </c>
      <c r="Z64" s="435">
        <v>5.4372702205882355</v>
      </c>
      <c r="AA64" s="437">
        <v>489.88823002042881</v>
      </c>
      <c r="AB64" s="434">
        <v>-60.023652343750001</v>
      </c>
      <c r="AC64" s="434">
        <v>429.86457767667878</v>
      </c>
      <c r="AD64" s="412">
        <v>12</v>
      </c>
      <c r="AE64" s="412">
        <v>12</v>
      </c>
    </row>
    <row r="65" spans="1:31" s="9" customFormat="1" ht="16.5">
      <c r="A65" s="397">
        <v>177</v>
      </c>
      <c r="B65" s="398" t="s">
        <v>88</v>
      </c>
      <c r="C65" s="400">
        <v>1708</v>
      </c>
      <c r="D65" s="399">
        <v>536.27964370415339</v>
      </c>
      <c r="E65" s="399">
        <v>131.30972983497105</v>
      </c>
      <c r="F65" s="399">
        <v>667.58937353912449</v>
      </c>
      <c r="G65" s="399">
        <v>176.4371024904658</v>
      </c>
      <c r="H65" s="399">
        <v>844.0264760295903</v>
      </c>
      <c r="I65" s="399">
        <v>161.75348526596275</v>
      </c>
      <c r="J65" s="399">
        <v>1005.7799612955531</v>
      </c>
      <c r="K65" s="399">
        <v>-299.87529274004686</v>
      </c>
      <c r="L65" s="399">
        <v>705.90466855550619</v>
      </c>
      <c r="M65" s="399">
        <v>101.16572676814991</v>
      </c>
      <c r="N65" s="399">
        <v>807.07039532365616</v>
      </c>
      <c r="O65" s="412">
        <v>6</v>
      </c>
      <c r="P65" s="412">
        <v>6</v>
      </c>
      <c r="Q65" s="22"/>
      <c r="R65" s="419">
        <v>177</v>
      </c>
      <c r="S65" s="202" t="s">
        <v>88</v>
      </c>
      <c r="T65" s="400">
        <v>1768</v>
      </c>
      <c r="U65" s="434">
        <v>533.10822827723439</v>
      </c>
      <c r="V65" s="434">
        <v>181.96342053836355</v>
      </c>
      <c r="W65" s="434">
        <v>715.07164881559788</v>
      </c>
      <c r="X65" s="434">
        <v>210.79611473959912</v>
      </c>
      <c r="Y65" s="434">
        <v>925.86776355519703</v>
      </c>
      <c r="Z65" s="435">
        <v>-289.6985294117647</v>
      </c>
      <c r="AA65" s="437">
        <v>636.16923414343228</v>
      </c>
      <c r="AB65" s="434">
        <v>54.374894796380076</v>
      </c>
      <c r="AC65" s="434">
        <v>690.54412893981237</v>
      </c>
      <c r="AD65" s="412">
        <v>6</v>
      </c>
      <c r="AE65" s="412">
        <v>6</v>
      </c>
    </row>
    <row r="66" spans="1:31" s="9" customFormat="1" ht="16.5">
      <c r="A66" s="397">
        <v>178</v>
      </c>
      <c r="B66" s="398" t="s">
        <v>89</v>
      </c>
      <c r="C66" s="400">
        <v>5734</v>
      </c>
      <c r="D66" s="399">
        <v>67.234555314384139</v>
      </c>
      <c r="E66" s="399">
        <v>117.95075978469428</v>
      </c>
      <c r="F66" s="399">
        <v>185.18531509907842</v>
      </c>
      <c r="G66" s="399">
        <v>432.55650868465818</v>
      </c>
      <c r="H66" s="399">
        <v>617.74182378373666</v>
      </c>
      <c r="I66" s="399">
        <v>165.67718227386311</v>
      </c>
      <c r="J66" s="399">
        <v>783.41900605759974</v>
      </c>
      <c r="K66" s="399">
        <v>-17.848447854900591</v>
      </c>
      <c r="L66" s="399">
        <v>765.5705582026992</v>
      </c>
      <c r="M66" s="399">
        <v>6.3809729508196735</v>
      </c>
      <c r="N66" s="399">
        <v>771.95153115351889</v>
      </c>
      <c r="O66" s="412">
        <v>10</v>
      </c>
      <c r="P66" s="412">
        <v>10</v>
      </c>
      <c r="Q66" s="22"/>
      <c r="R66" s="419">
        <v>178</v>
      </c>
      <c r="S66" s="202" t="s">
        <v>89</v>
      </c>
      <c r="T66" s="400">
        <v>5769</v>
      </c>
      <c r="U66" s="434">
        <v>107.95813540371849</v>
      </c>
      <c r="V66" s="434">
        <v>394.55254201046102</v>
      </c>
      <c r="W66" s="434">
        <v>502.5106774141795</v>
      </c>
      <c r="X66" s="434">
        <v>232.97188598805602</v>
      </c>
      <c r="Y66" s="434">
        <v>735.48256340223554</v>
      </c>
      <c r="Z66" s="435">
        <v>-17.740162939850926</v>
      </c>
      <c r="AA66" s="437">
        <v>710.84900472655522</v>
      </c>
      <c r="AB66" s="434">
        <v>3.0074909863061201</v>
      </c>
      <c r="AC66" s="434">
        <v>713.85649571286137</v>
      </c>
      <c r="AD66" s="412">
        <v>10</v>
      </c>
      <c r="AE66" s="412">
        <v>10</v>
      </c>
    </row>
    <row r="67" spans="1:31" s="9" customFormat="1" ht="16.5">
      <c r="A67" s="397">
        <v>179</v>
      </c>
      <c r="B67" s="398" t="s">
        <v>90</v>
      </c>
      <c r="C67" s="400">
        <v>147746</v>
      </c>
      <c r="D67" s="399">
        <v>-22.596054158099058</v>
      </c>
      <c r="E67" s="399">
        <v>182.99999468911199</v>
      </c>
      <c r="F67" s="399">
        <v>160.40394053101295</v>
      </c>
      <c r="G67" s="399">
        <v>239.50148722729293</v>
      </c>
      <c r="H67" s="399">
        <v>399.9054277583059</v>
      </c>
      <c r="I67" s="399">
        <v>88.703410972711126</v>
      </c>
      <c r="J67" s="399">
        <v>488.60883873101704</v>
      </c>
      <c r="K67" s="399">
        <v>-155.7796150149581</v>
      </c>
      <c r="L67" s="399">
        <v>332.82922371605895</v>
      </c>
      <c r="M67" s="399">
        <v>-80.214480213741794</v>
      </c>
      <c r="N67" s="399">
        <v>252.61474350231717</v>
      </c>
      <c r="O67" s="412">
        <v>13</v>
      </c>
      <c r="P67" s="412">
        <v>13</v>
      </c>
      <c r="Q67" s="22"/>
      <c r="R67" s="419">
        <v>179</v>
      </c>
      <c r="S67" s="202" t="s">
        <v>90</v>
      </c>
      <c r="T67" s="400">
        <v>145887</v>
      </c>
      <c r="U67" s="434">
        <v>-27.322472641810919</v>
      </c>
      <c r="V67" s="434">
        <v>245.66426489826333</v>
      </c>
      <c r="W67" s="434">
        <v>218.34179225645241</v>
      </c>
      <c r="X67" s="434">
        <v>145.46525104591129</v>
      </c>
      <c r="Y67" s="434">
        <v>363.8070433023637</v>
      </c>
      <c r="Z67" s="435">
        <v>-157.76467402852893</v>
      </c>
      <c r="AA67" s="437">
        <v>201.72452738250794</v>
      </c>
      <c r="AB67" s="434">
        <v>-73.861101125871414</v>
      </c>
      <c r="AC67" s="434">
        <v>127.86342625663652</v>
      </c>
      <c r="AD67" s="412">
        <v>13</v>
      </c>
      <c r="AE67" s="412">
        <v>13</v>
      </c>
    </row>
    <row r="68" spans="1:31" s="9" customFormat="1" ht="16.5">
      <c r="A68" s="397">
        <v>181</v>
      </c>
      <c r="B68" s="398" t="s">
        <v>91</v>
      </c>
      <c r="C68" s="400">
        <v>1682</v>
      </c>
      <c r="D68" s="399">
        <v>558.14462188877178</v>
      </c>
      <c r="E68" s="399">
        <v>107.8729400905568</v>
      </c>
      <c r="F68" s="399">
        <v>666.01756197932855</v>
      </c>
      <c r="G68" s="399">
        <v>566.57290378654614</v>
      </c>
      <c r="H68" s="399">
        <v>1232.5904657658748</v>
      </c>
      <c r="I68" s="399">
        <v>170.1527741639072</v>
      </c>
      <c r="J68" s="399">
        <v>1402.743239929782</v>
      </c>
      <c r="K68" s="399">
        <v>-236.20392390011889</v>
      </c>
      <c r="L68" s="399">
        <v>1166.539316029663</v>
      </c>
      <c r="M68" s="399">
        <v>-39.165259833531515</v>
      </c>
      <c r="N68" s="399">
        <v>1127.3740561961315</v>
      </c>
      <c r="O68" s="412">
        <v>4</v>
      </c>
      <c r="P68" s="412">
        <v>4</v>
      </c>
      <c r="Q68" s="22"/>
      <c r="R68" s="419">
        <v>181</v>
      </c>
      <c r="S68" s="202" t="s">
        <v>91</v>
      </c>
      <c r="T68" s="400">
        <v>1683</v>
      </c>
      <c r="U68" s="434">
        <v>508.35889052167533</v>
      </c>
      <c r="V68" s="434">
        <v>549.78441330815599</v>
      </c>
      <c r="W68" s="434">
        <v>1058.1433038298312</v>
      </c>
      <c r="X68" s="434">
        <v>253.33410907991532</v>
      </c>
      <c r="Y68" s="434">
        <v>1311.4774129097466</v>
      </c>
      <c r="Z68" s="435">
        <v>-236.0635769459299</v>
      </c>
      <c r="AA68" s="437">
        <v>1072.4393855776016</v>
      </c>
      <c r="AB68" s="434">
        <v>39.002614379084974</v>
      </c>
      <c r="AC68" s="434">
        <v>1111.4419999566865</v>
      </c>
      <c r="AD68" s="412">
        <v>4</v>
      </c>
      <c r="AE68" s="412">
        <v>4</v>
      </c>
    </row>
    <row r="69" spans="1:31" s="9" customFormat="1" ht="16.5">
      <c r="A69" s="397">
        <v>182</v>
      </c>
      <c r="B69" s="398" t="s">
        <v>92</v>
      </c>
      <c r="C69" s="400">
        <v>19182</v>
      </c>
      <c r="D69" s="399">
        <v>-153.89904309243053</v>
      </c>
      <c r="E69" s="399">
        <v>179.26773501457143</v>
      </c>
      <c r="F69" s="399">
        <v>25.368691922140886</v>
      </c>
      <c r="G69" s="399">
        <v>160.51774864640134</v>
      </c>
      <c r="H69" s="399">
        <v>185.88644056854224</v>
      </c>
      <c r="I69" s="399">
        <v>94.641207498418041</v>
      </c>
      <c r="J69" s="399">
        <v>280.52764806696024</v>
      </c>
      <c r="K69" s="399">
        <v>-70.672192680638105</v>
      </c>
      <c r="L69" s="399">
        <v>209.85545538632215</v>
      </c>
      <c r="M69" s="399">
        <v>-4.7803294244604269</v>
      </c>
      <c r="N69" s="399">
        <v>205.07512596186174</v>
      </c>
      <c r="O69" s="412">
        <v>13</v>
      </c>
      <c r="P69" s="412">
        <v>13</v>
      </c>
      <c r="Q69" s="22"/>
      <c r="R69" s="419">
        <v>182</v>
      </c>
      <c r="S69" s="202" t="s">
        <v>92</v>
      </c>
      <c r="T69" s="400">
        <v>19347</v>
      </c>
      <c r="U69" s="434">
        <v>-137.37210667063229</v>
      </c>
      <c r="V69" s="434">
        <v>130.88420451188551</v>
      </c>
      <c r="W69" s="434">
        <v>-6.4879021587467607</v>
      </c>
      <c r="X69" s="434">
        <v>169.29702733414609</v>
      </c>
      <c r="Y69" s="434">
        <v>162.80912517539934</v>
      </c>
      <c r="Z69" s="435">
        <v>-70.261332506331726</v>
      </c>
      <c r="AA69" s="437">
        <v>87.68827956626096</v>
      </c>
      <c r="AB69" s="434">
        <v>-12.91440729828914</v>
      </c>
      <c r="AC69" s="434">
        <v>74.773872267971825</v>
      </c>
      <c r="AD69" s="412">
        <v>13</v>
      </c>
      <c r="AE69" s="412">
        <v>13</v>
      </c>
    </row>
    <row r="70" spans="1:31" s="9" customFormat="1" ht="16.5">
      <c r="A70" s="397">
        <v>186</v>
      </c>
      <c r="B70" s="398" t="s">
        <v>93</v>
      </c>
      <c r="C70" s="400">
        <v>46490</v>
      </c>
      <c r="D70" s="399">
        <v>172.71208802559423</v>
      </c>
      <c r="E70" s="399">
        <v>124.92115662262069</v>
      </c>
      <c r="F70" s="399">
        <v>297.63324464821494</v>
      </c>
      <c r="G70" s="399">
        <v>3.2195436989259396</v>
      </c>
      <c r="H70" s="399">
        <v>300.85278834714086</v>
      </c>
      <c r="I70" s="399">
        <v>55.575313846962636</v>
      </c>
      <c r="J70" s="399">
        <v>356.42810219410347</v>
      </c>
      <c r="K70" s="399">
        <v>1.3805549580554959</v>
      </c>
      <c r="L70" s="399">
        <v>357.80865715215901</v>
      </c>
      <c r="M70" s="399">
        <v>-67.419328618702934</v>
      </c>
      <c r="N70" s="399">
        <v>290.38932853345608</v>
      </c>
      <c r="O70" s="412">
        <v>1</v>
      </c>
      <c r="P70" s="413">
        <v>35</v>
      </c>
      <c r="Q70" s="22"/>
      <c r="R70" s="419">
        <v>186</v>
      </c>
      <c r="S70" s="202" t="s">
        <v>93</v>
      </c>
      <c r="T70" s="400">
        <v>45630</v>
      </c>
      <c r="U70" s="434">
        <v>124.55359257884163</v>
      </c>
      <c r="V70" s="434">
        <v>22.276531523256178</v>
      </c>
      <c r="W70" s="434">
        <v>146.83012410209778</v>
      </c>
      <c r="X70" s="434">
        <v>118.31831705426232</v>
      </c>
      <c r="Y70" s="434">
        <v>265.14844115636009</v>
      </c>
      <c r="Z70" s="435">
        <v>1.4065746219592374</v>
      </c>
      <c r="AA70" s="437">
        <v>262.34074884866777</v>
      </c>
      <c r="AB70" s="434">
        <v>-56.213679590181904</v>
      </c>
      <c r="AC70" s="434">
        <v>206.1270692584859</v>
      </c>
      <c r="AD70" s="412">
        <v>1</v>
      </c>
      <c r="AE70" s="413">
        <v>35</v>
      </c>
    </row>
    <row r="71" spans="1:31" s="9" customFormat="1" ht="16.5">
      <c r="A71" s="397">
        <v>202</v>
      </c>
      <c r="B71" s="398" t="s">
        <v>94</v>
      </c>
      <c r="C71" s="400">
        <v>36339</v>
      </c>
      <c r="D71" s="399">
        <v>691.59212571069804</v>
      </c>
      <c r="E71" s="399">
        <v>114.32243793096924</v>
      </c>
      <c r="F71" s="399">
        <v>805.9145636416672</v>
      </c>
      <c r="G71" s="399">
        <v>0.31851865287019393</v>
      </c>
      <c r="H71" s="399">
        <v>806.23308229453744</v>
      </c>
      <c r="I71" s="399">
        <v>35.88738476273879</v>
      </c>
      <c r="J71" s="399">
        <v>842.1204670572763</v>
      </c>
      <c r="K71" s="399">
        <v>-107.28927598447949</v>
      </c>
      <c r="L71" s="399">
        <v>734.83119107279674</v>
      </c>
      <c r="M71" s="399">
        <v>-87.738670466647349</v>
      </c>
      <c r="N71" s="399">
        <v>647.09252060614949</v>
      </c>
      <c r="O71" s="412">
        <v>2</v>
      </c>
      <c r="P71" s="412">
        <v>2</v>
      </c>
      <c r="Q71" s="22"/>
      <c r="R71" s="419">
        <v>202</v>
      </c>
      <c r="S71" s="202" t="s">
        <v>94</v>
      </c>
      <c r="T71" s="400">
        <v>35848</v>
      </c>
      <c r="U71" s="434">
        <v>686.99209665506601</v>
      </c>
      <c r="V71" s="434">
        <v>18.364776892149084</v>
      </c>
      <c r="W71" s="434">
        <v>705.35687354721506</v>
      </c>
      <c r="X71" s="434">
        <v>104.29909364819304</v>
      </c>
      <c r="Y71" s="434">
        <v>809.65596719540815</v>
      </c>
      <c r="Z71" s="435">
        <v>-108.7587871010935</v>
      </c>
      <c r="AA71" s="437">
        <v>697.42836732930687</v>
      </c>
      <c r="AB71" s="434">
        <v>-66.761452747712539</v>
      </c>
      <c r="AC71" s="434">
        <v>630.66691458159426</v>
      </c>
      <c r="AD71" s="412">
        <v>2</v>
      </c>
      <c r="AE71" s="412">
        <v>2</v>
      </c>
    </row>
    <row r="72" spans="1:31" s="9" customFormat="1" ht="16.5">
      <c r="A72" s="397">
        <v>204</v>
      </c>
      <c r="B72" s="398" t="s">
        <v>95</v>
      </c>
      <c r="C72" s="400">
        <v>2628</v>
      </c>
      <c r="D72" s="399">
        <v>-649.95108401677157</v>
      </c>
      <c r="E72" s="399">
        <v>116.53326299530215</v>
      </c>
      <c r="F72" s="399">
        <v>-533.41782102146942</v>
      </c>
      <c r="G72" s="399">
        <v>445.03046323164642</v>
      </c>
      <c r="H72" s="399">
        <v>-88.387357789823042</v>
      </c>
      <c r="I72" s="399">
        <v>154.11134210736847</v>
      </c>
      <c r="J72" s="399">
        <v>65.723984317545444</v>
      </c>
      <c r="K72" s="399">
        <v>-229.73097412480973</v>
      </c>
      <c r="L72" s="399">
        <v>-164.00698980726429</v>
      </c>
      <c r="M72" s="399">
        <v>-336.01268436073065</v>
      </c>
      <c r="N72" s="399">
        <v>-500.01967416799494</v>
      </c>
      <c r="O72" s="412">
        <v>11</v>
      </c>
      <c r="P72" s="412">
        <v>11</v>
      </c>
      <c r="Q72" s="22"/>
      <c r="R72" s="419">
        <v>204</v>
      </c>
      <c r="S72" s="202" t="s">
        <v>95</v>
      </c>
      <c r="T72" s="400">
        <v>2689</v>
      </c>
      <c r="U72" s="434">
        <v>-624.55340804976697</v>
      </c>
      <c r="V72" s="434">
        <v>420.22723134042042</v>
      </c>
      <c r="W72" s="434">
        <v>-204.32617670934656</v>
      </c>
      <c r="X72" s="434">
        <v>229.93619131969342</v>
      </c>
      <c r="Y72" s="434">
        <v>25.610014610346859</v>
      </c>
      <c r="Z72" s="435">
        <v>-224.51952398661211</v>
      </c>
      <c r="AA72" s="437">
        <v>-202.63319848002132</v>
      </c>
      <c r="AB72" s="434">
        <v>-308.9982523056899</v>
      </c>
      <c r="AC72" s="434">
        <v>-511.63145078571119</v>
      </c>
      <c r="AD72" s="412">
        <v>11</v>
      </c>
      <c r="AE72" s="412">
        <v>11</v>
      </c>
    </row>
    <row r="73" spans="1:31" s="9" customFormat="1" ht="16.5">
      <c r="A73" s="397">
        <v>205</v>
      </c>
      <c r="B73" s="398" t="s">
        <v>96</v>
      </c>
      <c r="C73" s="400">
        <v>36513</v>
      </c>
      <c r="D73" s="399">
        <v>13.129193794206317</v>
      </c>
      <c r="E73" s="399">
        <v>178.98789416190661</v>
      </c>
      <c r="F73" s="399">
        <v>192.11708795611295</v>
      </c>
      <c r="G73" s="399">
        <v>343.29493965210645</v>
      </c>
      <c r="H73" s="399">
        <v>535.41202760821932</v>
      </c>
      <c r="I73" s="399">
        <v>85.889783537711409</v>
      </c>
      <c r="J73" s="399">
        <v>621.30181114593074</v>
      </c>
      <c r="K73" s="399">
        <v>897.4623832607565</v>
      </c>
      <c r="L73" s="399">
        <v>1518.7641944066872</v>
      </c>
      <c r="M73" s="399">
        <v>-6.6629514666009397</v>
      </c>
      <c r="N73" s="399">
        <v>1512.1012429400862</v>
      </c>
      <c r="O73" s="412">
        <v>18</v>
      </c>
      <c r="P73" s="412">
        <v>18</v>
      </c>
      <c r="Q73" s="22"/>
      <c r="R73" s="419">
        <v>205</v>
      </c>
      <c r="S73" s="202" t="s">
        <v>96</v>
      </c>
      <c r="T73" s="400">
        <v>36297</v>
      </c>
      <c r="U73" s="434">
        <v>-30.67663390931142</v>
      </c>
      <c r="V73" s="434">
        <v>350.14481888685071</v>
      </c>
      <c r="W73" s="434">
        <v>319.46818497753929</v>
      </c>
      <c r="X73" s="434">
        <v>157.53701140444483</v>
      </c>
      <c r="Y73" s="434">
        <v>477.00519638198409</v>
      </c>
      <c r="Z73" s="435">
        <v>899.58927735074519</v>
      </c>
      <c r="AA73" s="437">
        <v>1371.451321406091</v>
      </c>
      <c r="AB73" s="434">
        <v>-7.8827977932060485</v>
      </c>
      <c r="AC73" s="434">
        <v>1363.5685236128847</v>
      </c>
      <c r="AD73" s="412">
        <v>18</v>
      </c>
      <c r="AE73" s="412">
        <v>18</v>
      </c>
    </row>
    <row r="74" spans="1:31" s="9" customFormat="1" ht="16.5">
      <c r="A74" s="397">
        <v>208</v>
      </c>
      <c r="B74" s="398" t="s">
        <v>97</v>
      </c>
      <c r="C74" s="400">
        <v>12372</v>
      </c>
      <c r="D74" s="399">
        <v>536.4047193985781</v>
      </c>
      <c r="E74" s="399">
        <v>106.26301033611314</v>
      </c>
      <c r="F74" s="399">
        <v>642.66772973469131</v>
      </c>
      <c r="G74" s="399">
        <v>415.83051963525719</v>
      </c>
      <c r="H74" s="399">
        <v>1058.4982493699486</v>
      </c>
      <c r="I74" s="399">
        <v>133.20147913019312</v>
      </c>
      <c r="J74" s="399">
        <v>1191.6997285001416</v>
      </c>
      <c r="K74" s="399">
        <v>-6.4711445198836079</v>
      </c>
      <c r="L74" s="399">
        <v>1185.228583980258</v>
      </c>
      <c r="M74" s="399">
        <v>3.4127568428709987</v>
      </c>
      <c r="N74" s="399">
        <v>1188.641340823129</v>
      </c>
      <c r="O74" s="412">
        <v>17</v>
      </c>
      <c r="P74" s="412">
        <v>17</v>
      </c>
      <c r="Q74" s="22"/>
      <c r="R74" s="419">
        <v>208</v>
      </c>
      <c r="S74" s="202" t="s">
        <v>97</v>
      </c>
      <c r="T74" s="400">
        <v>12335</v>
      </c>
      <c r="U74" s="434">
        <v>578.8597909456588</v>
      </c>
      <c r="V74" s="434">
        <v>468.32622033643992</v>
      </c>
      <c r="W74" s="434">
        <v>1047.1860112820989</v>
      </c>
      <c r="X74" s="434">
        <v>196.44450088324766</v>
      </c>
      <c r="Y74" s="434">
        <v>1243.6305121653465</v>
      </c>
      <c r="Z74" s="435">
        <v>-6.4905553303607624</v>
      </c>
      <c r="AA74" s="437">
        <v>1232.0062721977745</v>
      </c>
      <c r="AB74" s="434">
        <v>-1.6738714227807052</v>
      </c>
      <c r="AC74" s="434">
        <v>1230.3324007749939</v>
      </c>
      <c r="AD74" s="412">
        <v>17</v>
      </c>
      <c r="AE74" s="412">
        <v>17</v>
      </c>
    </row>
    <row r="75" spans="1:31" s="9" customFormat="1" ht="16.5">
      <c r="A75" s="397">
        <v>211</v>
      </c>
      <c r="B75" s="398" t="s">
        <v>98</v>
      </c>
      <c r="C75" s="400">
        <v>33473</v>
      </c>
      <c r="D75" s="399">
        <v>414.63317985111956</v>
      </c>
      <c r="E75" s="399">
        <v>99.996184478242753</v>
      </c>
      <c r="F75" s="399">
        <v>514.62936432936237</v>
      </c>
      <c r="G75" s="399">
        <v>157.92655218436627</v>
      </c>
      <c r="H75" s="399">
        <v>672.55591651372856</v>
      </c>
      <c r="I75" s="399">
        <v>41.687748696546109</v>
      </c>
      <c r="J75" s="399">
        <v>714.24366521027468</v>
      </c>
      <c r="K75" s="399">
        <v>-129.46195441101784</v>
      </c>
      <c r="L75" s="399">
        <v>584.78171079925687</v>
      </c>
      <c r="M75" s="399">
        <v>-35.251780242419258</v>
      </c>
      <c r="N75" s="399">
        <v>549.5299305568376</v>
      </c>
      <c r="O75" s="412">
        <v>6</v>
      </c>
      <c r="P75" s="412">
        <v>6</v>
      </c>
      <c r="Q75" s="22"/>
      <c r="R75" s="419">
        <v>211</v>
      </c>
      <c r="S75" s="202" t="s">
        <v>98</v>
      </c>
      <c r="T75" s="400">
        <v>32959</v>
      </c>
      <c r="U75" s="434">
        <v>443.41086938357762</v>
      </c>
      <c r="V75" s="434">
        <v>161.32514500254379</v>
      </c>
      <c r="W75" s="434">
        <v>604.73601438612138</v>
      </c>
      <c r="X75" s="434">
        <v>128.10250554082526</v>
      </c>
      <c r="Y75" s="434">
        <v>732.83851992694667</v>
      </c>
      <c r="Z75" s="435">
        <v>-131.48093085348464</v>
      </c>
      <c r="AA75" s="437">
        <v>598.61448400352663</v>
      </c>
      <c r="AB75" s="434">
        <v>-34.96425837404049</v>
      </c>
      <c r="AC75" s="434">
        <v>563.65022562948604</v>
      </c>
      <c r="AD75" s="412">
        <v>6</v>
      </c>
      <c r="AE75" s="412">
        <v>6</v>
      </c>
    </row>
    <row r="76" spans="1:31" s="9" customFormat="1" ht="16.5">
      <c r="A76" s="397">
        <v>213</v>
      </c>
      <c r="B76" s="398" t="s">
        <v>99</v>
      </c>
      <c r="C76" s="400">
        <v>5114</v>
      </c>
      <c r="D76" s="399">
        <v>-101.96662715156789</v>
      </c>
      <c r="E76" s="399">
        <v>164.9173383134351</v>
      </c>
      <c r="F76" s="399">
        <v>62.950711161867204</v>
      </c>
      <c r="G76" s="399">
        <v>299.3435284377332</v>
      </c>
      <c r="H76" s="399">
        <v>362.29423959960042</v>
      </c>
      <c r="I76" s="399">
        <v>151.05262768029675</v>
      </c>
      <c r="J76" s="399">
        <v>513.3468672798972</v>
      </c>
      <c r="K76" s="399">
        <v>-43.552014078998823</v>
      </c>
      <c r="L76" s="399">
        <v>469.79485320089833</v>
      </c>
      <c r="M76" s="399">
        <v>-17.446407811888939</v>
      </c>
      <c r="N76" s="399">
        <v>452.34844538900938</v>
      </c>
      <c r="O76" s="412">
        <v>10</v>
      </c>
      <c r="P76" s="412">
        <v>10</v>
      </c>
      <c r="Q76" s="22"/>
      <c r="R76" s="419">
        <v>213</v>
      </c>
      <c r="S76" s="202" t="s">
        <v>99</v>
      </c>
      <c r="T76" s="400">
        <v>5154</v>
      </c>
      <c r="U76" s="434">
        <v>-85.317438457297143</v>
      </c>
      <c r="V76" s="434">
        <v>233.56840281731309</v>
      </c>
      <c r="W76" s="434">
        <v>148.25096436001593</v>
      </c>
      <c r="X76" s="434">
        <v>215.42408557202663</v>
      </c>
      <c r="Y76" s="434">
        <v>363.67504993204255</v>
      </c>
      <c r="Z76" s="435">
        <v>-43.214008537058596</v>
      </c>
      <c r="AA76" s="437">
        <v>316.6343048796561</v>
      </c>
      <c r="AB76" s="434">
        <v>-22.293808110205667</v>
      </c>
      <c r="AC76" s="434">
        <v>294.3404967694504</v>
      </c>
      <c r="AD76" s="412">
        <v>10</v>
      </c>
      <c r="AE76" s="412">
        <v>10</v>
      </c>
    </row>
    <row r="77" spans="1:31" s="9" customFormat="1" ht="16.5">
      <c r="A77" s="397">
        <v>214</v>
      </c>
      <c r="B77" s="398" t="s">
        <v>100</v>
      </c>
      <c r="C77" s="400">
        <v>12394</v>
      </c>
      <c r="D77" s="399">
        <v>112.1105783048405</v>
      </c>
      <c r="E77" s="399">
        <v>180.26426221372623</v>
      </c>
      <c r="F77" s="399">
        <v>292.37484051856671</v>
      </c>
      <c r="G77" s="399">
        <v>411.79899164805181</v>
      </c>
      <c r="H77" s="399">
        <v>704.17383216661847</v>
      </c>
      <c r="I77" s="399">
        <v>143.514561439781</v>
      </c>
      <c r="J77" s="399">
        <v>847.68839360639959</v>
      </c>
      <c r="K77" s="399">
        <v>-11.87356785541391</v>
      </c>
      <c r="L77" s="399">
        <v>835.81482575098573</v>
      </c>
      <c r="M77" s="399">
        <v>27.752559924156863</v>
      </c>
      <c r="N77" s="399">
        <v>863.56738567514253</v>
      </c>
      <c r="O77" s="412">
        <v>4</v>
      </c>
      <c r="P77" s="412">
        <v>4</v>
      </c>
      <c r="Q77" s="22"/>
      <c r="R77" s="419">
        <v>214</v>
      </c>
      <c r="S77" s="202" t="s">
        <v>100</v>
      </c>
      <c r="T77" s="400">
        <v>12528</v>
      </c>
      <c r="U77" s="434">
        <v>130.28269017537846</v>
      </c>
      <c r="V77" s="434">
        <v>414.3390325536252</v>
      </c>
      <c r="W77" s="434">
        <v>544.62172272900364</v>
      </c>
      <c r="X77" s="434">
        <v>211.28210357775887</v>
      </c>
      <c r="Y77" s="434">
        <v>755.90382630676254</v>
      </c>
      <c r="Z77" s="435">
        <v>-11.746567688378033</v>
      </c>
      <c r="AA77" s="437">
        <v>738.07847509348028</v>
      </c>
      <c r="AB77" s="434">
        <v>15.605598858556826</v>
      </c>
      <c r="AC77" s="434">
        <v>753.68407395203724</v>
      </c>
      <c r="AD77" s="412">
        <v>4</v>
      </c>
      <c r="AE77" s="412">
        <v>4</v>
      </c>
    </row>
    <row r="78" spans="1:31" s="9" customFormat="1" ht="16.5">
      <c r="A78" s="397">
        <v>216</v>
      </c>
      <c r="B78" s="398" t="s">
        <v>101</v>
      </c>
      <c r="C78" s="400">
        <v>1217</v>
      </c>
      <c r="D78" s="399">
        <v>493.84966930783247</v>
      </c>
      <c r="E78" s="399">
        <v>164.27301755210087</v>
      </c>
      <c r="F78" s="399">
        <v>658.12268685993331</v>
      </c>
      <c r="G78" s="399">
        <v>444.89204556312973</v>
      </c>
      <c r="H78" s="399">
        <v>1103.0147324230629</v>
      </c>
      <c r="I78" s="399">
        <v>186.78183432861431</v>
      </c>
      <c r="J78" s="399">
        <v>1289.7965667516773</v>
      </c>
      <c r="K78" s="399">
        <v>-216.53656532456861</v>
      </c>
      <c r="L78" s="399">
        <v>1073.2600014271086</v>
      </c>
      <c r="M78" s="399">
        <v>31.502667214461791</v>
      </c>
      <c r="N78" s="399">
        <v>1104.7626686415706</v>
      </c>
      <c r="O78" s="412">
        <v>13</v>
      </c>
      <c r="P78" s="412">
        <v>13</v>
      </c>
      <c r="Q78" s="22"/>
      <c r="R78" s="419">
        <v>216</v>
      </c>
      <c r="S78" s="202" t="s">
        <v>101</v>
      </c>
      <c r="T78" s="400">
        <v>1269</v>
      </c>
      <c r="U78" s="434">
        <v>444.20570422250989</v>
      </c>
      <c r="V78" s="434">
        <v>400.44033258252955</v>
      </c>
      <c r="W78" s="434">
        <v>844.64603680503933</v>
      </c>
      <c r="X78" s="434">
        <v>237.03049313947119</v>
      </c>
      <c r="Y78" s="434">
        <v>1081.6765299445105</v>
      </c>
      <c r="Z78" s="435">
        <v>-207.66351457840818</v>
      </c>
      <c r="AA78" s="437">
        <v>869.45036761196525</v>
      </c>
      <c r="AB78" s="434">
        <v>51.726871552403466</v>
      </c>
      <c r="AC78" s="434">
        <v>921.17723916436864</v>
      </c>
      <c r="AD78" s="412">
        <v>13</v>
      </c>
      <c r="AE78" s="412">
        <v>13</v>
      </c>
    </row>
    <row r="79" spans="1:31" s="9" customFormat="1" ht="16.5">
      <c r="A79" s="397">
        <v>217</v>
      </c>
      <c r="B79" s="398" t="s">
        <v>102</v>
      </c>
      <c r="C79" s="400">
        <v>5246</v>
      </c>
      <c r="D79" s="399">
        <v>172.04460767776513</v>
      </c>
      <c r="E79" s="399">
        <v>113.02072638490912</v>
      </c>
      <c r="F79" s="399">
        <v>285.06533406267425</v>
      </c>
      <c r="G79" s="399">
        <v>526.31272866630161</v>
      </c>
      <c r="H79" s="399">
        <v>811.37806272897581</v>
      </c>
      <c r="I79" s="399">
        <v>113.20230663980162</v>
      </c>
      <c r="J79" s="399">
        <v>924.5803693687775</v>
      </c>
      <c r="K79" s="399">
        <v>21.03393061380099</v>
      </c>
      <c r="L79" s="399">
        <v>945.61429998257847</v>
      </c>
      <c r="M79" s="399">
        <v>-5.7035628860083873</v>
      </c>
      <c r="N79" s="399">
        <v>939.91073709657007</v>
      </c>
      <c r="O79" s="412">
        <v>16</v>
      </c>
      <c r="P79" s="412">
        <v>16</v>
      </c>
      <c r="Q79" s="22"/>
      <c r="R79" s="419">
        <v>217</v>
      </c>
      <c r="S79" s="202" t="s">
        <v>102</v>
      </c>
      <c r="T79" s="400">
        <v>5352</v>
      </c>
      <c r="U79" s="434">
        <v>130.48232244642759</v>
      </c>
      <c r="V79" s="434">
        <v>508.79241155449506</v>
      </c>
      <c r="W79" s="434">
        <v>639.27473400092265</v>
      </c>
      <c r="X79" s="434">
        <v>196.46937077256374</v>
      </c>
      <c r="Y79" s="434">
        <v>835.74410477348636</v>
      </c>
      <c r="Z79" s="435">
        <v>20.617339312406578</v>
      </c>
      <c r="AA79" s="437">
        <v>852.39059206795571</v>
      </c>
      <c r="AB79" s="434">
        <v>-3.9163849962630795</v>
      </c>
      <c r="AC79" s="434">
        <v>848.47420707169272</v>
      </c>
      <c r="AD79" s="412">
        <v>16</v>
      </c>
      <c r="AE79" s="412">
        <v>16</v>
      </c>
    </row>
    <row r="80" spans="1:31" s="9" customFormat="1" ht="16.5">
      <c r="A80" s="397">
        <v>218</v>
      </c>
      <c r="B80" s="398" t="s">
        <v>103</v>
      </c>
      <c r="C80" s="400">
        <v>1188</v>
      </c>
      <c r="D80" s="399">
        <v>293.34777078907541</v>
      </c>
      <c r="E80" s="399">
        <v>102.12704680272815</v>
      </c>
      <c r="F80" s="399">
        <v>395.47481759180363</v>
      </c>
      <c r="G80" s="399">
        <v>593.73374032647678</v>
      </c>
      <c r="H80" s="399">
        <v>989.20855791828058</v>
      </c>
      <c r="I80" s="399">
        <v>209.927477845867</v>
      </c>
      <c r="J80" s="399">
        <v>1199.1360357641477</v>
      </c>
      <c r="K80" s="399">
        <v>-233.6127946127946</v>
      </c>
      <c r="L80" s="399">
        <v>965.52324115135298</v>
      </c>
      <c r="M80" s="399">
        <v>-273.53749570707072</v>
      </c>
      <c r="N80" s="399">
        <v>691.9857454442822</v>
      </c>
      <c r="O80" s="412">
        <v>14</v>
      </c>
      <c r="P80" s="412">
        <v>14</v>
      </c>
      <c r="Q80" s="22"/>
      <c r="R80" s="419">
        <v>218</v>
      </c>
      <c r="S80" s="202" t="s">
        <v>103</v>
      </c>
      <c r="T80" s="400">
        <v>1200</v>
      </c>
      <c r="U80" s="434">
        <v>245.14761240598372</v>
      </c>
      <c r="V80" s="434">
        <v>521.50541273322085</v>
      </c>
      <c r="W80" s="434">
        <v>766.65302513920449</v>
      </c>
      <c r="X80" s="434">
        <v>280.64284538311233</v>
      </c>
      <c r="Y80" s="434">
        <v>1047.295870522317</v>
      </c>
      <c r="Z80" s="435">
        <v>-231.27666666666667</v>
      </c>
      <c r="AA80" s="437">
        <v>812.88587052231696</v>
      </c>
      <c r="AB80" s="434">
        <v>-270.95725624999994</v>
      </c>
      <c r="AC80" s="434">
        <v>541.92861427231696</v>
      </c>
      <c r="AD80" s="412">
        <v>14</v>
      </c>
      <c r="AE80" s="412">
        <v>14</v>
      </c>
    </row>
    <row r="81" spans="1:31" s="9" customFormat="1" ht="16.5">
      <c r="A81" s="397">
        <v>224</v>
      </c>
      <c r="B81" s="398" t="s">
        <v>104</v>
      </c>
      <c r="C81" s="400">
        <v>8581</v>
      </c>
      <c r="D81" s="399">
        <v>160.46960660059122</v>
      </c>
      <c r="E81" s="399">
        <v>181.80567817528063</v>
      </c>
      <c r="F81" s="399">
        <v>342.27528477587185</v>
      </c>
      <c r="G81" s="399">
        <v>433.24550697852084</v>
      </c>
      <c r="H81" s="399">
        <v>775.52079175439269</v>
      </c>
      <c r="I81" s="399">
        <v>93.538497601494285</v>
      </c>
      <c r="J81" s="399">
        <v>869.05928935588702</v>
      </c>
      <c r="K81" s="399">
        <v>-34.25871110593171</v>
      </c>
      <c r="L81" s="399">
        <v>834.80057824995527</v>
      </c>
      <c r="M81" s="399">
        <v>44.408631420580349</v>
      </c>
      <c r="N81" s="399">
        <v>879.20920967053564</v>
      </c>
      <c r="O81" s="412">
        <v>1</v>
      </c>
      <c r="P81" s="413">
        <v>33</v>
      </c>
      <c r="Q81" s="22"/>
      <c r="R81" s="419">
        <v>224</v>
      </c>
      <c r="S81" s="202" t="s">
        <v>104</v>
      </c>
      <c r="T81" s="400">
        <v>8603</v>
      </c>
      <c r="U81" s="434">
        <v>154.18241187873264</v>
      </c>
      <c r="V81" s="434">
        <v>434.44997246723375</v>
      </c>
      <c r="W81" s="434">
        <v>588.63238434596644</v>
      </c>
      <c r="X81" s="434">
        <v>166.76469993582913</v>
      </c>
      <c r="Y81" s="434">
        <v>755.39708428179551</v>
      </c>
      <c r="Z81" s="435">
        <v>-34.259560618388932</v>
      </c>
      <c r="AA81" s="437">
        <v>718.2277247560487</v>
      </c>
      <c r="AB81" s="434">
        <v>37.385556375682896</v>
      </c>
      <c r="AC81" s="434">
        <v>755.61328113173158</v>
      </c>
      <c r="AD81" s="412">
        <v>1</v>
      </c>
      <c r="AE81" s="413">
        <v>33</v>
      </c>
    </row>
    <row r="82" spans="1:31" s="9" customFormat="1" ht="16.5">
      <c r="A82" s="397">
        <v>226</v>
      </c>
      <c r="B82" s="398" t="s">
        <v>105</v>
      </c>
      <c r="C82" s="400">
        <v>3625</v>
      </c>
      <c r="D82" s="399">
        <v>252.92916111053816</v>
      </c>
      <c r="E82" s="399">
        <v>159.57217181244582</v>
      </c>
      <c r="F82" s="399">
        <v>412.50133292298398</v>
      </c>
      <c r="G82" s="399">
        <v>471.57381142978198</v>
      </c>
      <c r="H82" s="399">
        <v>884.07514435276596</v>
      </c>
      <c r="I82" s="399">
        <v>154.90060120565298</v>
      </c>
      <c r="J82" s="399">
        <v>1038.9757455584188</v>
      </c>
      <c r="K82" s="399">
        <v>28.576000000000001</v>
      </c>
      <c r="L82" s="399">
        <v>1067.5517455584188</v>
      </c>
      <c r="M82" s="399">
        <v>14.714721103448277</v>
      </c>
      <c r="N82" s="399">
        <v>1082.2664666618671</v>
      </c>
      <c r="O82" s="412">
        <v>13</v>
      </c>
      <c r="P82" s="412">
        <v>13</v>
      </c>
      <c r="Q82" s="22"/>
      <c r="R82" s="419">
        <v>226</v>
      </c>
      <c r="S82" s="202" t="s">
        <v>105</v>
      </c>
      <c r="T82" s="400">
        <v>3665</v>
      </c>
      <c r="U82" s="434">
        <v>332.68276131065949</v>
      </c>
      <c r="V82" s="434">
        <v>448.53222815637218</v>
      </c>
      <c r="W82" s="434">
        <v>781.21498946703161</v>
      </c>
      <c r="X82" s="434">
        <v>219.18366534459051</v>
      </c>
      <c r="Y82" s="434">
        <v>1000.3986548116222</v>
      </c>
      <c r="Z82" s="435">
        <v>28.26412005457026</v>
      </c>
      <c r="AA82" s="437">
        <v>1024.7754624514585</v>
      </c>
      <c r="AB82" s="434">
        <v>8.5481173260572998</v>
      </c>
      <c r="AC82" s="434">
        <v>1033.3235797775158</v>
      </c>
      <c r="AD82" s="412">
        <v>13</v>
      </c>
      <c r="AE82" s="412">
        <v>13</v>
      </c>
    </row>
    <row r="83" spans="1:31" s="9" customFormat="1" ht="16.5">
      <c r="A83" s="397">
        <v>230</v>
      </c>
      <c r="B83" s="398" t="s">
        <v>106</v>
      </c>
      <c r="C83" s="400">
        <v>2216</v>
      </c>
      <c r="D83" s="399">
        <v>216.29901522219035</v>
      </c>
      <c r="E83" s="399">
        <v>166.61377217270476</v>
      </c>
      <c r="F83" s="399">
        <v>382.91278739489508</v>
      </c>
      <c r="G83" s="399">
        <v>594.25801435659321</v>
      </c>
      <c r="H83" s="399">
        <v>977.17080175148828</v>
      </c>
      <c r="I83" s="399">
        <v>212.48128749270117</v>
      </c>
      <c r="J83" s="399">
        <v>1189.6520892441895</v>
      </c>
      <c r="K83" s="399">
        <v>-153.6322202166065</v>
      </c>
      <c r="L83" s="399">
        <v>1036.0198690275831</v>
      </c>
      <c r="M83" s="399">
        <v>50.492236800541505</v>
      </c>
      <c r="N83" s="399">
        <v>1086.5121058281247</v>
      </c>
      <c r="O83" s="412">
        <v>4</v>
      </c>
      <c r="P83" s="412">
        <v>4</v>
      </c>
      <c r="Q83" s="22"/>
      <c r="R83" s="419">
        <v>230</v>
      </c>
      <c r="S83" s="202" t="s">
        <v>106</v>
      </c>
      <c r="T83" s="400">
        <v>2240</v>
      </c>
      <c r="U83" s="434">
        <v>216.06240639725277</v>
      </c>
      <c r="V83" s="434">
        <v>594.55275744087214</v>
      </c>
      <c r="W83" s="434">
        <v>810.615163838125</v>
      </c>
      <c r="X83" s="434">
        <v>265.41306112301083</v>
      </c>
      <c r="Y83" s="434">
        <v>1076.0282249611357</v>
      </c>
      <c r="Z83" s="435">
        <v>-151.98616071428572</v>
      </c>
      <c r="AA83" s="437">
        <v>916.83938567542145</v>
      </c>
      <c r="AB83" s="434">
        <v>31.701812500000006</v>
      </c>
      <c r="AC83" s="434">
        <v>948.54119817542153</v>
      </c>
      <c r="AD83" s="412">
        <v>4</v>
      </c>
      <c r="AE83" s="412">
        <v>4</v>
      </c>
    </row>
    <row r="84" spans="1:31" s="9" customFormat="1" ht="16.5">
      <c r="A84" s="397">
        <v>231</v>
      </c>
      <c r="B84" s="398" t="s">
        <v>107</v>
      </c>
      <c r="C84" s="400">
        <v>1208</v>
      </c>
      <c r="D84" s="399">
        <v>-913.39031620400829</v>
      </c>
      <c r="E84" s="399">
        <v>130.95758350489734</v>
      </c>
      <c r="F84" s="399">
        <v>-782.43273269911106</v>
      </c>
      <c r="G84" s="399">
        <v>-34.796408529365493</v>
      </c>
      <c r="H84" s="399">
        <v>-817.22914122847658</v>
      </c>
      <c r="I84" s="399">
        <v>115.21490835360341</v>
      </c>
      <c r="J84" s="399">
        <v>-702.01423287487319</v>
      </c>
      <c r="K84" s="399">
        <v>-7.5860927152317883</v>
      </c>
      <c r="L84" s="399">
        <v>-709.60032559010494</v>
      </c>
      <c r="M84" s="399">
        <v>-143.37013062913908</v>
      </c>
      <c r="N84" s="399">
        <v>-852.97045621924406</v>
      </c>
      <c r="O84" s="412">
        <v>15</v>
      </c>
      <c r="P84" s="412">
        <v>15</v>
      </c>
      <c r="Q84" s="22"/>
      <c r="R84" s="419">
        <v>231</v>
      </c>
      <c r="S84" s="202" t="s">
        <v>107</v>
      </c>
      <c r="T84" s="400">
        <v>1256</v>
      </c>
      <c r="U84" s="434">
        <v>-892.34395173378368</v>
      </c>
      <c r="V84" s="434">
        <v>-12.218179968569894</v>
      </c>
      <c r="W84" s="434">
        <v>-904.56213170235344</v>
      </c>
      <c r="X84" s="434">
        <v>177.56738194615812</v>
      </c>
      <c r="Y84" s="434">
        <v>-726.99474975619535</v>
      </c>
      <c r="Z84" s="435">
        <v>-7.2961783439490446</v>
      </c>
      <c r="AA84" s="437">
        <v>-746.62054593453922</v>
      </c>
      <c r="AB84" s="434">
        <v>-159.10295183121019</v>
      </c>
      <c r="AC84" s="434">
        <v>-905.72349776574936</v>
      </c>
      <c r="AD84" s="412">
        <v>15</v>
      </c>
      <c r="AE84" s="412">
        <v>15</v>
      </c>
    </row>
    <row r="85" spans="1:31" s="9" customFormat="1" ht="16.5">
      <c r="A85" s="397">
        <v>232</v>
      </c>
      <c r="B85" s="398" t="s">
        <v>108</v>
      </c>
      <c r="C85" s="400">
        <v>12618</v>
      </c>
      <c r="D85" s="399">
        <v>183.2521230949645</v>
      </c>
      <c r="E85" s="399">
        <v>143.78333250391029</v>
      </c>
      <c r="F85" s="399">
        <v>327.03545559887482</v>
      </c>
      <c r="G85" s="399">
        <v>419.41040900199516</v>
      </c>
      <c r="H85" s="399">
        <v>746.44586460086998</v>
      </c>
      <c r="I85" s="399">
        <v>144.8217080577206</v>
      </c>
      <c r="J85" s="399">
        <v>891.26757265859055</v>
      </c>
      <c r="K85" s="399">
        <v>-42.375099064828021</v>
      </c>
      <c r="L85" s="399">
        <v>848.89247359376259</v>
      </c>
      <c r="M85" s="399">
        <v>5.5352031859248703</v>
      </c>
      <c r="N85" s="399">
        <v>854.42767677968743</v>
      </c>
      <c r="O85" s="412">
        <v>14</v>
      </c>
      <c r="P85" s="412">
        <v>14</v>
      </c>
      <c r="Q85" s="22"/>
      <c r="R85" s="419">
        <v>232</v>
      </c>
      <c r="S85" s="202" t="s">
        <v>108</v>
      </c>
      <c r="T85" s="400">
        <v>12750</v>
      </c>
      <c r="U85" s="434">
        <v>171.69785054646186</v>
      </c>
      <c r="V85" s="434">
        <v>418.12428030920751</v>
      </c>
      <c r="W85" s="434">
        <v>589.82213085566946</v>
      </c>
      <c r="X85" s="434">
        <v>222.26231722750967</v>
      </c>
      <c r="Y85" s="434">
        <v>812.08444808317915</v>
      </c>
      <c r="Z85" s="435">
        <v>-41.936392156862745</v>
      </c>
      <c r="AA85" s="437">
        <v>764.90742847533602</v>
      </c>
      <c r="AB85" s="434">
        <v>-4.4579988235294108</v>
      </c>
      <c r="AC85" s="434">
        <v>760.44942965180655</v>
      </c>
      <c r="AD85" s="412">
        <v>14</v>
      </c>
      <c r="AE85" s="412">
        <v>14</v>
      </c>
    </row>
    <row r="86" spans="1:31" s="9" customFormat="1" ht="16.5">
      <c r="A86" s="397">
        <v>233</v>
      </c>
      <c r="B86" s="398" t="s">
        <v>109</v>
      </c>
      <c r="C86" s="400">
        <v>15165</v>
      </c>
      <c r="D86" s="399">
        <v>323.63196472899688</v>
      </c>
      <c r="E86" s="399">
        <v>106.57283470969271</v>
      </c>
      <c r="F86" s="399">
        <v>430.20479943868963</v>
      </c>
      <c r="G86" s="399">
        <v>455.2622556062467</v>
      </c>
      <c r="H86" s="399">
        <v>885.46705504493639</v>
      </c>
      <c r="I86" s="399">
        <v>151.70808912704246</v>
      </c>
      <c r="J86" s="399">
        <v>1037.1751441719789</v>
      </c>
      <c r="K86" s="399">
        <v>10.604681833168479</v>
      </c>
      <c r="L86" s="399">
        <v>1047.7798260051472</v>
      </c>
      <c r="M86" s="399">
        <v>3.4596597725024756</v>
      </c>
      <c r="N86" s="399">
        <v>1051.2394857776499</v>
      </c>
      <c r="O86" s="412">
        <v>14</v>
      </c>
      <c r="P86" s="412">
        <v>14</v>
      </c>
      <c r="Q86" s="22"/>
      <c r="R86" s="419">
        <v>233</v>
      </c>
      <c r="S86" s="202" t="s">
        <v>109</v>
      </c>
      <c r="T86" s="400">
        <v>15116</v>
      </c>
      <c r="U86" s="434">
        <v>315.13820180781761</v>
      </c>
      <c r="V86" s="434">
        <v>462.48067334448507</v>
      </c>
      <c r="W86" s="434">
        <v>777.61887515230273</v>
      </c>
      <c r="X86" s="434">
        <v>224.39844213184637</v>
      </c>
      <c r="Y86" s="434">
        <v>1002.0173172841492</v>
      </c>
      <c r="Z86" s="435">
        <v>10.639057951839112</v>
      </c>
      <c r="AA86" s="437">
        <v>1006.3284445664989</v>
      </c>
      <c r="AB86" s="434">
        <v>-4.4757473868748319</v>
      </c>
      <c r="AC86" s="434">
        <v>1001.8526971796242</v>
      </c>
      <c r="AD86" s="412">
        <v>14</v>
      </c>
      <c r="AE86" s="412">
        <v>14</v>
      </c>
    </row>
    <row r="87" spans="1:31" s="9" customFormat="1" ht="16.5">
      <c r="A87" s="397">
        <v>235</v>
      </c>
      <c r="B87" s="398" t="s">
        <v>110</v>
      </c>
      <c r="C87" s="400">
        <v>10270</v>
      </c>
      <c r="D87" s="399">
        <v>1860.7021415847705</v>
      </c>
      <c r="E87" s="399">
        <v>85.224927609459868</v>
      </c>
      <c r="F87" s="399">
        <v>1945.9270691942304</v>
      </c>
      <c r="G87" s="399">
        <v>-147.15308524981876</v>
      </c>
      <c r="H87" s="399">
        <v>1798.7739839444116</v>
      </c>
      <c r="I87" s="399">
        <v>45.500464749205932</v>
      </c>
      <c r="J87" s="399">
        <v>1844.2744486936176</v>
      </c>
      <c r="K87" s="399">
        <v>285.84313534566701</v>
      </c>
      <c r="L87" s="399">
        <v>2130.1175840392848</v>
      </c>
      <c r="M87" s="399">
        <v>258.3773978937196</v>
      </c>
      <c r="N87" s="399">
        <v>2388.4949819330041</v>
      </c>
      <c r="O87" s="412">
        <v>1</v>
      </c>
      <c r="P87" s="413">
        <v>33</v>
      </c>
      <c r="Q87" s="22"/>
      <c r="R87" s="419">
        <v>235</v>
      </c>
      <c r="S87" s="202" t="s">
        <v>110</v>
      </c>
      <c r="T87" s="400">
        <v>10284</v>
      </c>
      <c r="U87" s="434">
        <v>1907.3973373800216</v>
      </c>
      <c r="V87" s="434">
        <v>-162.88735143351096</v>
      </c>
      <c r="W87" s="434">
        <v>1744.5099859465104</v>
      </c>
      <c r="X87" s="434">
        <v>63.737457094704425</v>
      </c>
      <c r="Y87" s="434">
        <v>1808.2474430412146</v>
      </c>
      <c r="Z87" s="435">
        <v>285.45400622325946</v>
      </c>
      <c r="AA87" s="437">
        <v>2092.4832462306354</v>
      </c>
      <c r="AB87" s="434">
        <v>220.42156282574871</v>
      </c>
      <c r="AC87" s="434">
        <v>2312.9048090563838</v>
      </c>
      <c r="AD87" s="412">
        <v>1</v>
      </c>
      <c r="AE87" s="413">
        <v>33</v>
      </c>
    </row>
    <row r="88" spans="1:31" s="9" customFormat="1" ht="16.5">
      <c r="A88" s="397">
        <v>236</v>
      </c>
      <c r="B88" s="398" t="s">
        <v>111</v>
      </c>
      <c r="C88" s="400">
        <v>4137</v>
      </c>
      <c r="D88" s="399">
        <v>388.07772591230076</v>
      </c>
      <c r="E88" s="399">
        <v>113.25635003742836</v>
      </c>
      <c r="F88" s="399">
        <v>501.33407594972914</v>
      </c>
      <c r="G88" s="399">
        <v>537.08016561839611</v>
      </c>
      <c r="H88" s="399">
        <v>1038.4142415681254</v>
      </c>
      <c r="I88" s="399">
        <v>124.12341260378271</v>
      </c>
      <c r="J88" s="399">
        <v>1162.5376541719081</v>
      </c>
      <c r="K88" s="399">
        <v>189.02610587382162</v>
      </c>
      <c r="L88" s="399">
        <v>1351.5637600457296</v>
      </c>
      <c r="M88" s="399">
        <v>95.191104060913702</v>
      </c>
      <c r="N88" s="399">
        <v>1446.7548641066435</v>
      </c>
      <c r="O88" s="412">
        <v>16</v>
      </c>
      <c r="P88" s="412">
        <v>16</v>
      </c>
      <c r="Q88" s="22"/>
      <c r="R88" s="419">
        <v>236</v>
      </c>
      <c r="S88" s="202" t="s">
        <v>111</v>
      </c>
      <c r="T88" s="400">
        <v>4198</v>
      </c>
      <c r="U88" s="434">
        <v>386.15242994095667</v>
      </c>
      <c r="V88" s="434">
        <v>537.63088334912391</v>
      </c>
      <c r="W88" s="434">
        <v>923.78331329008063</v>
      </c>
      <c r="X88" s="434">
        <v>211.49427310850086</v>
      </c>
      <c r="Y88" s="434">
        <v>1135.2775863985814</v>
      </c>
      <c r="Z88" s="435">
        <v>186.27941877084325</v>
      </c>
      <c r="AA88" s="437">
        <v>1316.7216073609445</v>
      </c>
      <c r="AB88" s="434">
        <v>71.65357682229633</v>
      </c>
      <c r="AC88" s="434">
        <v>1388.3751841832409</v>
      </c>
      <c r="AD88" s="412">
        <v>16</v>
      </c>
      <c r="AE88" s="412">
        <v>16</v>
      </c>
    </row>
    <row r="89" spans="1:31" s="9" customFormat="1" ht="16.5">
      <c r="A89" s="397">
        <v>239</v>
      </c>
      <c r="B89" s="398" t="s">
        <v>112</v>
      </c>
      <c r="C89" s="400">
        <v>2035</v>
      </c>
      <c r="D89" s="399">
        <v>290.47814288161436</v>
      </c>
      <c r="E89" s="399">
        <v>93.70392843955868</v>
      </c>
      <c r="F89" s="399">
        <v>384.182071321173</v>
      </c>
      <c r="G89" s="399">
        <v>72.637964144820501</v>
      </c>
      <c r="H89" s="399">
        <v>456.8200354659935</v>
      </c>
      <c r="I89" s="399">
        <v>152.30513251725174</v>
      </c>
      <c r="J89" s="399">
        <v>609.12516798324521</v>
      </c>
      <c r="K89" s="399">
        <v>-196.75823095823097</v>
      </c>
      <c r="L89" s="399">
        <v>412.36693702501424</v>
      </c>
      <c r="M89" s="399">
        <v>37.679357248157245</v>
      </c>
      <c r="N89" s="399">
        <v>450.0462942731715</v>
      </c>
      <c r="O89" s="412">
        <v>11</v>
      </c>
      <c r="P89" s="412">
        <v>11</v>
      </c>
      <c r="Q89" s="22"/>
      <c r="R89" s="419">
        <v>239</v>
      </c>
      <c r="S89" s="202" t="s">
        <v>112</v>
      </c>
      <c r="T89" s="400">
        <v>2029</v>
      </c>
      <c r="U89" s="434">
        <v>205.92591854636248</v>
      </c>
      <c r="V89" s="434">
        <v>389.76997537347285</v>
      </c>
      <c r="W89" s="434">
        <v>595.69589391983527</v>
      </c>
      <c r="X89" s="434">
        <v>227.84629986727481</v>
      </c>
      <c r="Y89" s="434">
        <v>823.54219378711014</v>
      </c>
      <c r="Z89" s="435">
        <v>-197.34006899950714</v>
      </c>
      <c r="AA89" s="437">
        <v>621.25929580780996</v>
      </c>
      <c r="AB89" s="434">
        <v>1.823453918186299</v>
      </c>
      <c r="AC89" s="434">
        <v>623.08274972599622</v>
      </c>
      <c r="AD89" s="412">
        <v>11</v>
      </c>
      <c r="AE89" s="412">
        <v>11</v>
      </c>
    </row>
    <row r="90" spans="1:31" s="9" customFormat="1" ht="16.5">
      <c r="A90" s="397">
        <v>240</v>
      </c>
      <c r="B90" s="398" t="s">
        <v>113</v>
      </c>
      <c r="C90" s="400">
        <v>19371</v>
      </c>
      <c r="D90" s="399">
        <v>-557.87592073369672</v>
      </c>
      <c r="E90" s="399">
        <v>195.68992930096056</v>
      </c>
      <c r="F90" s="399">
        <v>-362.18599143273605</v>
      </c>
      <c r="G90" s="399">
        <v>201.9479022484006</v>
      </c>
      <c r="H90" s="399">
        <v>-160.23808918433545</v>
      </c>
      <c r="I90" s="399">
        <v>93.246767992394638</v>
      </c>
      <c r="J90" s="399">
        <v>-66.991321191940798</v>
      </c>
      <c r="K90" s="399">
        <v>11.58763099478602</v>
      </c>
      <c r="L90" s="399">
        <v>-55.403690197154781</v>
      </c>
      <c r="M90" s="399">
        <v>-6.7795608936038354</v>
      </c>
      <c r="N90" s="399">
        <v>-62.183251090758617</v>
      </c>
      <c r="O90" s="412">
        <v>19</v>
      </c>
      <c r="P90" s="412">
        <v>19</v>
      </c>
      <c r="Q90" s="22"/>
      <c r="R90" s="419">
        <v>240</v>
      </c>
      <c r="S90" s="202" t="s">
        <v>113</v>
      </c>
      <c r="T90" s="400">
        <v>19499</v>
      </c>
      <c r="U90" s="434">
        <v>-579.29379103515271</v>
      </c>
      <c r="V90" s="434">
        <v>282.77868564307499</v>
      </c>
      <c r="W90" s="434">
        <v>-296.51510539207766</v>
      </c>
      <c r="X90" s="434">
        <v>164.87091258685052</v>
      </c>
      <c r="Y90" s="434">
        <v>-131.64419280522714</v>
      </c>
      <c r="Z90" s="435">
        <v>11.511564695625417</v>
      </c>
      <c r="AA90" s="437">
        <v>-124.17570724186491</v>
      </c>
      <c r="AB90" s="434">
        <v>-9.7028779424585849</v>
      </c>
      <c r="AC90" s="434">
        <v>-133.8785851843235</v>
      </c>
      <c r="AD90" s="412">
        <v>19</v>
      </c>
      <c r="AE90" s="412">
        <v>19</v>
      </c>
    </row>
    <row r="91" spans="1:31" s="9" customFormat="1" ht="16.5">
      <c r="A91" s="397">
        <v>241</v>
      </c>
      <c r="B91" s="398" t="s">
        <v>114</v>
      </c>
      <c r="C91" s="400">
        <v>7691</v>
      </c>
      <c r="D91" s="399">
        <v>-111.89395761488312</v>
      </c>
      <c r="E91" s="399">
        <v>125.87402409099739</v>
      </c>
      <c r="F91" s="399">
        <v>13.980066476114279</v>
      </c>
      <c r="G91" s="399">
        <v>205.27079060824613</v>
      </c>
      <c r="H91" s="399">
        <v>219.2508570843604</v>
      </c>
      <c r="I91" s="399">
        <v>66.237793198793057</v>
      </c>
      <c r="J91" s="399">
        <v>285.48865028315345</v>
      </c>
      <c r="K91" s="399">
        <v>-67.509036536211156</v>
      </c>
      <c r="L91" s="399">
        <v>217.97961374694228</v>
      </c>
      <c r="M91" s="399">
        <v>34.243988558054873</v>
      </c>
      <c r="N91" s="399">
        <v>252.22360230499717</v>
      </c>
      <c r="O91" s="412">
        <v>19</v>
      </c>
      <c r="P91" s="412">
        <v>19</v>
      </c>
      <c r="Q91" s="22"/>
      <c r="R91" s="419">
        <v>241</v>
      </c>
      <c r="S91" s="202" t="s">
        <v>114</v>
      </c>
      <c r="T91" s="400">
        <v>7771</v>
      </c>
      <c r="U91" s="434">
        <v>-69.129030411329239</v>
      </c>
      <c r="V91" s="434">
        <v>212.23188104555877</v>
      </c>
      <c r="W91" s="434">
        <v>143.10285063422953</v>
      </c>
      <c r="X91" s="434">
        <v>145.73961668862108</v>
      </c>
      <c r="Y91" s="434">
        <v>288.84246732285055</v>
      </c>
      <c r="Z91" s="435">
        <v>-66.814052245528245</v>
      </c>
      <c r="AA91" s="437">
        <v>218.74492517898233</v>
      </c>
      <c r="AB91" s="434">
        <v>22.307678548449367</v>
      </c>
      <c r="AC91" s="434">
        <v>241.05260372743169</v>
      </c>
      <c r="AD91" s="412">
        <v>19</v>
      </c>
      <c r="AE91" s="412">
        <v>19</v>
      </c>
    </row>
    <row r="92" spans="1:31" s="9" customFormat="1" ht="16.5">
      <c r="A92" s="397">
        <v>244</v>
      </c>
      <c r="B92" s="398" t="s">
        <v>115</v>
      </c>
      <c r="C92" s="400">
        <v>19514</v>
      </c>
      <c r="D92" s="399">
        <v>873.16177182915362</v>
      </c>
      <c r="E92" s="399">
        <v>107.81076651221689</v>
      </c>
      <c r="F92" s="399">
        <v>980.97253834137052</v>
      </c>
      <c r="G92" s="399">
        <v>173.79978328560111</v>
      </c>
      <c r="H92" s="399">
        <v>1154.7723216269717</v>
      </c>
      <c r="I92" s="399">
        <v>24.586971106927791</v>
      </c>
      <c r="J92" s="399">
        <v>1179.3592927338996</v>
      </c>
      <c r="K92" s="399">
        <v>5.939376857640668</v>
      </c>
      <c r="L92" s="399">
        <v>1185.2986695915401</v>
      </c>
      <c r="M92" s="399">
        <v>13.144001480834286</v>
      </c>
      <c r="N92" s="399">
        <v>1198.4426710723744</v>
      </c>
      <c r="O92" s="412">
        <v>17</v>
      </c>
      <c r="P92" s="412">
        <v>17</v>
      </c>
      <c r="Q92" s="22"/>
      <c r="R92" s="419">
        <v>244</v>
      </c>
      <c r="S92" s="202" t="s">
        <v>115</v>
      </c>
      <c r="T92" s="400">
        <v>19300</v>
      </c>
      <c r="U92" s="434">
        <v>854.82697711671085</v>
      </c>
      <c r="V92" s="434">
        <v>189.6867374440564</v>
      </c>
      <c r="W92" s="434">
        <v>1044.5137145607671</v>
      </c>
      <c r="X92" s="434">
        <v>107.53248548247026</v>
      </c>
      <c r="Y92" s="434">
        <v>1152.0462000432376</v>
      </c>
      <c r="Z92" s="435">
        <v>6.0052331606217617</v>
      </c>
      <c r="AA92" s="437">
        <v>1153.5094124784707</v>
      </c>
      <c r="AB92" s="434">
        <v>5.6599861424870443</v>
      </c>
      <c r="AC92" s="434">
        <v>1159.1693986209577</v>
      </c>
      <c r="AD92" s="412">
        <v>17</v>
      </c>
      <c r="AE92" s="412">
        <v>17</v>
      </c>
    </row>
    <row r="93" spans="1:31" s="9" customFormat="1" ht="16.5">
      <c r="A93" s="397">
        <v>245</v>
      </c>
      <c r="B93" s="398" t="s">
        <v>116</v>
      </c>
      <c r="C93" s="400">
        <v>38211</v>
      </c>
      <c r="D93" s="399">
        <v>320.57426380226491</v>
      </c>
      <c r="E93" s="399">
        <v>164.04363626431447</v>
      </c>
      <c r="F93" s="399">
        <v>484.61790006657941</v>
      </c>
      <c r="G93" s="399">
        <v>26.030984185153038</v>
      </c>
      <c r="H93" s="399">
        <v>510.64888425173245</v>
      </c>
      <c r="I93" s="399">
        <v>69.520695925381872</v>
      </c>
      <c r="J93" s="399">
        <v>580.16958017711431</v>
      </c>
      <c r="K93" s="399">
        <v>-100.56570097615869</v>
      </c>
      <c r="L93" s="399">
        <v>479.60387920095565</v>
      </c>
      <c r="M93" s="399">
        <v>-32.197914977859789</v>
      </c>
      <c r="N93" s="399">
        <v>447.40596422309585</v>
      </c>
      <c r="O93" s="412">
        <v>1</v>
      </c>
      <c r="P93" s="413">
        <v>32</v>
      </c>
      <c r="Q93" s="22"/>
      <c r="R93" s="419">
        <v>245</v>
      </c>
      <c r="S93" s="202" t="s">
        <v>116</v>
      </c>
      <c r="T93" s="400">
        <v>37676</v>
      </c>
      <c r="U93" s="434">
        <v>309.57405062382156</v>
      </c>
      <c r="V93" s="434">
        <v>11.438123364455167</v>
      </c>
      <c r="W93" s="434">
        <v>321.01217398827669</v>
      </c>
      <c r="X93" s="434">
        <v>128.04687376504623</v>
      </c>
      <c r="Y93" s="434">
        <v>449.05904775332294</v>
      </c>
      <c r="Z93" s="435">
        <v>-101.99373606539973</v>
      </c>
      <c r="AA93" s="437">
        <v>343.93268083539112</v>
      </c>
      <c r="AB93" s="434">
        <v>-32.038741888735544</v>
      </c>
      <c r="AC93" s="434">
        <v>311.89393894665557</v>
      </c>
      <c r="AD93" s="412">
        <v>1</v>
      </c>
      <c r="AE93" s="413">
        <v>32</v>
      </c>
    </row>
    <row r="94" spans="1:31" s="9" customFormat="1" ht="16.5">
      <c r="A94" s="397">
        <v>249</v>
      </c>
      <c r="B94" s="398" t="s">
        <v>117</v>
      </c>
      <c r="C94" s="400">
        <v>9184</v>
      </c>
      <c r="D94" s="399">
        <v>179.07453291560338</v>
      </c>
      <c r="E94" s="399">
        <v>192.20624613613901</v>
      </c>
      <c r="F94" s="399">
        <v>371.2807790517424</v>
      </c>
      <c r="G94" s="399">
        <v>349.38954489293081</v>
      </c>
      <c r="H94" s="399">
        <v>720.67032394467321</v>
      </c>
      <c r="I94" s="399">
        <v>109.41486048021385</v>
      </c>
      <c r="J94" s="399">
        <v>830.08518442488696</v>
      </c>
      <c r="K94" s="399">
        <v>35.783536585365852</v>
      </c>
      <c r="L94" s="399">
        <v>865.8687210102529</v>
      </c>
      <c r="M94" s="399">
        <v>-3.3377970143728213</v>
      </c>
      <c r="N94" s="399">
        <v>862.53092399588002</v>
      </c>
      <c r="O94" s="412">
        <v>13</v>
      </c>
      <c r="P94" s="412">
        <v>13</v>
      </c>
      <c r="Q94" s="22"/>
      <c r="R94" s="419">
        <v>249</v>
      </c>
      <c r="S94" s="202" t="s">
        <v>117</v>
      </c>
      <c r="T94" s="400">
        <v>9250</v>
      </c>
      <c r="U94" s="434">
        <v>168.76125503540572</v>
      </c>
      <c r="V94" s="434">
        <v>364.88095904591017</v>
      </c>
      <c r="W94" s="434">
        <v>533.64221408131584</v>
      </c>
      <c r="X94" s="434">
        <v>180.04477912774965</v>
      </c>
      <c r="Y94" s="434">
        <v>713.68699320906546</v>
      </c>
      <c r="Z94" s="435">
        <v>35.45621621621622</v>
      </c>
      <c r="AA94" s="437">
        <v>742.56818239825475</v>
      </c>
      <c r="AB94" s="434">
        <v>-4.0384782702702697</v>
      </c>
      <c r="AC94" s="434">
        <v>738.52970412798447</v>
      </c>
      <c r="AD94" s="412">
        <v>13</v>
      </c>
      <c r="AE94" s="412">
        <v>13</v>
      </c>
    </row>
    <row r="95" spans="1:31" s="9" customFormat="1" ht="16.5">
      <c r="A95" s="397">
        <v>250</v>
      </c>
      <c r="B95" s="398" t="s">
        <v>118</v>
      </c>
      <c r="C95" s="400">
        <v>1749</v>
      </c>
      <c r="D95" s="399">
        <v>26.173009743879561</v>
      </c>
      <c r="E95" s="399">
        <v>135.82060232859138</v>
      </c>
      <c r="F95" s="399">
        <v>161.99361207247097</v>
      </c>
      <c r="G95" s="399">
        <v>477.62896507591012</v>
      </c>
      <c r="H95" s="399">
        <v>639.62257714838108</v>
      </c>
      <c r="I95" s="399">
        <v>188.64219565846028</v>
      </c>
      <c r="J95" s="399">
        <v>828.26477280684139</v>
      </c>
      <c r="K95" s="399">
        <v>-203.99714122355633</v>
      </c>
      <c r="L95" s="399">
        <v>624.26763158328504</v>
      </c>
      <c r="M95" s="399">
        <v>12.485086449399656</v>
      </c>
      <c r="N95" s="399">
        <v>636.75271803268481</v>
      </c>
      <c r="O95" s="412">
        <v>6</v>
      </c>
      <c r="P95" s="412">
        <v>6</v>
      </c>
      <c r="Q95" s="22"/>
      <c r="R95" s="419">
        <v>250</v>
      </c>
      <c r="S95" s="202" t="s">
        <v>118</v>
      </c>
      <c r="T95" s="400">
        <v>1771</v>
      </c>
      <c r="U95" s="434">
        <v>27.794060171495232</v>
      </c>
      <c r="V95" s="434">
        <v>451.95305934649497</v>
      </c>
      <c r="W95" s="434">
        <v>479.7471195179902</v>
      </c>
      <c r="X95" s="434">
        <v>249.17683155505947</v>
      </c>
      <c r="Y95" s="434">
        <v>728.92395107304969</v>
      </c>
      <c r="Z95" s="435">
        <v>-201.46301524562395</v>
      </c>
      <c r="AA95" s="437">
        <v>522.61452137231572</v>
      </c>
      <c r="AB95" s="434">
        <v>24.513176171654433</v>
      </c>
      <c r="AC95" s="434">
        <v>547.12769754397004</v>
      </c>
      <c r="AD95" s="412">
        <v>6</v>
      </c>
      <c r="AE95" s="412">
        <v>6</v>
      </c>
    </row>
    <row r="96" spans="1:31" s="9" customFormat="1" ht="16.5">
      <c r="A96" s="397">
        <v>256</v>
      </c>
      <c r="B96" s="398" t="s">
        <v>119</v>
      </c>
      <c r="C96" s="400">
        <v>1523</v>
      </c>
      <c r="D96" s="399">
        <v>418.81332839297772</v>
      </c>
      <c r="E96" s="399">
        <v>155.71809930739923</v>
      </c>
      <c r="F96" s="399">
        <v>574.53142770037698</v>
      </c>
      <c r="G96" s="399">
        <v>615.06589253744517</v>
      </c>
      <c r="H96" s="399">
        <v>1189.5973202378223</v>
      </c>
      <c r="I96" s="399">
        <v>165.55685851310645</v>
      </c>
      <c r="J96" s="399">
        <v>1355.1541787509286</v>
      </c>
      <c r="K96" s="399">
        <v>245.48456992777412</v>
      </c>
      <c r="L96" s="399">
        <v>1600.6387486787028</v>
      </c>
      <c r="M96" s="399">
        <v>64.574667104399225</v>
      </c>
      <c r="N96" s="399">
        <v>1665.2134157831019</v>
      </c>
      <c r="O96" s="412">
        <v>13</v>
      </c>
      <c r="P96" s="412">
        <v>13</v>
      </c>
      <c r="Q96" s="22"/>
      <c r="R96" s="419">
        <v>256</v>
      </c>
      <c r="S96" s="202" t="s">
        <v>119</v>
      </c>
      <c r="T96" s="400">
        <v>1554</v>
      </c>
      <c r="U96" s="434">
        <v>369.17437135581793</v>
      </c>
      <c r="V96" s="434">
        <v>548.20057800177244</v>
      </c>
      <c r="W96" s="434">
        <v>917.37494935759037</v>
      </c>
      <c r="X96" s="434">
        <v>220.92355982505865</v>
      </c>
      <c r="Y96" s="434">
        <v>1138.298509182649</v>
      </c>
      <c r="Z96" s="435">
        <v>240.58751608751609</v>
      </c>
      <c r="AA96" s="437">
        <v>1375.664661048801</v>
      </c>
      <c r="AB96" s="434">
        <v>75.936509009009015</v>
      </c>
      <c r="AC96" s="434">
        <v>1451.6011700578099</v>
      </c>
      <c r="AD96" s="412">
        <v>13</v>
      </c>
      <c r="AE96" s="412">
        <v>13</v>
      </c>
    </row>
    <row r="97" spans="1:31" s="9" customFormat="1" ht="16.5">
      <c r="A97" s="397">
        <v>257</v>
      </c>
      <c r="B97" s="398" t="s">
        <v>120</v>
      </c>
      <c r="C97" s="400">
        <v>41154</v>
      </c>
      <c r="D97" s="399">
        <v>844.73023421392236</v>
      </c>
      <c r="E97" s="399">
        <v>124.67612693322872</v>
      </c>
      <c r="F97" s="399">
        <v>969.40636114715107</v>
      </c>
      <c r="G97" s="399">
        <v>-26.0538775497918</v>
      </c>
      <c r="H97" s="399">
        <v>943.3524835973592</v>
      </c>
      <c r="I97" s="399">
        <v>60.519996926058184</v>
      </c>
      <c r="J97" s="399">
        <v>1003.8724805234173</v>
      </c>
      <c r="K97" s="399">
        <v>-60.446493657967636</v>
      </c>
      <c r="L97" s="399">
        <v>943.42598686544966</v>
      </c>
      <c r="M97" s="399">
        <v>-10.510577775295243</v>
      </c>
      <c r="N97" s="399">
        <v>932.91540909015441</v>
      </c>
      <c r="O97" s="412">
        <v>1</v>
      </c>
      <c r="P97" s="413">
        <v>33</v>
      </c>
      <c r="Q97" s="22"/>
      <c r="R97" s="419">
        <v>257</v>
      </c>
      <c r="S97" s="202" t="s">
        <v>120</v>
      </c>
      <c r="T97" s="400">
        <v>40722</v>
      </c>
      <c r="U97" s="434">
        <v>872.31413240419329</v>
      </c>
      <c r="V97" s="434">
        <v>-23.515399770588246</v>
      </c>
      <c r="W97" s="434">
        <v>848.79873263360503</v>
      </c>
      <c r="X97" s="434">
        <v>110.51489517860526</v>
      </c>
      <c r="Y97" s="434">
        <v>959.31362781221026</v>
      </c>
      <c r="Z97" s="435">
        <v>-61.087741270075142</v>
      </c>
      <c r="AA97" s="437">
        <v>895.03127429322785</v>
      </c>
      <c r="AB97" s="434">
        <v>-13.517724581307409</v>
      </c>
      <c r="AC97" s="434">
        <v>881.5135497119204</v>
      </c>
      <c r="AD97" s="412">
        <v>1</v>
      </c>
      <c r="AE97" s="413">
        <v>33</v>
      </c>
    </row>
    <row r="98" spans="1:31" s="9" customFormat="1" ht="16.5">
      <c r="A98" s="397">
        <v>260</v>
      </c>
      <c r="B98" s="398" t="s">
        <v>121</v>
      </c>
      <c r="C98" s="400">
        <v>9689</v>
      </c>
      <c r="D98" s="399">
        <v>528.0746035252505</v>
      </c>
      <c r="E98" s="399">
        <v>183.85786079894348</v>
      </c>
      <c r="F98" s="399">
        <v>711.93246432419392</v>
      </c>
      <c r="G98" s="399">
        <v>563.84707083851197</v>
      </c>
      <c r="H98" s="399">
        <v>1275.779535162706</v>
      </c>
      <c r="I98" s="399">
        <v>166.09461556125393</v>
      </c>
      <c r="J98" s="399">
        <v>1441.8741507239599</v>
      </c>
      <c r="K98" s="399">
        <v>-10.990195066570337</v>
      </c>
      <c r="L98" s="399">
        <v>1430.8839556573896</v>
      </c>
      <c r="M98" s="399">
        <v>3.1053339973165395</v>
      </c>
      <c r="N98" s="399">
        <v>1433.9892896547062</v>
      </c>
      <c r="O98" s="412">
        <v>12</v>
      </c>
      <c r="P98" s="412">
        <v>12</v>
      </c>
      <c r="Q98" s="22"/>
      <c r="R98" s="419">
        <v>260</v>
      </c>
      <c r="S98" s="202" t="s">
        <v>121</v>
      </c>
      <c r="T98" s="400">
        <v>9727</v>
      </c>
      <c r="U98" s="434">
        <v>540.28890119373193</v>
      </c>
      <c r="V98" s="434">
        <v>541.71875328260023</v>
      </c>
      <c r="W98" s="434">
        <v>1082.0076544763322</v>
      </c>
      <c r="X98" s="434">
        <v>216.35868341259115</v>
      </c>
      <c r="Y98" s="434">
        <v>1298.3663378889232</v>
      </c>
      <c r="Z98" s="435">
        <v>-10.947260203557109</v>
      </c>
      <c r="AA98" s="437">
        <v>1280.7457971260981</v>
      </c>
      <c r="AB98" s="434">
        <v>-4.2714117919193999</v>
      </c>
      <c r="AC98" s="434">
        <v>1276.4743853341786</v>
      </c>
      <c r="AD98" s="412">
        <v>12</v>
      </c>
      <c r="AE98" s="412">
        <v>12</v>
      </c>
    </row>
    <row r="99" spans="1:31" s="9" customFormat="1" ht="16.5">
      <c r="A99" s="397">
        <v>261</v>
      </c>
      <c r="B99" s="398" t="s">
        <v>122</v>
      </c>
      <c r="C99" s="400">
        <v>6822</v>
      </c>
      <c r="D99" s="399">
        <v>1674.6809819777352</v>
      </c>
      <c r="E99" s="399">
        <v>140.88706451970219</v>
      </c>
      <c r="F99" s="399">
        <v>1815.5680464974375</v>
      </c>
      <c r="G99" s="399">
        <v>-76.929691606423603</v>
      </c>
      <c r="H99" s="399">
        <v>1738.6383548910139</v>
      </c>
      <c r="I99" s="399">
        <v>115.42947585909648</v>
      </c>
      <c r="J99" s="399">
        <v>1854.0678307501105</v>
      </c>
      <c r="K99" s="399">
        <v>11.266637349750805</v>
      </c>
      <c r="L99" s="399">
        <v>1865.3344680998612</v>
      </c>
      <c r="M99" s="399">
        <v>-31.060771363236583</v>
      </c>
      <c r="N99" s="399">
        <v>1834.2736967366245</v>
      </c>
      <c r="O99" s="412">
        <v>19</v>
      </c>
      <c r="P99" s="412">
        <v>19</v>
      </c>
      <c r="Q99" s="22"/>
      <c r="R99" s="419">
        <v>261</v>
      </c>
      <c r="S99" s="202" t="s">
        <v>122</v>
      </c>
      <c r="T99" s="400">
        <v>6637</v>
      </c>
      <c r="U99" s="434">
        <v>1633.6378344055556</v>
      </c>
      <c r="V99" s="434">
        <v>-49.00157740738959</v>
      </c>
      <c r="W99" s="434">
        <v>1584.6362569981661</v>
      </c>
      <c r="X99" s="434">
        <v>181.88507258379221</v>
      </c>
      <c r="Y99" s="434">
        <v>1766.5213295819581</v>
      </c>
      <c r="Z99" s="435">
        <v>11.580684043995781</v>
      </c>
      <c r="AA99" s="437">
        <v>1775.7844002464149</v>
      </c>
      <c r="AB99" s="434">
        <v>-4.4168830043694411</v>
      </c>
      <c r="AC99" s="434">
        <v>1771.3675172420456</v>
      </c>
      <c r="AD99" s="412">
        <v>19</v>
      </c>
      <c r="AE99" s="412">
        <v>19</v>
      </c>
    </row>
    <row r="100" spans="1:31" s="9" customFormat="1" ht="16.5">
      <c r="A100" s="397">
        <v>263</v>
      </c>
      <c r="B100" s="398" t="s">
        <v>123</v>
      </c>
      <c r="C100" s="400">
        <v>7475</v>
      </c>
      <c r="D100" s="399">
        <v>400.34073912723824</v>
      </c>
      <c r="E100" s="399">
        <v>134.93576712639796</v>
      </c>
      <c r="F100" s="399">
        <v>535.27650625363617</v>
      </c>
      <c r="G100" s="399">
        <v>627.2222219012873</v>
      </c>
      <c r="H100" s="399">
        <v>1162.4987281549236</v>
      </c>
      <c r="I100" s="399">
        <v>173.65414728204362</v>
      </c>
      <c r="J100" s="399">
        <v>1336.1528754369672</v>
      </c>
      <c r="K100" s="399">
        <v>-51.352508361204016</v>
      </c>
      <c r="L100" s="399">
        <v>1284.8003670757632</v>
      </c>
      <c r="M100" s="399">
        <v>30.539428615384615</v>
      </c>
      <c r="N100" s="399">
        <v>1315.3397956911479</v>
      </c>
      <c r="O100" s="412">
        <v>11</v>
      </c>
      <c r="P100" s="412">
        <v>11</v>
      </c>
      <c r="Q100" s="22"/>
      <c r="R100" s="419">
        <v>263</v>
      </c>
      <c r="S100" s="202" t="s">
        <v>123</v>
      </c>
      <c r="T100" s="400">
        <v>7597</v>
      </c>
      <c r="U100" s="434">
        <v>434.78730395219242</v>
      </c>
      <c r="V100" s="434">
        <v>592.61864248631787</v>
      </c>
      <c r="W100" s="434">
        <v>1027.4059464385102</v>
      </c>
      <c r="X100" s="434">
        <v>237.71580938237457</v>
      </c>
      <c r="Y100" s="434">
        <v>1265.1217558208848</v>
      </c>
      <c r="Z100" s="435">
        <v>-50.527839936817166</v>
      </c>
      <c r="AA100" s="437">
        <v>1211.6485427104465</v>
      </c>
      <c r="AB100" s="434">
        <v>22.406224167434502</v>
      </c>
      <c r="AC100" s="434">
        <v>1234.0547668778809</v>
      </c>
      <c r="AD100" s="412">
        <v>11</v>
      </c>
      <c r="AE100" s="412">
        <v>11</v>
      </c>
    </row>
    <row r="101" spans="1:31" s="9" customFormat="1" ht="16.5">
      <c r="A101" s="397">
        <v>265</v>
      </c>
      <c r="B101" s="398" t="s">
        <v>124</v>
      </c>
      <c r="C101" s="400">
        <v>1035</v>
      </c>
      <c r="D101" s="399">
        <v>1223.9677485179875</v>
      </c>
      <c r="E101" s="399">
        <v>130.42305567975956</v>
      </c>
      <c r="F101" s="399">
        <v>1354.3908041977472</v>
      </c>
      <c r="G101" s="399">
        <v>416.32564780876078</v>
      </c>
      <c r="H101" s="399">
        <v>1770.716452006508</v>
      </c>
      <c r="I101" s="399">
        <v>170.1052565885422</v>
      </c>
      <c r="J101" s="399">
        <v>1940.8217085950503</v>
      </c>
      <c r="K101" s="399">
        <v>-273.59613526570047</v>
      </c>
      <c r="L101" s="399">
        <v>1667.2255733293498</v>
      </c>
      <c r="M101" s="399">
        <v>-57.979199999999999</v>
      </c>
      <c r="N101" s="399">
        <v>1609.2463733293496</v>
      </c>
      <c r="O101" s="412">
        <v>13</v>
      </c>
      <c r="P101" s="412">
        <v>13</v>
      </c>
      <c r="Q101" s="22"/>
      <c r="R101" s="419">
        <v>265</v>
      </c>
      <c r="S101" s="202" t="s">
        <v>124</v>
      </c>
      <c r="T101" s="400">
        <v>1064</v>
      </c>
      <c r="U101" s="434">
        <v>1265.5930085815878</v>
      </c>
      <c r="V101" s="434">
        <v>331.51838261617576</v>
      </c>
      <c r="W101" s="434">
        <v>1597.1113911977636</v>
      </c>
      <c r="X101" s="434">
        <v>229.50621627134856</v>
      </c>
      <c r="Y101" s="434">
        <v>1826.617607469112</v>
      </c>
      <c r="Z101" s="435">
        <v>-266.13909774436092</v>
      </c>
      <c r="AA101" s="437">
        <v>1559.3563292736233</v>
      </c>
      <c r="AB101" s="434">
        <v>-72.90996240601504</v>
      </c>
      <c r="AC101" s="434">
        <v>1486.4463668676083</v>
      </c>
      <c r="AD101" s="412">
        <v>13</v>
      </c>
      <c r="AE101" s="412">
        <v>13</v>
      </c>
    </row>
    <row r="102" spans="1:31" s="9" customFormat="1" ht="16.5">
      <c r="A102" s="397">
        <v>271</v>
      </c>
      <c r="B102" s="398" t="s">
        <v>125</v>
      </c>
      <c r="C102" s="400">
        <v>6766</v>
      </c>
      <c r="D102" s="399">
        <v>-215.34901517239103</v>
      </c>
      <c r="E102" s="399">
        <v>156.16535669997754</v>
      </c>
      <c r="F102" s="399">
        <v>-59.183658472413491</v>
      </c>
      <c r="G102" s="399">
        <v>464.17818167575672</v>
      </c>
      <c r="H102" s="399">
        <v>404.99452320334319</v>
      </c>
      <c r="I102" s="399">
        <v>135.3781944485095</v>
      </c>
      <c r="J102" s="399">
        <v>540.37271765185267</v>
      </c>
      <c r="K102" s="399">
        <v>-53.55217262784511</v>
      </c>
      <c r="L102" s="399">
        <v>486.82054502400757</v>
      </c>
      <c r="M102" s="399">
        <v>17.123562446053803</v>
      </c>
      <c r="N102" s="399">
        <v>503.9441074700614</v>
      </c>
      <c r="O102" s="412">
        <v>4</v>
      </c>
      <c r="P102" s="412">
        <v>4</v>
      </c>
      <c r="Q102" s="22"/>
      <c r="R102" s="419">
        <v>271</v>
      </c>
      <c r="S102" s="202" t="s">
        <v>125</v>
      </c>
      <c r="T102" s="400">
        <v>6903</v>
      </c>
      <c r="U102" s="434">
        <v>-171.36351956713551</v>
      </c>
      <c r="V102" s="434">
        <v>431.59041388638553</v>
      </c>
      <c r="W102" s="434">
        <v>260.22689431925005</v>
      </c>
      <c r="X102" s="434">
        <v>204.39317791754056</v>
      </c>
      <c r="Y102" s="434">
        <v>464.62007223679063</v>
      </c>
      <c r="Z102" s="435">
        <v>-52.489352455454153</v>
      </c>
      <c r="AA102" s="437">
        <v>409.00294924678627</v>
      </c>
      <c r="AB102" s="434">
        <v>2.8274480008691816</v>
      </c>
      <c r="AC102" s="434">
        <v>411.83039724765547</v>
      </c>
      <c r="AD102" s="412">
        <v>4</v>
      </c>
      <c r="AE102" s="412">
        <v>4</v>
      </c>
    </row>
    <row r="103" spans="1:31" s="9" customFormat="1" ht="16.5">
      <c r="A103" s="397">
        <v>272</v>
      </c>
      <c r="B103" s="398" t="s">
        <v>126</v>
      </c>
      <c r="C103" s="400">
        <v>48295</v>
      </c>
      <c r="D103" s="399">
        <v>227.90968574046238</v>
      </c>
      <c r="E103" s="399">
        <v>129.6631688259265</v>
      </c>
      <c r="F103" s="399">
        <v>357.57285456638891</v>
      </c>
      <c r="G103" s="399">
        <v>204.16056801661043</v>
      </c>
      <c r="H103" s="399">
        <v>561.73342258299931</v>
      </c>
      <c r="I103" s="399">
        <v>79.761636290411246</v>
      </c>
      <c r="J103" s="399">
        <v>641.49505887341047</v>
      </c>
      <c r="K103" s="399">
        <v>-14.645056424060462</v>
      </c>
      <c r="L103" s="399">
        <v>626.85000244934997</v>
      </c>
      <c r="M103" s="399">
        <v>8.3027561985712826</v>
      </c>
      <c r="N103" s="399">
        <v>635.15275864792136</v>
      </c>
      <c r="O103" s="412">
        <v>16</v>
      </c>
      <c r="P103" s="412">
        <v>16</v>
      </c>
      <c r="Q103" s="22"/>
      <c r="R103" s="419">
        <v>272</v>
      </c>
      <c r="S103" s="202" t="s">
        <v>126</v>
      </c>
      <c r="T103" s="400">
        <v>48006</v>
      </c>
      <c r="U103" s="434">
        <v>209.97160966106415</v>
      </c>
      <c r="V103" s="434">
        <v>189.53210044214313</v>
      </c>
      <c r="W103" s="434">
        <v>399.50371010320731</v>
      </c>
      <c r="X103" s="434">
        <v>157.87892241796203</v>
      </c>
      <c r="Y103" s="434">
        <v>557.3826325211694</v>
      </c>
      <c r="Z103" s="435">
        <v>-14.733220847394076</v>
      </c>
      <c r="AA103" s="437">
        <v>537.36286415888128</v>
      </c>
      <c r="AB103" s="434">
        <v>0.33096284839395346</v>
      </c>
      <c r="AC103" s="434">
        <v>537.69382700727522</v>
      </c>
      <c r="AD103" s="412">
        <v>16</v>
      </c>
      <c r="AE103" s="412">
        <v>16</v>
      </c>
    </row>
    <row r="104" spans="1:31" s="9" customFormat="1" ht="16.5">
      <c r="A104" s="397">
        <v>273</v>
      </c>
      <c r="B104" s="398" t="s">
        <v>127</v>
      </c>
      <c r="C104" s="400">
        <v>4011</v>
      </c>
      <c r="D104" s="399">
        <v>1050.2884755270438</v>
      </c>
      <c r="E104" s="399">
        <v>139.03315050294461</v>
      </c>
      <c r="F104" s="399">
        <v>1189.3216260299882</v>
      </c>
      <c r="G104" s="399">
        <v>60.202402908028084</v>
      </c>
      <c r="H104" s="399">
        <v>1249.5240289380163</v>
      </c>
      <c r="I104" s="399">
        <v>105.97682882447144</v>
      </c>
      <c r="J104" s="399">
        <v>1355.5008577624878</v>
      </c>
      <c r="K104" s="399">
        <v>-55.129394166043383</v>
      </c>
      <c r="L104" s="399">
        <v>1300.3714635964445</v>
      </c>
      <c r="M104" s="399">
        <v>13.99266774869109</v>
      </c>
      <c r="N104" s="399">
        <v>1314.3641313451355</v>
      </c>
      <c r="O104" s="412">
        <v>19</v>
      </c>
      <c r="P104" s="412">
        <v>19</v>
      </c>
      <c r="Q104" s="22"/>
      <c r="R104" s="419">
        <v>273</v>
      </c>
      <c r="S104" s="202" t="s">
        <v>127</v>
      </c>
      <c r="T104" s="400">
        <v>3999</v>
      </c>
      <c r="U104" s="434">
        <v>1100.1851344200318</v>
      </c>
      <c r="V104" s="434">
        <v>65.222435439813708</v>
      </c>
      <c r="W104" s="434">
        <v>1165.4075698598456</v>
      </c>
      <c r="X104" s="434">
        <v>186.37541743372427</v>
      </c>
      <c r="Y104" s="434">
        <v>1351.7829872935697</v>
      </c>
      <c r="Z104" s="435">
        <v>-55.294823705926483</v>
      </c>
      <c r="AA104" s="437">
        <v>1294.6487037226771</v>
      </c>
      <c r="AB104" s="434">
        <v>42.800687796949241</v>
      </c>
      <c r="AC104" s="434">
        <v>1337.4493915196263</v>
      </c>
      <c r="AD104" s="412">
        <v>19</v>
      </c>
      <c r="AE104" s="412">
        <v>19</v>
      </c>
    </row>
    <row r="105" spans="1:31" s="9" customFormat="1" ht="16.5">
      <c r="A105" s="397">
        <v>275</v>
      </c>
      <c r="B105" s="398" t="s">
        <v>128</v>
      </c>
      <c r="C105" s="400">
        <v>2499</v>
      </c>
      <c r="D105" s="399">
        <v>314.68992338223387</v>
      </c>
      <c r="E105" s="399">
        <v>152.23041732599188</v>
      </c>
      <c r="F105" s="399">
        <v>466.92034070822581</v>
      </c>
      <c r="G105" s="399">
        <v>505.60214942849888</v>
      </c>
      <c r="H105" s="399">
        <v>972.52249013672463</v>
      </c>
      <c r="I105" s="399">
        <v>136.80627493797823</v>
      </c>
      <c r="J105" s="399">
        <v>1109.3287650747029</v>
      </c>
      <c r="K105" s="399">
        <v>-22.062825130052019</v>
      </c>
      <c r="L105" s="399">
        <v>1087.2659399446509</v>
      </c>
      <c r="M105" s="399">
        <v>16.675690276110444</v>
      </c>
      <c r="N105" s="399">
        <v>1103.9416302207612</v>
      </c>
      <c r="O105" s="412">
        <v>13</v>
      </c>
      <c r="P105" s="412">
        <v>13</v>
      </c>
      <c r="Q105" s="22"/>
      <c r="R105" s="419">
        <v>275</v>
      </c>
      <c r="S105" s="202" t="s">
        <v>128</v>
      </c>
      <c r="T105" s="400">
        <v>2521</v>
      </c>
      <c r="U105" s="434">
        <v>310.50413242615446</v>
      </c>
      <c r="V105" s="434">
        <v>493.32037484557486</v>
      </c>
      <c r="W105" s="434">
        <v>803.82450727172932</v>
      </c>
      <c r="X105" s="434">
        <v>207.18476114747722</v>
      </c>
      <c r="Y105" s="434">
        <v>1011.0092684192065</v>
      </c>
      <c r="Z105" s="435">
        <v>-21.870289567631893</v>
      </c>
      <c r="AA105" s="437">
        <v>984.79427436922629</v>
      </c>
      <c r="AB105" s="434">
        <v>-0.27813149543831955</v>
      </c>
      <c r="AC105" s="434">
        <v>984.516142873788</v>
      </c>
      <c r="AD105" s="412">
        <v>13</v>
      </c>
      <c r="AE105" s="412">
        <v>13</v>
      </c>
    </row>
    <row r="106" spans="1:31" s="9" customFormat="1" ht="16.5">
      <c r="A106" s="397">
        <v>276</v>
      </c>
      <c r="B106" s="398" t="s">
        <v>129</v>
      </c>
      <c r="C106" s="400">
        <v>15136</v>
      </c>
      <c r="D106" s="399">
        <v>729.5229798276381</v>
      </c>
      <c r="E106" s="399">
        <v>136.09434763894714</v>
      </c>
      <c r="F106" s="399">
        <v>865.61732746658515</v>
      </c>
      <c r="G106" s="399">
        <v>351.42831582625143</v>
      </c>
      <c r="H106" s="399">
        <v>1217.0456432928365</v>
      </c>
      <c r="I106" s="399">
        <v>43.706627743937013</v>
      </c>
      <c r="J106" s="399">
        <v>1260.7522710367734</v>
      </c>
      <c r="K106" s="399">
        <v>-120.15466437632135</v>
      </c>
      <c r="L106" s="399">
        <v>1140.5976066604521</v>
      </c>
      <c r="M106" s="399">
        <v>-20.963473190406969</v>
      </c>
      <c r="N106" s="399">
        <v>1119.6341334700451</v>
      </c>
      <c r="O106" s="412">
        <v>12</v>
      </c>
      <c r="P106" s="412">
        <v>12</v>
      </c>
      <c r="Q106" s="22"/>
      <c r="R106" s="419">
        <v>276</v>
      </c>
      <c r="S106" s="202" t="s">
        <v>129</v>
      </c>
      <c r="T106" s="400">
        <v>15157</v>
      </c>
      <c r="U106" s="434">
        <v>738.49109984478264</v>
      </c>
      <c r="V106" s="434">
        <v>355.14856475821824</v>
      </c>
      <c r="W106" s="434">
        <v>1093.6396646030009</v>
      </c>
      <c r="X106" s="434">
        <v>131.45214763214292</v>
      </c>
      <c r="Y106" s="434">
        <v>1225.0918122351438</v>
      </c>
      <c r="Z106" s="435">
        <v>-119.9881902751204</v>
      </c>
      <c r="AA106" s="437">
        <v>1101.6386222899041</v>
      </c>
      <c r="AB106" s="434">
        <v>-15.694789565877159</v>
      </c>
      <c r="AC106" s="434">
        <v>1085.9438327240268</v>
      </c>
      <c r="AD106" s="412">
        <v>12</v>
      </c>
      <c r="AE106" s="412">
        <v>12</v>
      </c>
    </row>
    <row r="107" spans="1:31" s="9" customFormat="1" ht="16.5">
      <c r="A107" s="397">
        <v>280</v>
      </c>
      <c r="B107" s="398" t="s">
        <v>130</v>
      </c>
      <c r="C107" s="400">
        <v>2015</v>
      </c>
      <c r="D107" s="399">
        <v>898.69011226021848</v>
      </c>
      <c r="E107" s="399">
        <v>120.4707002952255</v>
      </c>
      <c r="F107" s="399">
        <v>1019.160812555444</v>
      </c>
      <c r="G107" s="399">
        <v>450.99466153661359</v>
      </c>
      <c r="H107" s="399">
        <v>1470.1554740920576</v>
      </c>
      <c r="I107" s="399">
        <v>185.05854523737023</v>
      </c>
      <c r="J107" s="399">
        <v>1655.2140193294276</v>
      </c>
      <c r="K107" s="399">
        <v>-137.30272952853599</v>
      </c>
      <c r="L107" s="399">
        <v>1517.9112898008916</v>
      </c>
      <c r="M107" s="399">
        <v>-493.03900347394534</v>
      </c>
      <c r="N107" s="399">
        <v>1024.8722863269463</v>
      </c>
      <c r="O107" s="412">
        <v>15</v>
      </c>
      <c r="P107" s="412">
        <v>15</v>
      </c>
      <c r="Q107" s="22"/>
      <c r="R107" s="419">
        <v>280</v>
      </c>
      <c r="S107" s="202" t="s">
        <v>130</v>
      </c>
      <c r="T107" s="400">
        <v>2024</v>
      </c>
      <c r="U107" s="434">
        <v>846.49248997985876</v>
      </c>
      <c r="V107" s="434">
        <v>456.32597589348461</v>
      </c>
      <c r="W107" s="434">
        <v>1302.8184658733435</v>
      </c>
      <c r="X107" s="434">
        <v>245.65550564544014</v>
      </c>
      <c r="Y107" s="434">
        <v>1548.4739715187836</v>
      </c>
      <c r="Z107" s="435">
        <v>-136.69219367588931</v>
      </c>
      <c r="AA107" s="437">
        <v>1403.7397817954634</v>
      </c>
      <c r="AB107" s="434">
        <v>-404.65694169960477</v>
      </c>
      <c r="AC107" s="434">
        <v>999.08284009585873</v>
      </c>
      <c r="AD107" s="412">
        <v>15</v>
      </c>
      <c r="AE107" s="412">
        <v>15</v>
      </c>
    </row>
    <row r="108" spans="1:31" s="9" customFormat="1" ht="16.5">
      <c r="A108" s="397">
        <v>284</v>
      </c>
      <c r="B108" s="398" t="s">
        <v>131</v>
      </c>
      <c r="C108" s="400">
        <v>2207</v>
      </c>
      <c r="D108" s="399">
        <v>434.96088911030296</v>
      </c>
      <c r="E108" s="399">
        <v>115.06331965387542</v>
      </c>
      <c r="F108" s="399">
        <v>550.02420876417841</v>
      </c>
      <c r="G108" s="399">
        <v>252.58449136211092</v>
      </c>
      <c r="H108" s="399">
        <v>802.60870012628925</v>
      </c>
      <c r="I108" s="399">
        <v>190.46302523093419</v>
      </c>
      <c r="J108" s="399">
        <v>993.0717253572235</v>
      </c>
      <c r="K108" s="399">
        <v>388.09243316719528</v>
      </c>
      <c r="L108" s="399">
        <v>1381.1641585244188</v>
      </c>
      <c r="M108" s="399">
        <v>571.74663072043495</v>
      </c>
      <c r="N108" s="399">
        <v>1952.9107892448537</v>
      </c>
      <c r="O108" s="412">
        <v>2</v>
      </c>
      <c r="P108" s="412">
        <v>2</v>
      </c>
      <c r="Q108" s="22"/>
      <c r="R108" s="419">
        <v>284</v>
      </c>
      <c r="S108" s="202" t="s">
        <v>131</v>
      </c>
      <c r="T108" s="400">
        <v>2227</v>
      </c>
      <c r="U108" s="434">
        <v>499.11622849735778</v>
      </c>
      <c r="V108" s="434">
        <v>500.83681645835742</v>
      </c>
      <c r="W108" s="434">
        <v>999.95304495571531</v>
      </c>
      <c r="X108" s="434">
        <v>227.73904971244093</v>
      </c>
      <c r="Y108" s="434">
        <v>1227.6920946681562</v>
      </c>
      <c r="Z108" s="435">
        <v>384.60709474629545</v>
      </c>
      <c r="AA108" s="437">
        <v>1605.2686550633066</v>
      </c>
      <c r="AB108" s="434">
        <v>516.4869106421196</v>
      </c>
      <c r="AC108" s="434">
        <v>2121.7555657054259</v>
      </c>
      <c r="AD108" s="412">
        <v>2</v>
      </c>
      <c r="AE108" s="412">
        <v>2</v>
      </c>
    </row>
    <row r="109" spans="1:31" s="9" customFormat="1" ht="16.5">
      <c r="A109" s="397">
        <v>285</v>
      </c>
      <c r="B109" s="398" t="s">
        <v>132</v>
      </c>
      <c r="C109" s="400">
        <v>50500</v>
      </c>
      <c r="D109" s="399">
        <v>-201.57269626264559</v>
      </c>
      <c r="E109" s="399">
        <v>175.69742542410938</v>
      </c>
      <c r="F109" s="399">
        <v>-25.87527083853621</v>
      </c>
      <c r="G109" s="399">
        <v>205.85347495279646</v>
      </c>
      <c r="H109" s="399">
        <v>179.97820411426025</v>
      </c>
      <c r="I109" s="399">
        <v>80.94595488020353</v>
      </c>
      <c r="J109" s="399">
        <v>260.92415899446377</v>
      </c>
      <c r="K109" s="399">
        <v>-19.189683168316833</v>
      </c>
      <c r="L109" s="399">
        <v>241.73447582614693</v>
      </c>
      <c r="M109" s="399">
        <v>-19.888047069712876</v>
      </c>
      <c r="N109" s="399">
        <v>221.84642875643405</v>
      </c>
      <c r="O109" s="412">
        <v>8</v>
      </c>
      <c r="P109" s="412">
        <v>8</v>
      </c>
      <c r="Q109" s="22"/>
      <c r="R109" s="419">
        <v>285</v>
      </c>
      <c r="S109" s="202" t="s">
        <v>132</v>
      </c>
      <c r="T109" s="400">
        <v>50617</v>
      </c>
      <c r="U109" s="434">
        <v>-210.18530179087972</v>
      </c>
      <c r="V109" s="434">
        <v>176.67393269109149</v>
      </c>
      <c r="W109" s="434">
        <v>-33.511369099788233</v>
      </c>
      <c r="X109" s="434">
        <v>153.62296149117316</v>
      </c>
      <c r="Y109" s="434">
        <v>120.11159239138492</v>
      </c>
      <c r="Z109" s="435">
        <v>-19.145326668905703</v>
      </c>
      <c r="AA109" s="437">
        <v>94.697225676644806</v>
      </c>
      <c r="AB109" s="434">
        <v>-14.681534672145725</v>
      </c>
      <c r="AC109" s="434">
        <v>80.015691004499075</v>
      </c>
      <c r="AD109" s="412">
        <v>8</v>
      </c>
      <c r="AE109" s="412">
        <v>8</v>
      </c>
    </row>
    <row r="110" spans="1:31" s="9" customFormat="1" ht="16.5">
      <c r="A110" s="397">
        <v>286</v>
      </c>
      <c r="B110" s="398" t="s">
        <v>133</v>
      </c>
      <c r="C110" s="400">
        <v>78880</v>
      </c>
      <c r="D110" s="399">
        <v>-320.62084310032316</v>
      </c>
      <c r="E110" s="399">
        <v>147.34351293916671</v>
      </c>
      <c r="F110" s="399">
        <v>-173.2773301611565</v>
      </c>
      <c r="G110" s="399">
        <v>173.40658280364445</v>
      </c>
      <c r="H110" s="399">
        <v>0.12925264248796825</v>
      </c>
      <c r="I110" s="399">
        <v>92.955414440808269</v>
      </c>
      <c r="J110" s="399">
        <v>93.084667083296225</v>
      </c>
      <c r="K110" s="399">
        <v>-97.442304766734281</v>
      </c>
      <c r="L110" s="399">
        <v>-4.3576376834380488</v>
      </c>
      <c r="M110" s="399">
        <v>1.1015120024087215</v>
      </c>
      <c r="N110" s="399">
        <v>-3.2561256810293275</v>
      </c>
      <c r="O110" s="412">
        <v>8</v>
      </c>
      <c r="P110" s="412">
        <v>8</v>
      </c>
      <c r="Q110" s="22"/>
      <c r="R110" s="419">
        <v>286</v>
      </c>
      <c r="S110" s="202" t="s">
        <v>133</v>
      </c>
      <c r="T110" s="400">
        <v>79429</v>
      </c>
      <c r="U110" s="434">
        <v>-308.81450911884752</v>
      </c>
      <c r="V110" s="434">
        <v>176.57372808799082</v>
      </c>
      <c r="W110" s="434">
        <v>-132.24078103085671</v>
      </c>
      <c r="X110" s="434">
        <v>162.5826446453182</v>
      </c>
      <c r="Y110" s="434">
        <v>30.341863614461491</v>
      </c>
      <c r="Z110" s="435">
        <v>-96.768799808634128</v>
      </c>
      <c r="AA110" s="437">
        <v>-70.340846730626581</v>
      </c>
      <c r="AB110" s="434">
        <v>-1.8055312354429758</v>
      </c>
      <c r="AC110" s="434">
        <v>-72.146377966069551</v>
      </c>
      <c r="AD110" s="412">
        <v>8</v>
      </c>
      <c r="AE110" s="412">
        <v>8</v>
      </c>
    </row>
    <row r="111" spans="1:31" s="9" customFormat="1" ht="16.5">
      <c r="A111" s="397">
        <v>287</v>
      </c>
      <c r="B111" s="398" t="s">
        <v>134</v>
      </c>
      <c r="C111" s="400">
        <v>6199</v>
      </c>
      <c r="D111" s="399">
        <v>595.36498450913098</v>
      </c>
      <c r="E111" s="399">
        <v>89.779549414668963</v>
      </c>
      <c r="F111" s="399">
        <v>685.14453392379994</v>
      </c>
      <c r="G111" s="399">
        <v>350.05570011271345</v>
      </c>
      <c r="H111" s="399">
        <v>1035.2002340365134</v>
      </c>
      <c r="I111" s="399">
        <v>174.09835151285787</v>
      </c>
      <c r="J111" s="399">
        <v>1209.2985855493714</v>
      </c>
      <c r="K111" s="399">
        <v>254.35715437973866</v>
      </c>
      <c r="L111" s="399">
        <v>1463.65573992911</v>
      </c>
      <c r="M111" s="399">
        <v>167.81957383448949</v>
      </c>
      <c r="N111" s="399">
        <v>1631.4753137635994</v>
      </c>
      <c r="O111" s="412">
        <v>15</v>
      </c>
      <c r="P111" s="412">
        <v>15</v>
      </c>
      <c r="Q111" s="22"/>
      <c r="R111" s="419">
        <v>287</v>
      </c>
      <c r="S111" s="202" t="s">
        <v>134</v>
      </c>
      <c r="T111" s="400">
        <v>6242</v>
      </c>
      <c r="U111" s="434">
        <v>536.86259768704281</v>
      </c>
      <c r="V111" s="434">
        <v>359.15030205964564</v>
      </c>
      <c r="W111" s="434">
        <v>896.01289974668839</v>
      </c>
      <c r="X111" s="434">
        <v>230.35542364029615</v>
      </c>
      <c r="Y111" s="434">
        <v>1126.3683233869845</v>
      </c>
      <c r="Z111" s="435">
        <v>252.45241909644344</v>
      </c>
      <c r="AA111" s="437">
        <v>1362.9090154728542</v>
      </c>
      <c r="AB111" s="434">
        <v>98.265640419737252</v>
      </c>
      <c r="AC111" s="434">
        <v>1461.1746558925913</v>
      </c>
      <c r="AD111" s="412">
        <v>15</v>
      </c>
      <c r="AE111" s="412">
        <v>15</v>
      </c>
    </row>
    <row r="112" spans="1:31" s="9" customFormat="1" ht="16.5">
      <c r="A112" s="397">
        <v>288</v>
      </c>
      <c r="B112" s="398" t="s">
        <v>135</v>
      </c>
      <c r="C112" s="400">
        <v>6368</v>
      </c>
      <c r="D112" s="399">
        <v>648.83336524770959</v>
      </c>
      <c r="E112" s="399">
        <v>92.527044034597338</v>
      </c>
      <c r="F112" s="399">
        <v>741.36040928230705</v>
      </c>
      <c r="G112" s="399">
        <v>367.77319662948577</v>
      </c>
      <c r="H112" s="399">
        <v>1109.1336059117928</v>
      </c>
      <c r="I112" s="399">
        <v>146.2155402835248</v>
      </c>
      <c r="J112" s="399">
        <v>1255.3491461953176</v>
      </c>
      <c r="K112" s="399">
        <v>20.967807788944725</v>
      </c>
      <c r="L112" s="399">
        <v>1276.3169539842625</v>
      </c>
      <c r="M112" s="399">
        <v>-101.60301684987438</v>
      </c>
      <c r="N112" s="399">
        <v>1174.7139371343878</v>
      </c>
      <c r="O112" s="412">
        <v>15</v>
      </c>
      <c r="P112" s="412">
        <v>15</v>
      </c>
      <c r="Q112" s="22"/>
      <c r="R112" s="419">
        <v>288</v>
      </c>
      <c r="S112" s="202" t="s">
        <v>135</v>
      </c>
      <c r="T112" s="400">
        <v>6405</v>
      </c>
      <c r="U112" s="434">
        <v>621.38411287302449</v>
      </c>
      <c r="V112" s="434">
        <v>322.07508885980837</v>
      </c>
      <c r="W112" s="434">
        <v>943.45920173283287</v>
      </c>
      <c r="X112" s="434">
        <v>206.84360723736589</v>
      </c>
      <c r="Y112" s="434">
        <v>1150.3028089701986</v>
      </c>
      <c r="Z112" s="435">
        <v>20.846682279469164</v>
      </c>
      <c r="AA112" s="437">
        <v>1166.8925045205499</v>
      </c>
      <c r="AB112" s="434">
        <v>-91.751686494925849</v>
      </c>
      <c r="AC112" s="434">
        <v>1075.1408180256242</v>
      </c>
      <c r="AD112" s="412">
        <v>15</v>
      </c>
      <c r="AE112" s="412">
        <v>15</v>
      </c>
    </row>
    <row r="113" spans="1:31" s="9" customFormat="1" ht="16.5">
      <c r="A113" s="397">
        <v>290</v>
      </c>
      <c r="B113" s="398" t="s">
        <v>136</v>
      </c>
      <c r="C113" s="400">
        <v>7582</v>
      </c>
      <c r="D113" s="399">
        <v>459.03508170632171</v>
      </c>
      <c r="E113" s="399">
        <v>146.93458506958683</v>
      </c>
      <c r="F113" s="399">
        <v>605.96966677590854</v>
      </c>
      <c r="G113" s="399">
        <v>355.64034168342766</v>
      </c>
      <c r="H113" s="399">
        <v>961.61000845933631</v>
      </c>
      <c r="I113" s="399">
        <v>147.73225491477561</v>
      </c>
      <c r="J113" s="399">
        <v>1109.3422633741118</v>
      </c>
      <c r="K113" s="399">
        <v>-54.485360063307837</v>
      </c>
      <c r="L113" s="399">
        <v>1054.856903310804</v>
      </c>
      <c r="M113" s="399">
        <v>-6.1557974149300971</v>
      </c>
      <c r="N113" s="399">
        <v>1048.701105895874</v>
      </c>
      <c r="O113" s="412">
        <v>18</v>
      </c>
      <c r="P113" s="412">
        <v>18</v>
      </c>
      <c r="Q113" s="22"/>
      <c r="R113" s="419">
        <v>290</v>
      </c>
      <c r="S113" s="202" t="s">
        <v>136</v>
      </c>
      <c r="T113" s="400">
        <v>7755</v>
      </c>
      <c r="U113" s="434">
        <v>532.79644067058985</v>
      </c>
      <c r="V113" s="434">
        <v>369.95731134437051</v>
      </c>
      <c r="W113" s="434">
        <v>902.75375201496036</v>
      </c>
      <c r="X113" s="434">
        <v>219.50407212844013</v>
      </c>
      <c r="Y113" s="434">
        <v>1122.2578241434005</v>
      </c>
      <c r="Z113" s="435">
        <v>-53.269890393294652</v>
      </c>
      <c r="AA113" s="437">
        <v>1066.3323567030395</v>
      </c>
      <c r="AB113" s="434">
        <v>-9.0318965183752429</v>
      </c>
      <c r="AC113" s="434">
        <v>1057.3004601846644</v>
      </c>
      <c r="AD113" s="412">
        <v>18</v>
      </c>
      <c r="AE113" s="412">
        <v>18</v>
      </c>
    </row>
    <row r="114" spans="1:31" s="9" customFormat="1" ht="16.5">
      <c r="A114" s="397">
        <v>291</v>
      </c>
      <c r="B114" s="398" t="s">
        <v>137</v>
      </c>
      <c r="C114" s="400">
        <v>2092</v>
      </c>
      <c r="D114" s="399">
        <v>842.04848140727756</v>
      </c>
      <c r="E114" s="399">
        <v>118.05119334793621</v>
      </c>
      <c r="F114" s="399">
        <v>960.09967475521375</v>
      </c>
      <c r="G114" s="399">
        <v>163.74789371059009</v>
      </c>
      <c r="H114" s="399">
        <v>1123.847568465804</v>
      </c>
      <c r="I114" s="399">
        <v>155.89724637952125</v>
      </c>
      <c r="J114" s="399">
        <v>1279.7448148453252</v>
      </c>
      <c r="K114" s="399">
        <v>38.647705544933075</v>
      </c>
      <c r="L114" s="399">
        <v>1318.3925203902581</v>
      </c>
      <c r="M114" s="399">
        <v>3.9839913957934998</v>
      </c>
      <c r="N114" s="399">
        <v>1322.3765117860517</v>
      </c>
      <c r="O114" s="412">
        <v>6</v>
      </c>
      <c r="P114" s="412">
        <v>6</v>
      </c>
      <c r="Q114" s="22"/>
      <c r="R114" s="419">
        <v>291</v>
      </c>
      <c r="S114" s="202" t="s">
        <v>137</v>
      </c>
      <c r="T114" s="400">
        <v>2119</v>
      </c>
      <c r="U114" s="434">
        <v>816.38094544333751</v>
      </c>
      <c r="V114" s="434">
        <v>115.9866358598989</v>
      </c>
      <c r="W114" s="434">
        <v>932.36758130323631</v>
      </c>
      <c r="X114" s="434">
        <v>206.73597515327032</v>
      </c>
      <c r="Y114" s="434">
        <v>1139.1035564565068</v>
      </c>
      <c r="Z114" s="435">
        <v>38.155261915998111</v>
      </c>
      <c r="AA114" s="437">
        <v>1174.5952978439536</v>
      </c>
      <c r="AB114" s="434">
        <v>-3.5201746106654093</v>
      </c>
      <c r="AC114" s="434">
        <v>1171.0751232332882</v>
      </c>
      <c r="AD114" s="412">
        <v>6</v>
      </c>
      <c r="AE114" s="412">
        <v>6</v>
      </c>
    </row>
    <row r="115" spans="1:31" s="9" customFormat="1" ht="16.5">
      <c r="A115" s="397">
        <v>297</v>
      </c>
      <c r="B115" s="398" t="s">
        <v>138</v>
      </c>
      <c r="C115" s="400">
        <v>124021</v>
      </c>
      <c r="D115" s="399">
        <v>-70.027586960181836</v>
      </c>
      <c r="E115" s="399">
        <v>120.02582302703475</v>
      </c>
      <c r="F115" s="399">
        <v>49.998236066852911</v>
      </c>
      <c r="G115" s="399">
        <v>196.25570358267291</v>
      </c>
      <c r="H115" s="399">
        <v>246.25393964952582</v>
      </c>
      <c r="I115" s="399">
        <v>98.314803722397954</v>
      </c>
      <c r="J115" s="399">
        <v>344.5687433719238</v>
      </c>
      <c r="K115" s="399">
        <v>-2.0231976842631489</v>
      </c>
      <c r="L115" s="399">
        <v>342.54554568766065</v>
      </c>
      <c r="M115" s="399">
        <v>-24.295865109549968</v>
      </c>
      <c r="N115" s="399">
        <v>318.24968057811066</v>
      </c>
      <c r="O115" s="412">
        <v>11</v>
      </c>
      <c r="P115" s="412">
        <v>11</v>
      </c>
      <c r="Q115" s="22"/>
      <c r="R115" s="419">
        <v>297</v>
      </c>
      <c r="S115" s="202" t="s">
        <v>138</v>
      </c>
      <c r="T115" s="400">
        <v>122594</v>
      </c>
      <c r="U115" s="434">
        <v>-87.504306214068507</v>
      </c>
      <c r="V115" s="434">
        <v>206.92164027945807</v>
      </c>
      <c r="W115" s="434">
        <v>119.41733406538958</v>
      </c>
      <c r="X115" s="434">
        <v>156.69675980565484</v>
      </c>
      <c r="Y115" s="434">
        <v>276.11409387104436</v>
      </c>
      <c r="Z115" s="435">
        <v>-2.0467478016868688</v>
      </c>
      <c r="AA115" s="437">
        <v>269.91290947376558</v>
      </c>
      <c r="AB115" s="434">
        <v>-24.562674904970851</v>
      </c>
      <c r="AC115" s="434">
        <v>245.35023456879472</v>
      </c>
      <c r="AD115" s="412">
        <v>11</v>
      </c>
      <c r="AE115" s="412">
        <v>11</v>
      </c>
    </row>
    <row r="116" spans="1:31" s="9" customFormat="1" ht="16.5">
      <c r="A116" s="397">
        <v>300</v>
      </c>
      <c r="B116" s="398" t="s">
        <v>139</v>
      </c>
      <c r="C116" s="400">
        <v>3381</v>
      </c>
      <c r="D116" s="399">
        <v>654.25641446204031</v>
      </c>
      <c r="E116" s="399">
        <v>80.222732828679355</v>
      </c>
      <c r="F116" s="399">
        <v>734.47914729071965</v>
      </c>
      <c r="G116" s="399">
        <v>507.2013130397807</v>
      </c>
      <c r="H116" s="399">
        <v>1241.6804603305004</v>
      </c>
      <c r="I116" s="399">
        <v>165.42772549467981</v>
      </c>
      <c r="J116" s="399">
        <v>1407.1081858251803</v>
      </c>
      <c r="K116" s="399">
        <v>482.86128364389236</v>
      </c>
      <c r="L116" s="399">
        <v>1889.9694694690727</v>
      </c>
      <c r="M116" s="399">
        <v>125.22718367346944</v>
      </c>
      <c r="N116" s="399">
        <v>2015.1966531425419</v>
      </c>
      <c r="O116" s="412">
        <v>14</v>
      </c>
      <c r="P116" s="412">
        <v>14</v>
      </c>
      <c r="Q116" s="22"/>
      <c r="R116" s="419">
        <v>300</v>
      </c>
      <c r="S116" s="202" t="s">
        <v>139</v>
      </c>
      <c r="T116" s="400">
        <v>3437</v>
      </c>
      <c r="U116" s="434">
        <v>724.15496430111136</v>
      </c>
      <c r="V116" s="434">
        <v>539.71939201214605</v>
      </c>
      <c r="W116" s="434">
        <v>1263.8743563132575</v>
      </c>
      <c r="X116" s="434">
        <v>223.11068551308898</v>
      </c>
      <c r="Y116" s="434">
        <v>1486.9850418263463</v>
      </c>
      <c r="Z116" s="435">
        <v>474.99389002036662</v>
      </c>
      <c r="AA116" s="437">
        <v>1954.0039536680688</v>
      </c>
      <c r="AB116" s="434">
        <v>113.28858015711374</v>
      </c>
      <c r="AC116" s="434">
        <v>2067.2925338251825</v>
      </c>
      <c r="AD116" s="412">
        <v>14</v>
      </c>
      <c r="AE116" s="412">
        <v>14</v>
      </c>
    </row>
    <row r="117" spans="1:31" s="9" customFormat="1" ht="16.5">
      <c r="A117" s="397">
        <v>301</v>
      </c>
      <c r="B117" s="398" t="s">
        <v>140</v>
      </c>
      <c r="C117" s="400">
        <v>19759</v>
      </c>
      <c r="D117" s="399">
        <v>-43.946196115341571</v>
      </c>
      <c r="E117" s="399">
        <v>122.50490350351392</v>
      </c>
      <c r="F117" s="399">
        <v>78.558707388172351</v>
      </c>
      <c r="G117" s="399">
        <v>519.91091957632239</v>
      </c>
      <c r="H117" s="399">
        <v>598.46962696449475</v>
      </c>
      <c r="I117" s="399">
        <v>160.32158691388727</v>
      </c>
      <c r="J117" s="399">
        <v>758.791213878382</v>
      </c>
      <c r="K117" s="399">
        <v>-93.733488536869274</v>
      </c>
      <c r="L117" s="399">
        <v>665.05772534151276</v>
      </c>
      <c r="M117" s="399">
        <v>17.867377351586619</v>
      </c>
      <c r="N117" s="399">
        <v>682.92510269309935</v>
      </c>
      <c r="O117" s="412">
        <v>14</v>
      </c>
      <c r="P117" s="412">
        <v>14</v>
      </c>
      <c r="Q117" s="22"/>
      <c r="R117" s="419">
        <v>301</v>
      </c>
      <c r="S117" s="202" t="s">
        <v>140</v>
      </c>
      <c r="T117" s="400">
        <v>19890</v>
      </c>
      <c r="U117" s="434">
        <v>-59.606046266358931</v>
      </c>
      <c r="V117" s="434">
        <v>524.43721249856571</v>
      </c>
      <c r="W117" s="434">
        <v>464.83116623220684</v>
      </c>
      <c r="X117" s="434">
        <v>222.74439948027816</v>
      </c>
      <c r="Y117" s="434">
        <v>687.57556571248506</v>
      </c>
      <c r="Z117" s="435">
        <v>-93.116138763197583</v>
      </c>
      <c r="AA117" s="437">
        <v>591.16475626049908</v>
      </c>
      <c r="AB117" s="434">
        <v>20.113348215183507</v>
      </c>
      <c r="AC117" s="434">
        <v>611.27810447568265</v>
      </c>
      <c r="AD117" s="412">
        <v>14</v>
      </c>
      <c r="AE117" s="412">
        <v>14</v>
      </c>
    </row>
    <row r="118" spans="1:31" s="9" customFormat="1" ht="16.5">
      <c r="A118" s="397">
        <v>304</v>
      </c>
      <c r="B118" s="398" t="s">
        <v>141</v>
      </c>
      <c r="C118" s="400">
        <v>949</v>
      </c>
      <c r="D118" s="399">
        <v>-135.22367742102503</v>
      </c>
      <c r="E118" s="399">
        <v>118.85293603786197</v>
      </c>
      <c r="F118" s="399">
        <v>-16.370741383163065</v>
      </c>
      <c r="G118" s="399">
        <v>-76.170404288708454</v>
      </c>
      <c r="H118" s="399">
        <v>-92.541145671871519</v>
      </c>
      <c r="I118" s="399">
        <v>163.13189080233073</v>
      </c>
      <c r="J118" s="399">
        <v>70.590745130459212</v>
      </c>
      <c r="K118" s="399">
        <v>-215.18756585879873</v>
      </c>
      <c r="L118" s="399">
        <v>-144.59682072833954</v>
      </c>
      <c r="M118" s="399">
        <v>-275.76777028450999</v>
      </c>
      <c r="N118" s="399">
        <v>-420.36459101284953</v>
      </c>
      <c r="O118" s="412">
        <v>2</v>
      </c>
      <c r="P118" s="412">
        <v>2</v>
      </c>
      <c r="Q118" s="22"/>
      <c r="R118" s="419">
        <v>304</v>
      </c>
      <c r="S118" s="202" t="s">
        <v>141</v>
      </c>
      <c r="T118" s="400">
        <v>950</v>
      </c>
      <c r="U118" s="434">
        <v>-129.63369321682757</v>
      </c>
      <c r="V118" s="434">
        <v>-77.187637853550882</v>
      </c>
      <c r="W118" s="434">
        <v>-206.82133107037848</v>
      </c>
      <c r="X118" s="434">
        <v>184.23426281926967</v>
      </c>
      <c r="Y118" s="434">
        <v>-22.587068251108807</v>
      </c>
      <c r="Z118" s="435">
        <v>-214.96105263157895</v>
      </c>
      <c r="AA118" s="437">
        <v>-241.50285772479302</v>
      </c>
      <c r="AB118" s="434">
        <v>-254.39968421052632</v>
      </c>
      <c r="AC118" s="434">
        <v>-495.90254193531939</v>
      </c>
      <c r="AD118" s="412">
        <v>2</v>
      </c>
      <c r="AE118" s="412">
        <v>2</v>
      </c>
    </row>
    <row r="119" spans="1:31" s="9" customFormat="1" ht="16.5">
      <c r="A119" s="397">
        <v>305</v>
      </c>
      <c r="B119" s="398" t="s">
        <v>142</v>
      </c>
      <c r="C119" s="400">
        <v>15019</v>
      </c>
      <c r="D119" s="399">
        <v>524.33536488515892</v>
      </c>
      <c r="E119" s="399">
        <v>157.3359743510523</v>
      </c>
      <c r="F119" s="399">
        <v>681.67133923621122</v>
      </c>
      <c r="G119" s="399">
        <v>269.61787571058721</v>
      </c>
      <c r="H119" s="399">
        <v>951.28921494679855</v>
      </c>
      <c r="I119" s="399">
        <v>105.39187681674899</v>
      </c>
      <c r="J119" s="399">
        <v>1056.6810917635476</v>
      </c>
      <c r="K119" s="399">
        <v>-66.440508688993944</v>
      </c>
      <c r="L119" s="399">
        <v>990.24058307455357</v>
      </c>
      <c r="M119" s="399">
        <v>-0.77135421133231485</v>
      </c>
      <c r="N119" s="399">
        <v>989.46922886322113</v>
      </c>
      <c r="O119" s="412">
        <v>17</v>
      </c>
      <c r="P119" s="412">
        <v>17</v>
      </c>
      <c r="Q119" s="22"/>
      <c r="R119" s="419">
        <v>305</v>
      </c>
      <c r="S119" s="202" t="s">
        <v>142</v>
      </c>
      <c r="T119" s="400">
        <v>15146</v>
      </c>
      <c r="U119" s="434">
        <v>556.89836172376215</v>
      </c>
      <c r="V119" s="434">
        <v>307.21853813443562</v>
      </c>
      <c r="W119" s="434">
        <v>864.11689985819771</v>
      </c>
      <c r="X119" s="434">
        <v>182.43585755568293</v>
      </c>
      <c r="Y119" s="434">
        <v>1046.5527574138807</v>
      </c>
      <c r="Z119" s="435">
        <v>-65.883401558167179</v>
      </c>
      <c r="AA119" s="437">
        <v>976.9325276502467</v>
      </c>
      <c r="AB119" s="434">
        <v>-5.2765353558695365</v>
      </c>
      <c r="AC119" s="434">
        <v>971.65599229437714</v>
      </c>
      <c r="AD119" s="412">
        <v>17</v>
      </c>
      <c r="AE119" s="412">
        <v>17</v>
      </c>
    </row>
    <row r="120" spans="1:31" s="9" customFormat="1" ht="16.5">
      <c r="A120" s="397">
        <v>309</v>
      </c>
      <c r="B120" s="398" t="s">
        <v>143</v>
      </c>
      <c r="C120" s="400">
        <v>6409</v>
      </c>
      <c r="D120" s="399">
        <v>-277.92370409181251</v>
      </c>
      <c r="E120" s="399">
        <v>222.72257571870887</v>
      </c>
      <c r="F120" s="399">
        <v>-55.2011283731036</v>
      </c>
      <c r="G120" s="399">
        <v>629.72853814440555</v>
      </c>
      <c r="H120" s="399">
        <v>574.52740977130202</v>
      </c>
      <c r="I120" s="399">
        <v>128.81975440788074</v>
      </c>
      <c r="J120" s="399">
        <v>703.34716417918276</v>
      </c>
      <c r="K120" s="399">
        <v>-73.536745202059606</v>
      </c>
      <c r="L120" s="399">
        <v>629.81041897712316</v>
      </c>
      <c r="M120" s="399">
        <v>9.1628892900608534</v>
      </c>
      <c r="N120" s="399">
        <v>638.97330826718405</v>
      </c>
      <c r="O120" s="412">
        <v>12</v>
      </c>
      <c r="P120" s="412">
        <v>12</v>
      </c>
      <c r="Q120" s="22"/>
      <c r="R120" s="419">
        <v>309</v>
      </c>
      <c r="S120" s="202" t="s">
        <v>143</v>
      </c>
      <c r="T120" s="400">
        <v>6457</v>
      </c>
      <c r="U120" s="434">
        <v>-278.65917750749242</v>
      </c>
      <c r="V120" s="434">
        <v>598.57722501269984</v>
      </c>
      <c r="W120" s="434">
        <v>319.91804750520737</v>
      </c>
      <c r="X120" s="434">
        <v>193.57627923724417</v>
      </c>
      <c r="Y120" s="434">
        <v>513.49432674245156</v>
      </c>
      <c r="Z120" s="435">
        <v>-72.990088276289299</v>
      </c>
      <c r="AA120" s="437">
        <v>437.1467969298451</v>
      </c>
      <c r="AB120" s="434">
        <v>-5.4965326777141064</v>
      </c>
      <c r="AC120" s="434">
        <v>431.65026425213097</v>
      </c>
      <c r="AD120" s="412">
        <v>12</v>
      </c>
      <c r="AE120" s="412">
        <v>12</v>
      </c>
    </row>
    <row r="121" spans="1:31" s="9" customFormat="1" ht="16.5">
      <c r="A121" s="397">
        <v>312</v>
      </c>
      <c r="B121" s="398" t="s">
        <v>144</v>
      </c>
      <c r="C121" s="400">
        <v>1174</v>
      </c>
      <c r="D121" s="399">
        <v>449.43253507056977</v>
      </c>
      <c r="E121" s="399">
        <v>141.52860891626227</v>
      </c>
      <c r="F121" s="399">
        <v>590.9611439868321</v>
      </c>
      <c r="G121" s="399">
        <v>310.24143664459211</v>
      </c>
      <c r="H121" s="399">
        <v>901.20258063142421</v>
      </c>
      <c r="I121" s="399">
        <v>172.76293485348393</v>
      </c>
      <c r="J121" s="399">
        <v>1073.9655154849081</v>
      </c>
      <c r="K121" s="399">
        <v>-263.83730834752981</v>
      </c>
      <c r="L121" s="399">
        <v>810.12820713737824</v>
      </c>
      <c r="M121" s="399">
        <v>17.038180579216355</v>
      </c>
      <c r="N121" s="399">
        <v>827.16638771659461</v>
      </c>
      <c r="O121" s="412">
        <v>13</v>
      </c>
      <c r="P121" s="412">
        <v>13</v>
      </c>
      <c r="Q121" s="22"/>
      <c r="R121" s="419">
        <v>312</v>
      </c>
      <c r="S121" s="202" t="s">
        <v>144</v>
      </c>
      <c r="T121" s="400">
        <v>1196</v>
      </c>
      <c r="U121" s="434">
        <v>304.29641892484892</v>
      </c>
      <c r="V121" s="434">
        <v>174.33134780403788</v>
      </c>
      <c r="W121" s="434">
        <v>478.6277667288868</v>
      </c>
      <c r="X121" s="434">
        <v>244.65510059803825</v>
      </c>
      <c r="Y121" s="434">
        <v>723.28286732692504</v>
      </c>
      <c r="Z121" s="435">
        <v>-258.98411371237461</v>
      </c>
      <c r="AA121" s="437">
        <v>462.72517501923272</v>
      </c>
      <c r="AB121" s="434">
        <v>-7.4841973244147146</v>
      </c>
      <c r="AC121" s="434">
        <v>455.24097769481801</v>
      </c>
      <c r="AD121" s="412">
        <v>13</v>
      </c>
      <c r="AE121" s="412">
        <v>13</v>
      </c>
    </row>
    <row r="122" spans="1:31" s="9" customFormat="1" ht="16.5">
      <c r="A122" s="397">
        <v>316</v>
      </c>
      <c r="B122" s="398" t="s">
        <v>145</v>
      </c>
      <c r="C122" s="400">
        <v>4114</v>
      </c>
      <c r="D122" s="399">
        <v>-144.18205459227326</v>
      </c>
      <c r="E122" s="399">
        <v>176.95785753663208</v>
      </c>
      <c r="F122" s="399">
        <v>32.775802944358823</v>
      </c>
      <c r="G122" s="399">
        <v>283.21707609346709</v>
      </c>
      <c r="H122" s="399">
        <v>315.9928790378259</v>
      </c>
      <c r="I122" s="399">
        <v>118.90440986428608</v>
      </c>
      <c r="J122" s="399">
        <v>434.897288902112</v>
      </c>
      <c r="K122" s="399">
        <v>-222.3218279047156</v>
      </c>
      <c r="L122" s="399">
        <v>212.57546099739636</v>
      </c>
      <c r="M122" s="399">
        <v>-25.882766105979588</v>
      </c>
      <c r="N122" s="399">
        <v>186.69269489141678</v>
      </c>
      <c r="O122" s="412">
        <v>7</v>
      </c>
      <c r="P122" s="412">
        <v>7</v>
      </c>
      <c r="Q122" s="22"/>
      <c r="R122" s="419">
        <v>316</v>
      </c>
      <c r="S122" s="202" t="s">
        <v>145</v>
      </c>
      <c r="T122" s="400">
        <v>4198</v>
      </c>
      <c r="U122" s="434">
        <v>-114.90590780588532</v>
      </c>
      <c r="V122" s="434">
        <v>433.82213146196472</v>
      </c>
      <c r="W122" s="434">
        <v>318.91622365607935</v>
      </c>
      <c r="X122" s="434">
        <v>190.74965185384406</v>
      </c>
      <c r="Y122" s="434">
        <v>509.66587550992347</v>
      </c>
      <c r="Z122" s="435">
        <v>-217.87327298713674</v>
      </c>
      <c r="AA122" s="437">
        <v>287.62228332316789</v>
      </c>
      <c r="AB122" s="434">
        <v>-50.150040971891372</v>
      </c>
      <c r="AC122" s="434">
        <v>237.47224235127652</v>
      </c>
      <c r="AD122" s="412">
        <v>7</v>
      </c>
      <c r="AE122" s="412">
        <v>7</v>
      </c>
    </row>
    <row r="123" spans="1:31" s="9" customFormat="1" ht="16.5">
      <c r="A123" s="397">
        <v>317</v>
      </c>
      <c r="B123" s="398" t="s">
        <v>146</v>
      </c>
      <c r="C123" s="400">
        <v>2440</v>
      </c>
      <c r="D123" s="399">
        <v>1037.3739478483508</v>
      </c>
      <c r="E123" s="399">
        <v>115.98242049735163</v>
      </c>
      <c r="F123" s="399">
        <v>1153.3563683457023</v>
      </c>
      <c r="G123" s="399">
        <v>639.43833472551739</v>
      </c>
      <c r="H123" s="399">
        <v>1792.7947030712198</v>
      </c>
      <c r="I123" s="399">
        <v>186.09570580091082</v>
      </c>
      <c r="J123" s="399">
        <v>1978.8904088721306</v>
      </c>
      <c r="K123" s="399">
        <v>23.813934426229508</v>
      </c>
      <c r="L123" s="399">
        <v>2002.7043432983601</v>
      </c>
      <c r="M123" s="399">
        <v>-12.296818032786888</v>
      </c>
      <c r="N123" s="399">
        <v>1990.4075252655732</v>
      </c>
      <c r="O123" s="412">
        <v>17</v>
      </c>
      <c r="P123" s="412">
        <v>17</v>
      </c>
      <c r="Q123" s="22"/>
      <c r="R123" s="419">
        <v>317</v>
      </c>
      <c r="S123" s="202" t="s">
        <v>146</v>
      </c>
      <c r="T123" s="400">
        <v>2474</v>
      </c>
      <c r="U123" s="434">
        <v>1018.9984588666059</v>
      </c>
      <c r="V123" s="434">
        <v>607.27354466981922</v>
      </c>
      <c r="W123" s="434">
        <v>1626.272003536425</v>
      </c>
      <c r="X123" s="434">
        <v>241.40243798937621</v>
      </c>
      <c r="Y123" s="434">
        <v>1867.6744415258015</v>
      </c>
      <c r="Z123" s="435">
        <v>23.486661277283751</v>
      </c>
      <c r="AA123" s="437">
        <v>1889.6433178394636</v>
      </c>
      <c r="AB123" s="434">
        <v>-15.075282942603073</v>
      </c>
      <c r="AC123" s="434">
        <v>1874.5680348968604</v>
      </c>
      <c r="AD123" s="412">
        <v>17</v>
      </c>
      <c r="AE123" s="412">
        <v>17</v>
      </c>
    </row>
    <row r="124" spans="1:31" s="9" customFormat="1" ht="16.5">
      <c r="A124" s="397">
        <v>320</v>
      </c>
      <c r="B124" s="398" t="s">
        <v>147</v>
      </c>
      <c r="C124" s="400">
        <v>7030</v>
      </c>
      <c r="D124" s="399">
        <v>394.66999233455488</v>
      </c>
      <c r="E124" s="399">
        <v>166.57359115831088</v>
      </c>
      <c r="F124" s="399">
        <v>561.2435834928657</v>
      </c>
      <c r="G124" s="399">
        <v>369.69347567547743</v>
      </c>
      <c r="H124" s="399">
        <v>930.93705916834324</v>
      </c>
      <c r="I124" s="399">
        <v>120.46492412440958</v>
      </c>
      <c r="J124" s="399">
        <v>1051.4019832927529</v>
      </c>
      <c r="K124" s="399">
        <v>42.08207681365576</v>
      </c>
      <c r="L124" s="399">
        <v>1093.4840601064086</v>
      </c>
      <c r="M124" s="399">
        <v>1.6597886201991443</v>
      </c>
      <c r="N124" s="399">
        <v>1095.1438487266078</v>
      </c>
      <c r="O124" s="412">
        <v>19</v>
      </c>
      <c r="P124" s="412">
        <v>19</v>
      </c>
      <c r="Q124" s="22"/>
      <c r="R124" s="419">
        <v>320</v>
      </c>
      <c r="S124" s="202" t="s">
        <v>147</v>
      </c>
      <c r="T124" s="400">
        <v>6996</v>
      </c>
      <c r="U124" s="434">
        <v>339.3250459645933</v>
      </c>
      <c r="V124" s="434">
        <v>381.56656604288014</v>
      </c>
      <c r="W124" s="434">
        <v>720.89161200747344</v>
      </c>
      <c r="X124" s="434">
        <v>190.65538441500556</v>
      </c>
      <c r="Y124" s="434">
        <v>911.54699642247897</v>
      </c>
      <c r="Z124" s="435">
        <v>42.286592338479132</v>
      </c>
      <c r="AA124" s="437">
        <v>947.38633318634402</v>
      </c>
      <c r="AB124" s="434">
        <v>-2.1793463407661555</v>
      </c>
      <c r="AC124" s="434">
        <v>945.20698684557783</v>
      </c>
      <c r="AD124" s="412">
        <v>19</v>
      </c>
      <c r="AE124" s="412">
        <v>19</v>
      </c>
    </row>
    <row r="125" spans="1:31" s="9" customFormat="1" ht="16.5">
      <c r="A125" s="397">
        <v>322</v>
      </c>
      <c r="B125" s="398" t="s">
        <v>148</v>
      </c>
      <c r="C125" s="400">
        <v>6462</v>
      </c>
      <c r="D125" s="399">
        <v>977.44646401757234</v>
      </c>
      <c r="E125" s="399">
        <v>97.740603917595891</v>
      </c>
      <c r="F125" s="399">
        <v>1075.1870679351682</v>
      </c>
      <c r="G125" s="399">
        <v>315.29900779644851</v>
      </c>
      <c r="H125" s="399">
        <v>1390.4860757316167</v>
      </c>
      <c r="I125" s="399">
        <v>156.95171228628831</v>
      </c>
      <c r="J125" s="399">
        <v>1547.4377880179049</v>
      </c>
      <c r="K125" s="399">
        <v>-69.387341380377592</v>
      </c>
      <c r="L125" s="399">
        <v>1478.0504466375273</v>
      </c>
      <c r="M125" s="399">
        <v>24.669930338672252</v>
      </c>
      <c r="N125" s="399">
        <v>1502.7203769761995</v>
      </c>
      <c r="O125" s="412">
        <v>2</v>
      </c>
      <c r="P125" s="412">
        <v>2</v>
      </c>
      <c r="Q125" s="22"/>
      <c r="R125" s="419">
        <v>322</v>
      </c>
      <c r="S125" s="202" t="s">
        <v>148</v>
      </c>
      <c r="T125" s="400">
        <v>6549</v>
      </c>
      <c r="U125" s="434">
        <v>987.62013963339666</v>
      </c>
      <c r="V125" s="434">
        <v>315.50765395253183</v>
      </c>
      <c r="W125" s="434">
        <v>1303.1277935859284</v>
      </c>
      <c r="X125" s="434">
        <v>193.1208034252586</v>
      </c>
      <c r="Y125" s="434">
        <v>1496.248597011187</v>
      </c>
      <c r="Z125" s="435">
        <v>-68.46556726217743</v>
      </c>
      <c r="AA125" s="437">
        <v>1423.1302583335264</v>
      </c>
      <c r="AB125" s="434">
        <v>16.898065811574288</v>
      </c>
      <c r="AC125" s="434">
        <v>1440.0283241451007</v>
      </c>
      <c r="AD125" s="412">
        <v>2</v>
      </c>
      <c r="AE125" s="412">
        <v>2</v>
      </c>
    </row>
    <row r="126" spans="1:31" s="9" customFormat="1" ht="16.5">
      <c r="A126" s="397">
        <v>398</v>
      </c>
      <c r="B126" s="398" t="s">
        <v>149</v>
      </c>
      <c r="C126" s="400">
        <v>120693</v>
      </c>
      <c r="D126" s="399">
        <v>277.89302003817096</v>
      </c>
      <c r="E126" s="399">
        <v>155.60036333869968</v>
      </c>
      <c r="F126" s="399">
        <v>433.49338337687067</v>
      </c>
      <c r="G126" s="399">
        <v>206.82574623389988</v>
      </c>
      <c r="H126" s="399">
        <v>640.31912961077046</v>
      </c>
      <c r="I126" s="399">
        <v>89.857490528460517</v>
      </c>
      <c r="J126" s="399">
        <v>730.17662013923109</v>
      </c>
      <c r="K126" s="399">
        <v>-17.038336937519158</v>
      </c>
      <c r="L126" s="399">
        <v>713.13828320171183</v>
      </c>
      <c r="M126" s="399">
        <v>-68.620495155999095</v>
      </c>
      <c r="N126" s="399">
        <v>644.51778804571268</v>
      </c>
      <c r="O126" s="412">
        <v>7</v>
      </c>
      <c r="P126" s="412">
        <v>7</v>
      </c>
      <c r="Q126" s="22"/>
      <c r="R126" s="419">
        <v>398</v>
      </c>
      <c r="S126" s="202" t="s">
        <v>149</v>
      </c>
      <c r="T126" s="400">
        <v>120175</v>
      </c>
      <c r="U126" s="434">
        <v>312.94846895954254</v>
      </c>
      <c r="V126" s="434">
        <v>192.90512538740219</v>
      </c>
      <c r="W126" s="434">
        <v>505.85359434694476</v>
      </c>
      <c r="X126" s="434">
        <v>151.64764195391825</v>
      </c>
      <c r="Y126" s="434">
        <v>657.50123630086296</v>
      </c>
      <c r="Z126" s="435">
        <v>-17.111778656126482</v>
      </c>
      <c r="AA126" s="437">
        <v>637.42254272898867</v>
      </c>
      <c r="AB126" s="434">
        <v>-68.533435174537189</v>
      </c>
      <c r="AC126" s="434">
        <v>568.88910755445136</v>
      </c>
      <c r="AD126" s="412">
        <v>7</v>
      </c>
      <c r="AE126" s="412">
        <v>7</v>
      </c>
    </row>
    <row r="127" spans="1:31" s="9" customFormat="1" ht="16.5">
      <c r="A127" s="397">
        <v>399</v>
      </c>
      <c r="B127" s="398" t="s">
        <v>150</v>
      </c>
      <c r="C127" s="400">
        <v>7682</v>
      </c>
      <c r="D127" s="399">
        <v>93.195304414646927</v>
      </c>
      <c r="E127" s="399">
        <v>97.115964561554009</v>
      </c>
      <c r="F127" s="399">
        <v>190.31126897620095</v>
      </c>
      <c r="G127" s="399">
        <v>360.26448319848345</v>
      </c>
      <c r="H127" s="399">
        <v>550.57575217468445</v>
      </c>
      <c r="I127" s="399">
        <v>78.809313259333706</v>
      </c>
      <c r="J127" s="399">
        <v>629.3850654340182</v>
      </c>
      <c r="K127" s="399">
        <v>-49.282218172350952</v>
      </c>
      <c r="L127" s="399">
        <v>580.10284726166719</v>
      </c>
      <c r="M127" s="399">
        <v>4.3082972155688646</v>
      </c>
      <c r="N127" s="399">
        <v>584.41114447723612</v>
      </c>
      <c r="O127" s="412">
        <v>15</v>
      </c>
      <c r="P127" s="412">
        <v>15</v>
      </c>
      <c r="Q127" s="22"/>
      <c r="R127" s="419">
        <v>399</v>
      </c>
      <c r="S127" s="202" t="s">
        <v>150</v>
      </c>
      <c r="T127" s="400">
        <v>7817</v>
      </c>
      <c r="U127" s="434">
        <v>70.802435811203182</v>
      </c>
      <c r="V127" s="434">
        <v>372.48050124294343</v>
      </c>
      <c r="W127" s="434">
        <v>443.2829370541466</v>
      </c>
      <c r="X127" s="434">
        <v>163.46265293260512</v>
      </c>
      <c r="Y127" s="434">
        <v>606.74558998675172</v>
      </c>
      <c r="Z127" s="435">
        <v>-48.431111679672512</v>
      </c>
      <c r="AA127" s="437">
        <v>555.01960815228836</v>
      </c>
      <c r="AB127" s="434">
        <v>7.9449552897531044</v>
      </c>
      <c r="AC127" s="434">
        <v>562.96456344204148</v>
      </c>
      <c r="AD127" s="412">
        <v>15</v>
      </c>
      <c r="AE127" s="412">
        <v>15</v>
      </c>
    </row>
    <row r="128" spans="1:31" s="9" customFormat="1" ht="16.5">
      <c r="A128" s="397">
        <v>400</v>
      </c>
      <c r="B128" s="398" t="s">
        <v>151</v>
      </c>
      <c r="C128" s="400">
        <v>8441</v>
      </c>
      <c r="D128" s="399">
        <v>771.12328780882456</v>
      </c>
      <c r="E128" s="399">
        <v>135.31123422648506</v>
      </c>
      <c r="F128" s="399">
        <v>906.43452203530956</v>
      </c>
      <c r="G128" s="399">
        <v>328.22203467752541</v>
      </c>
      <c r="H128" s="399">
        <v>1234.6565567128348</v>
      </c>
      <c r="I128" s="399">
        <v>136.25834619663684</v>
      </c>
      <c r="J128" s="399">
        <v>1370.9149029094719</v>
      </c>
      <c r="K128" s="399">
        <v>223.42708209927733</v>
      </c>
      <c r="L128" s="399">
        <v>1594.3419850087491</v>
      </c>
      <c r="M128" s="399">
        <v>13.6555234332425</v>
      </c>
      <c r="N128" s="399">
        <v>1607.9975084419916</v>
      </c>
      <c r="O128" s="412">
        <v>2</v>
      </c>
      <c r="P128" s="412">
        <v>2</v>
      </c>
      <c r="Q128" s="22"/>
      <c r="R128" s="419">
        <v>400</v>
      </c>
      <c r="S128" s="202" t="s">
        <v>151</v>
      </c>
      <c r="T128" s="400">
        <v>8366</v>
      </c>
      <c r="U128" s="434">
        <v>715.88839285122549</v>
      </c>
      <c r="V128" s="434">
        <v>337.54215038139108</v>
      </c>
      <c r="W128" s="434">
        <v>1053.4305432326166</v>
      </c>
      <c r="X128" s="434">
        <v>203.7489708922329</v>
      </c>
      <c r="Y128" s="434">
        <v>1257.1795141248494</v>
      </c>
      <c r="Z128" s="435">
        <v>225.43007410949079</v>
      </c>
      <c r="AA128" s="437">
        <v>1491.4164254325233</v>
      </c>
      <c r="AB128" s="434">
        <v>29.664026715276119</v>
      </c>
      <c r="AC128" s="434">
        <v>1521.0804521477996</v>
      </c>
      <c r="AD128" s="412">
        <v>2</v>
      </c>
      <c r="AE128" s="412">
        <v>2</v>
      </c>
    </row>
    <row r="129" spans="1:31" s="9" customFormat="1" ht="16.5">
      <c r="A129" s="397">
        <v>402</v>
      </c>
      <c r="B129" s="398" t="s">
        <v>152</v>
      </c>
      <c r="C129" s="400">
        <v>8975</v>
      </c>
      <c r="D129" s="399">
        <v>-174.19893083888914</v>
      </c>
      <c r="E129" s="399">
        <v>145.81373079308344</v>
      </c>
      <c r="F129" s="399">
        <v>-28.385200045805703</v>
      </c>
      <c r="G129" s="399">
        <v>559.8200038289832</v>
      </c>
      <c r="H129" s="399">
        <v>531.43480378317747</v>
      </c>
      <c r="I129" s="399">
        <v>136.02237614323278</v>
      </c>
      <c r="J129" s="399">
        <v>667.45717992641028</v>
      </c>
      <c r="K129" s="399">
        <v>-26.421058495821725</v>
      </c>
      <c r="L129" s="399">
        <v>641.03612143058854</v>
      </c>
      <c r="M129" s="399">
        <v>48.743186115877442</v>
      </c>
      <c r="N129" s="399">
        <v>689.77930754646604</v>
      </c>
      <c r="O129" s="412">
        <v>11</v>
      </c>
      <c r="P129" s="412">
        <v>11</v>
      </c>
      <c r="Q129" s="22"/>
      <c r="R129" s="419">
        <v>402</v>
      </c>
      <c r="S129" s="202" t="s">
        <v>152</v>
      </c>
      <c r="T129" s="400">
        <v>9099</v>
      </c>
      <c r="U129" s="434">
        <v>-188.69947859878457</v>
      </c>
      <c r="V129" s="434">
        <v>551.87013371636181</v>
      </c>
      <c r="W129" s="434">
        <v>363.17065511757721</v>
      </c>
      <c r="X129" s="434">
        <v>208.26133196945125</v>
      </c>
      <c r="Y129" s="434">
        <v>571.43198708702846</v>
      </c>
      <c r="Z129" s="435">
        <v>-26.060995713814705</v>
      </c>
      <c r="AA129" s="437">
        <v>540.49265309428199</v>
      </c>
      <c r="AB129" s="434">
        <v>31.565112869546109</v>
      </c>
      <c r="AC129" s="434">
        <v>572.05776596382816</v>
      </c>
      <c r="AD129" s="412">
        <v>11</v>
      </c>
      <c r="AE129" s="412">
        <v>11</v>
      </c>
    </row>
    <row r="130" spans="1:31" s="9" customFormat="1" ht="16.5">
      <c r="A130" s="397">
        <v>403</v>
      </c>
      <c r="B130" s="398" t="s">
        <v>153</v>
      </c>
      <c r="C130" s="400">
        <v>2789</v>
      </c>
      <c r="D130" s="399">
        <v>297.1090094991585</v>
      </c>
      <c r="E130" s="399">
        <v>95.753102120666881</v>
      </c>
      <c r="F130" s="399">
        <v>392.86211161982533</v>
      </c>
      <c r="G130" s="399">
        <v>568.2511683145724</v>
      </c>
      <c r="H130" s="399">
        <v>961.11327993439784</v>
      </c>
      <c r="I130" s="399">
        <v>173.26520492031727</v>
      </c>
      <c r="J130" s="399">
        <v>1134.378484854715</v>
      </c>
      <c r="K130" s="399">
        <v>29.369307995697383</v>
      </c>
      <c r="L130" s="399">
        <v>1163.7477928504125</v>
      </c>
      <c r="M130" s="399">
        <v>-10.190275761921839</v>
      </c>
      <c r="N130" s="399">
        <v>1153.5575170884906</v>
      </c>
      <c r="O130" s="412">
        <v>14</v>
      </c>
      <c r="P130" s="412">
        <v>14</v>
      </c>
      <c r="Q130" s="22"/>
      <c r="R130" s="419">
        <v>403</v>
      </c>
      <c r="S130" s="202" t="s">
        <v>153</v>
      </c>
      <c r="T130" s="400">
        <v>2820</v>
      </c>
      <c r="U130" s="434">
        <v>331.71369089888526</v>
      </c>
      <c r="V130" s="434">
        <v>541.93296216775832</v>
      </c>
      <c r="W130" s="434">
        <v>873.64665306664358</v>
      </c>
      <c r="X130" s="434">
        <v>236.94148647332898</v>
      </c>
      <c r="Y130" s="434">
        <v>1110.5881395399726</v>
      </c>
      <c r="Z130" s="435">
        <v>29.046453900709221</v>
      </c>
      <c r="AA130" s="437">
        <v>1134.8023239371357</v>
      </c>
      <c r="AB130" s="434">
        <v>-13.754645390070925</v>
      </c>
      <c r="AC130" s="434">
        <v>1121.0476785470648</v>
      </c>
      <c r="AD130" s="412">
        <v>14</v>
      </c>
      <c r="AE130" s="412">
        <v>14</v>
      </c>
    </row>
    <row r="131" spans="1:31" s="9" customFormat="1" ht="16.5">
      <c r="A131" s="397">
        <v>405</v>
      </c>
      <c r="B131" s="398" t="s">
        <v>154</v>
      </c>
      <c r="C131" s="400">
        <v>72988</v>
      </c>
      <c r="D131" s="399">
        <v>26.229693438142547</v>
      </c>
      <c r="E131" s="399">
        <v>169.87182119516689</v>
      </c>
      <c r="F131" s="399">
        <v>196.10151463330942</v>
      </c>
      <c r="G131" s="399">
        <v>157.3651267453611</v>
      </c>
      <c r="H131" s="399">
        <v>353.46664137867054</v>
      </c>
      <c r="I131" s="399">
        <v>104.71670657729925</v>
      </c>
      <c r="J131" s="399">
        <v>458.18334795596979</v>
      </c>
      <c r="K131" s="399">
        <v>-72.003301912643181</v>
      </c>
      <c r="L131" s="399">
        <v>386.18004604332663</v>
      </c>
      <c r="M131" s="399">
        <v>-26.002031429577453</v>
      </c>
      <c r="N131" s="399">
        <v>360.17801461374921</v>
      </c>
      <c r="O131" s="412">
        <v>9</v>
      </c>
      <c r="P131" s="412">
        <v>9</v>
      </c>
      <c r="Q131" s="22"/>
      <c r="R131" s="419">
        <v>405</v>
      </c>
      <c r="S131" s="202" t="s">
        <v>154</v>
      </c>
      <c r="T131" s="400">
        <v>72650</v>
      </c>
      <c r="U131" s="434">
        <v>47.13676607392626</v>
      </c>
      <c r="V131" s="434">
        <v>180.93322663037111</v>
      </c>
      <c r="W131" s="434">
        <v>228.06999270429736</v>
      </c>
      <c r="X131" s="434">
        <v>158.77528531028076</v>
      </c>
      <c r="Y131" s="434">
        <v>386.84527801457813</v>
      </c>
      <c r="Z131" s="435">
        <v>-72.338293186510668</v>
      </c>
      <c r="AA131" s="437">
        <v>311.31445901939571</v>
      </c>
      <c r="AB131" s="434">
        <v>-27.486530260839643</v>
      </c>
      <c r="AC131" s="434">
        <v>283.82792875855608</v>
      </c>
      <c r="AD131" s="412">
        <v>9</v>
      </c>
      <c r="AE131" s="412">
        <v>9</v>
      </c>
    </row>
    <row r="132" spans="1:31" s="9" customFormat="1" ht="16.5">
      <c r="A132" s="397">
        <v>407</v>
      </c>
      <c r="B132" s="398" t="s">
        <v>155</v>
      </c>
      <c r="C132" s="400">
        <v>2449</v>
      </c>
      <c r="D132" s="399">
        <v>375.929081933416</v>
      </c>
      <c r="E132" s="399">
        <v>109.39147718453401</v>
      </c>
      <c r="F132" s="399">
        <v>485.32055911794998</v>
      </c>
      <c r="G132" s="399">
        <v>479.58036922797328</v>
      </c>
      <c r="H132" s="399">
        <v>964.90092834592338</v>
      </c>
      <c r="I132" s="399">
        <v>201.7563415178183</v>
      </c>
      <c r="J132" s="399">
        <v>1166.6572698637417</v>
      </c>
      <c r="K132" s="399">
        <v>-183.00653327888935</v>
      </c>
      <c r="L132" s="399">
        <v>983.65073658485232</v>
      </c>
      <c r="M132" s="399">
        <v>-362.63116090240919</v>
      </c>
      <c r="N132" s="399">
        <v>621.01957568244313</v>
      </c>
      <c r="O132" s="412">
        <v>1</v>
      </c>
      <c r="P132" s="413">
        <v>34</v>
      </c>
      <c r="Q132" s="22"/>
      <c r="R132" s="419">
        <v>407</v>
      </c>
      <c r="S132" s="202" t="s">
        <v>155</v>
      </c>
      <c r="T132" s="400">
        <v>2518</v>
      </c>
      <c r="U132" s="434">
        <v>506.53267238734406</v>
      </c>
      <c r="V132" s="434">
        <v>479.35010916459788</v>
      </c>
      <c r="W132" s="434">
        <v>985.88278155194189</v>
      </c>
      <c r="X132" s="434">
        <v>250.75682736947877</v>
      </c>
      <c r="Y132" s="434">
        <v>1236.6396089214206</v>
      </c>
      <c r="Z132" s="435">
        <v>-177.99166004765686</v>
      </c>
      <c r="AA132" s="437">
        <v>1052.5232467292046</v>
      </c>
      <c r="AB132" s="434">
        <v>-345.41245035742651</v>
      </c>
      <c r="AC132" s="434">
        <v>707.11079637177818</v>
      </c>
      <c r="AD132" s="412">
        <v>1</v>
      </c>
      <c r="AE132" s="413">
        <v>34</v>
      </c>
    </row>
    <row r="133" spans="1:31" s="9" customFormat="1" ht="16.5">
      <c r="A133" s="397">
        <v>408</v>
      </c>
      <c r="B133" s="398" t="s">
        <v>156</v>
      </c>
      <c r="C133" s="400">
        <v>14024</v>
      </c>
      <c r="D133" s="399">
        <v>379.18121498805976</v>
      </c>
      <c r="E133" s="399">
        <v>113.29569805946893</v>
      </c>
      <c r="F133" s="399">
        <v>492.47691304752874</v>
      </c>
      <c r="G133" s="399">
        <v>413.8661900847307</v>
      </c>
      <c r="H133" s="399">
        <v>906.34310313225956</v>
      </c>
      <c r="I133" s="399">
        <v>105.05943995365453</v>
      </c>
      <c r="J133" s="399">
        <v>1011.4025430859141</v>
      </c>
      <c r="K133" s="399">
        <v>10.530661722760982</v>
      </c>
      <c r="L133" s="399">
        <v>1021.9332048086751</v>
      </c>
      <c r="M133" s="399">
        <v>-10.036594757558474</v>
      </c>
      <c r="N133" s="399">
        <v>1011.8966100511167</v>
      </c>
      <c r="O133" s="412">
        <v>14</v>
      </c>
      <c r="P133" s="412">
        <v>14</v>
      </c>
      <c r="Q133" s="22"/>
      <c r="R133" s="419">
        <v>408</v>
      </c>
      <c r="S133" s="202" t="s">
        <v>156</v>
      </c>
      <c r="T133" s="400">
        <v>14099</v>
      </c>
      <c r="U133" s="434">
        <v>363.88025348709124</v>
      </c>
      <c r="V133" s="434">
        <v>429.90950849967999</v>
      </c>
      <c r="W133" s="434">
        <v>793.78976198677117</v>
      </c>
      <c r="X133" s="434">
        <v>180.8584401395384</v>
      </c>
      <c r="Y133" s="434">
        <v>974.64820212630957</v>
      </c>
      <c r="Z133" s="435">
        <v>10.474643591744096</v>
      </c>
      <c r="AA133" s="437">
        <v>980.09277266322715</v>
      </c>
      <c r="AB133" s="434">
        <v>-1.3702714731541217</v>
      </c>
      <c r="AC133" s="434">
        <v>978.72250119007299</v>
      </c>
      <c r="AD133" s="412">
        <v>14</v>
      </c>
      <c r="AE133" s="412">
        <v>14</v>
      </c>
    </row>
    <row r="134" spans="1:31" s="9" customFormat="1" ht="16.5">
      <c r="A134" s="397">
        <v>410</v>
      </c>
      <c r="B134" s="398" t="s">
        <v>157</v>
      </c>
      <c r="C134" s="400">
        <v>18762</v>
      </c>
      <c r="D134" s="399">
        <v>392.13895371271587</v>
      </c>
      <c r="E134" s="399">
        <v>137.15528719663698</v>
      </c>
      <c r="F134" s="399">
        <v>529.29424090935288</v>
      </c>
      <c r="G134" s="399">
        <v>422.23006373629607</v>
      </c>
      <c r="H134" s="399">
        <v>951.52430464564884</v>
      </c>
      <c r="I134" s="399">
        <v>49.750063646281205</v>
      </c>
      <c r="J134" s="399">
        <v>1001.27436829193</v>
      </c>
      <c r="K134" s="399">
        <v>-67.557296663468719</v>
      </c>
      <c r="L134" s="399">
        <v>933.71707162846133</v>
      </c>
      <c r="M134" s="399">
        <v>10.859628426527024</v>
      </c>
      <c r="N134" s="399">
        <v>944.57670005498835</v>
      </c>
      <c r="O134" s="412">
        <v>13</v>
      </c>
      <c r="P134" s="412">
        <v>13</v>
      </c>
      <c r="Q134" s="22"/>
      <c r="R134" s="419">
        <v>410</v>
      </c>
      <c r="S134" s="202" t="s">
        <v>157</v>
      </c>
      <c r="T134" s="400">
        <v>18775</v>
      </c>
      <c r="U134" s="434">
        <v>353.51164268565964</v>
      </c>
      <c r="V134" s="434">
        <v>404.35920926265629</v>
      </c>
      <c r="W134" s="434">
        <v>757.87085194831604</v>
      </c>
      <c r="X134" s="434">
        <v>139.15999002957261</v>
      </c>
      <c r="Y134" s="434">
        <v>897.0308419778886</v>
      </c>
      <c r="Z134" s="435">
        <v>-67.510519307589874</v>
      </c>
      <c r="AA134" s="437">
        <v>824.66732666497239</v>
      </c>
      <c r="AB134" s="434">
        <v>12.667653930758988</v>
      </c>
      <c r="AC134" s="434">
        <v>837.33498059573139</v>
      </c>
      <c r="AD134" s="412">
        <v>13</v>
      </c>
      <c r="AE134" s="412">
        <v>13</v>
      </c>
    </row>
    <row r="135" spans="1:31" s="9" customFormat="1" ht="16.5">
      <c r="A135" s="397">
        <v>416</v>
      </c>
      <c r="B135" s="398" t="s">
        <v>158</v>
      </c>
      <c r="C135" s="400">
        <v>2862</v>
      </c>
      <c r="D135" s="399">
        <v>69.029885336240184</v>
      </c>
      <c r="E135" s="399">
        <v>112.55356539403483</v>
      </c>
      <c r="F135" s="399">
        <v>181.58345073027502</v>
      </c>
      <c r="G135" s="399">
        <v>460.22333387250308</v>
      </c>
      <c r="H135" s="399">
        <v>641.80678460277807</v>
      </c>
      <c r="I135" s="399">
        <v>88.30624195676792</v>
      </c>
      <c r="J135" s="399">
        <v>730.11302655954603</v>
      </c>
      <c r="K135" s="399">
        <v>-244.22781271837874</v>
      </c>
      <c r="L135" s="399">
        <v>485.88521384116723</v>
      </c>
      <c r="M135" s="399">
        <v>-6.0630502515723252</v>
      </c>
      <c r="N135" s="399">
        <v>479.82216358959494</v>
      </c>
      <c r="O135" s="412">
        <v>9</v>
      </c>
      <c r="P135" s="412">
        <v>9</v>
      </c>
      <c r="Q135" s="22"/>
      <c r="R135" s="419">
        <v>416</v>
      </c>
      <c r="S135" s="202" t="s">
        <v>158</v>
      </c>
      <c r="T135" s="400">
        <v>2886</v>
      </c>
      <c r="U135" s="434">
        <v>92.82117306971432</v>
      </c>
      <c r="V135" s="434">
        <v>458.76032188442622</v>
      </c>
      <c r="W135" s="434">
        <v>551.58149495414057</v>
      </c>
      <c r="X135" s="434">
        <v>174.62045657194864</v>
      </c>
      <c r="Y135" s="434">
        <v>726.20195152608915</v>
      </c>
      <c r="Z135" s="435">
        <v>-242.1968121968122</v>
      </c>
      <c r="AA135" s="437">
        <v>481.43029525443291</v>
      </c>
      <c r="AB135" s="434">
        <v>9.0979071379071375</v>
      </c>
      <c r="AC135" s="434">
        <v>490.52820239234006</v>
      </c>
      <c r="AD135" s="412">
        <v>9</v>
      </c>
      <c r="AE135" s="412">
        <v>9</v>
      </c>
    </row>
    <row r="136" spans="1:31" s="9" customFormat="1" ht="16.5">
      <c r="A136" s="397">
        <v>418</v>
      </c>
      <c r="B136" s="398" t="s">
        <v>159</v>
      </c>
      <c r="C136" s="400">
        <v>24711</v>
      </c>
      <c r="D136" s="399">
        <v>660.37695129716724</v>
      </c>
      <c r="E136" s="399">
        <v>119.72007129678933</v>
      </c>
      <c r="F136" s="399">
        <v>780.09702259395647</v>
      </c>
      <c r="G136" s="399">
        <v>57.28454774512165</v>
      </c>
      <c r="H136" s="399">
        <v>837.38157033907817</v>
      </c>
      <c r="I136" s="399">
        <v>41.956803213410872</v>
      </c>
      <c r="J136" s="399">
        <v>879.33837355248909</v>
      </c>
      <c r="K136" s="399">
        <v>-100.92691513900692</v>
      </c>
      <c r="L136" s="399">
        <v>778.41145841348214</v>
      </c>
      <c r="M136" s="399">
        <v>-31.664122589535022</v>
      </c>
      <c r="N136" s="399">
        <v>746.74733582394708</v>
      </c>
      <c r="O136" s="412">
        <v>6</v>
      </c>
      <c r="P136" s="412">
        <v>6</v>
      </c>
      <c r="Q136" s="22"/>
      <c r="R136" s="419">
        <v>418</v>
      </c>
      <c r="S136" s="202" t="s">
        <v>159</v>
      </c>
      <c r="T136" s="400">
        <v>24580</v>
      </c>
      <c r="U136" s="434">
        <v>703.17052619004448</v>
      </c>
      <c r="V136" s="434">
        <v>72.256753403954207</v>
      </c>
      <c r="W136" s="434">
        <v>775.42727959399883</v>
      </c>
      <c r="X136" s="434">
        <v>113.85039890898946</v>
      </c>
      <c r="Y136" s="434">
        <v>889.27767850298824</v>
      </c>
      <c r="Z136" s="435">
        <v>-101.46480878763222</v>
      </c>
      <c r="AA136" s="437">
        <v>784.96132374302078</v>
      </c>
      <c r="AB136" s="434">
        <v>-21.266267125711959</v>
      </c>
      <c r="AC136" s="434">
        <v>763.69505661730875</v>
      </c>
      <c r="AD136" s="412">
        <v>6</v>
      </c>
      <c r="AE136" s="412">
        <v>6</v>
      </c>
    </row>
    <row r="137" spans="1:31" s="9" customFormat="1" ht="16.5">
      <c r="A137" s="397">
        <v>420</v>
      </c>
      <c r="B137" s="398" t="s">
        <v>160</v>
      </c>
      <c r="C137" s="400">
        <v>9049</v>
      </c>
      <c r="D137" s="399">
        <v>145.95326598356758</v>
      </c>
      <c r="E137" s="399">
        <v>118.22882002179736</v>
      </c>
      <c r="F137" s="399">
        <v>264.18208600536491</v>
      </c>
      <c r="G137" s="399">
        <v>298.07988813011895</v>
      </c>
      <c r="H137" s="399">
        <v>562.26197413548391</v>
      </c>
      <c r="I137" s="399">
        <v>112.60744512220172</v>
      </c>
      <c r="J137" s="399">
        <v>674.86941925768565</v>
      </c>
      <c r="K137" s="399">
        <v>-118.93513095369654</v>
      </c>
      <c r="L137" s="399">
        <v>555.93428830398909</v>
      </c>
      <c r="M137" s="399">
        <v>-10.2226463134048</v>
      </c>
      <c r="N137" s="399">
        <v>545.71164199058433</v>
      </c>
      <c r="O137" s="412">
        <v>11</v>
      </c>
      <c r="P137" s="412">
        <v>11</v>
      </c>
      <c r="Q137" s="22"/>
      <c r="R137" s="419">
        <v>420</v>
      </c>
      <c r="S137" s="202" t="s">
        <v>160</v>
      </c>
      <c r="T137" s="400">
        <v>9177</v>
      </c>
      <c r="U137" s="434">
        <v>162.01522294274648</v>
      </c>
      <c r="V137" s="434">
        <v>284.89217546720715</v>
      </c>
      <c r="W137" s="434">
        <v>446.9073984099536</v>
      </c>
      <c r="X137" s="434">
        <v>181.14918238039917</v>
      </c>
      <c r="Y137" s="434">
        <v>628.05658079035277</v>
      </c>
      <c r="Z137" s="435">
        <v>-117.27623406341942</v>
      </c>
      <c r="AA137" s="437">
        <v>507.17088829825292</v>
      </c>
      <c r="AB137" s="434">
        <v>-14.510464312956309</v>
      </c>
      <c r="AC137" s="434">
        <v>492.66042398529657</v>
      </c>
      <c r="AD137" s="412">
        <v>11</v>
      </c>
      <c r="AE137" s="412">
        <v>11</v>
      </c>
    </row>
    <row r="138" spans="1:31" s="9" customFormat="1" ht="16.5">
      <c r="A138" s="397">
        <v>421</v>
      </c>
      <c r="B138" s="398" t="s">
        <v>161</v>
      </c>
      <c r="C138" s="400">
        <v>682</v>
      </c>
      <c r="D138" s="399">
        <v>1719.4538813487366</v>
      </c>
      <c r="E138" s="399">
        <v>92.003174689533012</v>
      </c>
      <c r="F138" s="399">
        <v>1811.4570560382695</v>
      </c>
      <c r="G138" s="399">
        <v>245.63950218894175</v>
      </c>
      <c r="H138" s="399">
        <v>2057.0965582272115</v>
      </c>
      <c r="I138" s="399">
        <v>200.23766865077386</v>
      </c>
      <c r="J138" s="399">
        <v>2257.3342268779852</v>
      </c>
      <c r="K138" s="399">
        <v>-204.51906158357772</v>
      </c>
      <c r="L138" s="399">
        <v>2052.8151652944075</v>
      </c>
      <c r="M138" s="399">
        <v>-7.4546203812316714</v>
      </c>
      <c r="N138" s="399">
        <v>2045.3605449131755</v>
      </c>
      <c r="O138" s="412">
        <v>16</v>
      </c>
      <c r="P138" s="412">
        <v>16</v>
      </c>
      <c r="Q138" s="22"/>
      <c r="R138" s="419">
        <v>421</v>
      </c>
      <c r="S138" s="202" t="s">
        <v>161</v>
      </c>
      <c r="T138" s="400">
        <v>695</v>
      </c>
      <c r="U138" s="434">
        <v>1636.3175921874492</v>
      </c>
      <c r="V138" s="434">
        <v>282.80211205765079</v>
      </c>
      <c r="W138" s="434">
        <v>1919.1197042450999</v>
      </c>
      <c r="X138" s="434">
        <v>246.28461109057412</v>
      </c>
      <c r="Y138" s="434">
        <v>2165.4043153356743</v>
      </c>
      <c r="Z138" s="435">
        <v>-200.69352517985612</v>
      </c>
      <c r="AA138" s="437">
        <v>1960.0230203716453</v>
      </c>
      <c r="AB138" s="434">
        <v>0</v>
      </c>
      <c r="AC138" s="434">
        <v>1960.0230203716453</v>
      </c>
      <c r="AD138" s="412">
        <v>16</v>
      </c>
      <c r="AE138" s="412">
        <v>16</v>
      </c>
    </row>
    <row r="139" spans="1:31" s="9" customFormat="1" ht="16.5">
      <c r="A139" s="397">
        <v>422</v>
      </c>
      <c r="B139" s="398" t="s">
        <v>162</v>
      </c>
      <c r="C139" s="400">
        <v>10228</v>
      </c>
      <c r="D139" s="399">
        <v>53.349290012215725</v>
      </c>
      <c r="E139" s="399">
        <v>190.87854337208887</v>
      </c>
      <c r="F139" s="399">
        <v>244.2278333843046</v>
      </c>
      <c r="G139" s="399">
        <v>380.83621281261026</v>
      </c>
      <c r="H139" s="399">
        <v>625.06404619691489</v>
      </c>
      <c r="I139" s="399">
        <v>145.576344883106</v>
      </c>
      <c r="J139" s="399">
        <v>770.64039108002089</v>
      </c>
      <c r="K139" s="399">
        <v>-20.869280406726634</v>
      </c>
      <c r="L139" s="399">
        <v>749.77111067329429</v>
      </c>
      <c r="M139" s="399">
        <v>9.8273553578412169</v>
      </c>
      <c r="N139" s="399">
        <v>759.59846603113556</v>
      </c>
      <c r="O139" s="412">
        <v>12</v>
      </c>
      <c r="P139" s="412">
        <v>12</v>
      </c>
      <c r="Q139" s="22"/>
      <c r="R139" s="419">
        <v>422</v>
      </c>
      <c r="S139" s="202" t="s">
        <v>162</v>
      </c>
      <c r="T139" s="400">
        <v>10372</v>
      </c>
      <c r="U139" s="434">
        <v>69.659888093245058</v>
      </c>
      <c r="V139" s="434">
        <v>332.75169488524926</v>
      </c>
      <c r="W139" s="434">
        <v>402.41158297849432</v>
      </c>
      <c r="X139" s="434">
        <v>200.89420503032508</v>
      </c>
      <c r="Y139" s="434">
        <v>603.30578800881938</v>
      </c>
      <c r="Z139" s="435">
        <v>-20.579541072117237</v>
      </c>
      <c r="AA139" s="437">
        <v>578.06147640064353</v>
      </c>
      <c r="AB139" s="434">
        <v>13.248583060161973</v>
      </c>
      <c r="AC139" s="434">
        <v>591.31005946080552</v>
      </c>
      <c r="AD139" s="412">
        <v>12</v>
      </c>
      <c r="AE139" s="412">
        <v>12</v>
      </c>
    </row>
    <row r="140" spans="1:31" s="9" customFormat="1" ht="16.5">
      <c r="A140" s="397">
        <v>423</v>
      </c>
      <c r="B140" s="398" t="s">
        <v>163</v>
      </c>
      <c r="C140" s="400">
        <v>20637</v>
      </c>
      <c r="D140" s="399">
        <v>653.97363559374514</v>
      </c>
      <c r="E140" s="399">
        <v>100.75468383066898</v>
      </c>
      <c r="F140" s="399">
        <v>754.72831942441417</v>
      </c>
      <c r="G140" s="399">
        <v>72.079295357220502</v>
      </c>
      <c r="H140" s="399">
        <v>826.8076147816347</v>
      </c>
      <c r="I140" s="399">
        <v>61.228606145314913</v>
      </c>
      <c r="J140" s="399">
        <v>888.03622092694957</v>
      </c>
      <c r="K140" s="399">
        <v>-109.49324029655473</v>
      </c>
      <c r="L140" s="399">
        <v>778.54298063039482</v>
      </c>
      <c r="M140" s="399">
        <v>-28.681101742985906</v>
      </c>
      <c r="N140" s="399">
        <v>749.86187888740892</v>
      </c>
      <c r="O140" s="412">
        <v>2</v>
      </c>
      <c r="P140" s="412">
        <v>2</v>
      </c>
      <c r="Q140" s="22"/>
      <c r="R140" s="419">
        <v>423</v>
      </c>
      <c r="S140" s="202" t="s">
        <v>163</v>
      </c>
      <c r="T140" s="400">
        <v>20497</v>
      </c>
      <c r="U140" s="434">
        <v>668.83844380286223</v>
      </c>
      <c r="V140" s="434">
        <v>102.655689372761</v>
      </c>
      <c r="W140" s="434">
        <v>771.49413317562323</v>
      </c>
      <c r="X140" s="434">
        <v>121.87417115978353</v>
      </c>
      <c r="Y140" s="434">
        <v>893.36830433540672</v>
      </c>
      <c r="Z140" s="435">
        <v>-110.24110845489584</v>
      </c>
      <c r="AA140" s="437">
        <v>778.7137695254346</v>
      </c>
      <c r="AB140" s="434">
        <v>-35.645876835634496</v>
      </c>
      <c r="AC140" s="434">
        <v>743.06789268980015</v>
      </c>
      <c r="AD140" s="412">
        <v>2</v>
      </c>
      <c r="AE140" s="412">
        <v>2</v>
      </c>
    </row>
    <row r="141" spans="1:31" s="9" customFormat="1" ht="16.5">
      <c r="A141" s="397">
        <v>425</v>
      </c>
      <c r="B141" s="398" t="s">
        <v>164</v>
      </c>
      <c r="C141" s="400">
        <v>10256</v>
      </c>
      <c r="D141" s="399">
        <v>1338.2874100487932</v>
      </c>
      <c r="E141" s="399">
        <v>96.788675227402948</v>
      </c>
      <c r="F141" s="399">
        <v>1435.0760852761962</v>
      </c>
      <c r="G141" s="399">
        <v>523.236115397768</v>
      </c>
      <c r="H141" s="399">
        <v>1958.3122006739641</v>
      </c>
      <c r="I141" s="399">
        <v>34.721045654449462</v>
      </c>
      <c r="J141" s="399">
        <v>1993.0332463284135</v>
      </c>
      <c r="K141" s="399">
        <v>88.224063962558503</v>
      </c>
      <c r="L141" s="399">
        <v>2081.2573102909719</v>
      </c>
      <c r="M141" s="399">
        <v>25.469176863299538</v>
      </c>
      <c r="N141" s="399">
        <v>2106.7264871542716</v>
      </c>
      <c r="O141" s="412">
        <v>17</v>
      </c>
      <c r="P141" s="412">
        <v>17</v>
      </c>
      <c r="Q141" s="22"/>
      <c r="R141" s="419">
        <v>425</v>
      </c>
      <c r="S141" s="202" t="s">
        <v>164</v>
      </c>
      <c r="T141" s="400">
        <v>10258</v>
      </c>
      <c r="U141" s="434">
        <v>1341.6534412407148</v>
      </c>
      <c r="V141" s="434">
        <v>501.28264248655751</v>
      </c>
      <c r="W141" s="434">
        <v>1842.936083727272</v>
      </c>
      <c r="X141" s="434">
        <v>112.36634063125614</v>
      </c>
      <c r="Y141" s="434">
        <v>1955.3024243585282</v>
      </c>
      <c r="Z141" s="435">
        <v>88.206862936244889</v>
      </c>
      <c r="AA141" s="437">
        <v>2037.9681486712598</v>
      </c>
      <c r="AB141" s="434">
        <v>-1.183386961395982</v>
      </c>
      <c r="AC141" s="434">
        <v>2036.7847617098639</v>
      </c>
      <c r="AD141" s="412">
        <v>17</v>
      </c>
      <c r="AE141" s="412">
        <v>17</v>
      </c>
    </row>
    <row r="142" spans="1:31" s="9" customFormat="1" ht="16.5">
      <c r="A142" s="397">
        <v>426</v>
      </c>
      <c r="B142" s="398" t="s">
        <v>165</v>
      </c>
      <c r="C142" s="400">
        <v>11969</v>
      </c>
      <c r="D142" s="399">
        <v>185.53426530495372</v>
      </c>
      <c r="E142" s="399">
        <v>145.08883610596541</v>
      </c>
      <c r="F142" s="399">
        <v>330.62310141091916</v>
      </c>
      <c r="G142" s="399">
        <v>482.48537696380259</v>
      </c>
      <c r="H142" s="399">
        <v>813.1084783747217</v>
      </c>
      <c r="I142" s="399">
        <v>84.540611579147836</v>
      </c>
      <c r="J142" s="399">
        <v>897.64908995386952</v>
      </c>
      <c r="K142" s="399">
        <v>-176.93157323084634</v>
      </c>
      <c r="L142" s="399">
        <v>720.71751672302321</v>
      </c>
      <c r="M142" s="399">
        <v>-69.892898647840241</v>
      </c>
      <c r="N142" s="399">
        <v>650.82461807518291</v>
      </c>
      <c r="O142" s="412">
        <v>12</v>
      </c>
      <c r="P142" s="412">
        <v>12</v>
      </c>
      <c r="Q142" s="22"/>
      <c r="R142" s="419">
        <v>426</v>
      </c>
      <c r="S142" s="202" t="s">
        <v>165</v>
      </c>
      <c r="T142" s="400">
        <v>11962</v>
      </c>
      <c r="U142" s="434">
        <v>166.27450113536335</v>
      </c>
      <c r="V142" s="434">
        <v>499.55693155522584</v>
      </c>
      <c r="W142" s="434">
        <v>665.83143269058917</v>
      </c>
      <c r="X142" s="434">
        <v>173.2740318361175</v>
      </c>
      <c r="Y142" s="434">
        <v>839.10546452670667</v>
      </c>
      <c r="Z142" s="435">
        <v>-177.0351111854205</v>
      </c>
      <c r="AA142" s="437">
        <v>656.01158390473711</v>
      </c>
      <c r="AB142" s="434">
        <v>-63.129624460792513</v>
      </c>
      <c r="AC142" s="434">
        <v>592.88195944394465</v>
      </c>
      <c r="AD142" s="412">
        <v>12</v>
      </c>
      <c r="AE142" s="412">
        <v>12</v>
      </c>
    </row>
    <row r="143" spans="1:31" s="9" customFormat="1" ht="16.5">
      <c r="A143" s="397">
        <v>430</v>
      </c>
      <c r="B143" s="398" t="s">
        <v>166</v>
      </c>
      <c r="C143" s="400">
        <v>15420</v>
      </c>
      <c r="D143" s="399">
        <v>141.630634240154</v>
      </c>
      <c r="E143" s="399">
        <v>150.36031450557584</v>
      </c>
      <c r="F143" s="399">
        <v>291.99094874572984</v>
      </c>
      <c r="G143" s="399">
        <v>384.47274741827431</v>
      </c>
      <c r="H143" s="399">
        <v>676.46369616400409</v>
      </c>
      <c r="I143" s="399">
        <v>151.99403929793829</v>
      </c>
      <c r="J143" s="399">
        <v>828.45773546194243</v>
      </c>
      <c r="K143" s="399">
        <v>-122.08047989623866</v>
      </c>
      <c r="L143" s="399">
        <v>706.37725556570376</v>
      </c>
      <c r="M143" s="399">
        <v>21.872954000000007</v>
      </c>
      <c r="N143" s="399">
        <v>728.25020956570381</v>
      </c>
      <c r="O143" s="412">
        <v>2</v>
      </c>
      <c r="P143" s="412">
        <v>2</v>
      </c>
      <c r="Q143" s="22"/>
      <c r="R143" s="419">
        <v>430</v>
      </c>
      <c r="S143" s="202" t="s">
        <v>166</v>
      </c>
      <c r="T143" s="400">
        <v>15392</v>
      </c>
      <c r="U143" s="434">
        <v>144.91332387491224</v>
      </c>
      <c r="V143" s="434">
        <v>396.05075286895811</v>
      </c>
      <c r="W143" s="434">
        <v>540.96407674387035</v>
      </c>
      <c r="X143" s="434">
        <v>211.92962883786359</v>
      </c>
      <c r="Y143" s="434">
        <v>752.89370558173391</v>
      </c>
      <c r="Z143" s="435">
        <v>-122.30255977130977</v>
      </c>
      <c r="AA143" s="437">
        <v>623.73927470855301</v>
      </c>
      <c r="AB143" s="434">
        <v>3.0957438279625786</v>
      </c>
      <c r="AC143" s="434">
        <v>626.83501853651558</v>
      </c>
      <c r="AD143" s="412">
        <v>2</v>
      </c>
      <c r="AE143" s="412">
        <v>2</v>
      </c>
    </row>
    <row r="144" spans="1:31" s="9" customFormat="1" ht="16.5">
      <c r="A144" s="397">
        <v>433</v>
      </c>
      <c r="B144" s="398" t="s">
        <v>167</v>
      </c>
      <c r="C144" s="400">
        <v>7692</v>
      </c>
      <c r="D144" s="399">
        <v>207.19729496272944</v>
      </c>
      <c r="E144" s="399">
        <v>107.84637599786146</v>
      </c>
      <c r="F144" s="399">
        <v>315.04367096059093</v>
      </c>
      <c r="G144" s="399">
        <v>301.85057242255198</v>
      </c>
      <c r="H144" s="399">
        <v>616.89424338314291</v>
      </c>
      <c r="I144" s="399">
        <v>115.10670369072071</v>
      </c>
      <c r="J144" s="399">
        <v>732.00094707386359</v>
      </c>
      <c r="K144" s="399">
        <v>-108.13975559022361</v>
      </c>
      <c r="L144" s="399">
        <v>623.86119148363991</v>
      </c>
      <c r="M144" s="399">
        <v>13.229896918876756</v>
      </c>
      <c r="N144" s="399">
        <v>637.09108840251679</v>
      </c>
      <c r="O144" s="412">
        <v>5</v>
      </c>
      <c r="P144" s="412">
        <v>5</v>
      </c>
      <c r="Q144" s="22"/>
      <c r="R144" s="419">
        <v>433</v>
      </c>
      <c r="S144" s="202" t="s">
        <v>167</v>
      </c>
      <c r="T144" s="400">
        <v>7749</v>
      </c>
      <c r="U144" s="434">
        <v>272.42539638920999</v>
      </c>
      <c r="V144" s="434">
        <v>295.43335807730426</v>
      </c>
      <c r="W144" s="434">
        <v>567.85875446651426</v>
      </c>
      <c r="X144" s="434">
        <v>181.08028834756135</v>
      </c>
      <c r="Y144" s="434">
        <v>748.93904281407561</v>
      </c>
      <c r="Z144" s="435">
        <v>-107.34430249064395</v>
      </c>
      <c r="AA144" s="437">
        <v>638.27315044086617</v>
      </c>
      <c r="AB144" s="434">
        <v>0.97223415924635426</v>
      </c>
      <c r="AC144" s="434">
        <v>639.24538460011252</v>
      </c>
      <c r="AD144" s="412">
        <v>5</v>
      </c>
      <c r="AE144" s="412">
        <v>5</v>
      </c>
    </row>
    <row r="145" spans="1:31" s="9" customFormat="1" ht="16.5">
      <c r="A145" s="397">
        <v>434</v>
      </c>
      <c r="B145" s="398" t="s">
        <v>168</v>
      </c>
      <c r="C145" s="400">
        <v>14458</v>
      </c>
      <c r="D145" s="399">
        <v>390.85974661483135</v>
      </c>
      <c r="E145" s="399">
        <v>125.49509893046393</v>
      </c>
      <c r="F145" s="399">
        <v>516.35484554529535</v>
      </c>
      <c r="G145" s="399">
        <v>-2.9450269411058456</v>
      </c>
      <c r="H145" s="399">
        <v>513.40981860418947</v>
      </c>
      <c r="I145" s="399">
        <v>122.59041599996303</v>
      </c>
      <c r="J145" s="399">
        <v>636.00023460415252</v>
      </c>
      <c r="K145" s="399">
        <v>-56.829782819200446</v>
      </c>
      <c r="L145" s="399">
        <v>579.17045178495209</v>
      </c>
      <c r="M145" s="399">
        <v>88.028866340434362</v>
      </c>
      <c r="N145" s="399">
        <v>667.19931812538641</v>
      </c>
      <c r="O145" s="412">
        <v>1</v>
      </c>
      <c r="P145" s="413">
        <v>34</v>
      </c>
      <c r="Q145" s="22"/>
      <c r="R145" s="419">
        <v>434</v>
      </c>
      <c r="S145" s="202" t="s">
        <v>168</v>
      </c>
      <c r="T145" s="400">
        <v>14568</v>
      </c>
      <c r="U145" s="434">
        <v>413.14294830646242</v>
      </c>
      <c r="V145" s="434">
        <v>60.706743112009576</v>
      </c>
      <c r="W145" s="434">
        <v>473.84969141847199</v>
      </c>
      <c r="X145" s="434">
        <v>177.2433269738988</v>
      </c>
      <c r="Y145" s="434">
        <v>651.09301839237082</v>
      </c>
      <c r="Z145" s="435">
        <v>-56.400672707303677</v>
      </c>
      <c r="AA145" s="437">
        <v>591.06768890307922</v>
      </c>
      <c r="AB145" s="434">
        <v>62.249509850356951</v>
      </c>
      <c r="AC145" s="434">
        <v>653.31719875343617</v>
      </c>
      <c r="AD145" s="412">
        <v>1</v>
      </c>
      <c r="AE145" s="413">
        <v>34</v>
      </c>
    </row>
    <row r="146" spans="1:31" s="9" customFormat="1" ht="16.5">
      <c r="A146" s="397">
        <v>435</v>
      </c>
      <c r="B146" s="398" t="s">
        <v>169</v>
      </c>
      <c r="C146" s="400">
        <v>702</v>
      </c>
      <c r="D146" s="399">
        <v>1289.7208703478577</v>
      </c>
      <c r="E146" s="399">
        <v>95.172923020092554</v>
      </c>
      <c r="F146" s="399">
        <v>1384.8937933679501</v>
      </c>
      <c r="G146" s="399">
        <v>55.86700794943674</v>
      </c>
      <c r="H146" s="399">
        <v>1440.7608013173869</v>
      </c>
      <c r="I146" s="399">
        <v>182.22372265238147</v>
      </c>
      <c r="J146" s="399">
        <v>1622.9845239697684</v>
      </c>
      <c r="K146" s="399">
        <v>-280.86039886039885</v>
      </c>
      <c r="L146" s="399">
        <v>1342.1241251093695</v>
      </c>
      <c r="M146" s="399">
        <v>-173.22008675213678</v>
      </c>
      <c r="N146" s="399">
        <v>1168.9040383572328</v>
      </c>
      <c r="O146" s="412">
        <v>13</v>
      </c>
      <c r="P146" s="412">
        <v>13</v>
      </c>
      <c r="Q146" s="22"/>
      <c r="R146" s="419">
        <v>435</v>
      </c>
      <c r="S146" s="202" t="s">
        <v>169</v>
      </c>
      <c r="T146" s="400">
        <v>692</v>
      </c>
      <c r="U146" s="434">
        <v>1160.451851463416</v>
      </c>
      <c r="V146" s="434">
        <v>74.396030961193432</v>
      </c>
      <c r="W146" s="434">
        <v>1234.8478824246095</v>
      </c>
      <c r="X146" s="434">
        <v>216.43770659386868</v>
      </c>
      <c r="Y146" s="434">
        <v>1451.285589018478</v>
      </c>
      <c r="Z146" s="435">
        <v>-284.91907514450867</v>
      </c>
      <c r="AA146" s="437">
        <v>1166.3665138739696</v>
      </c>
      <c r="AB146" s="434">
        <v>-86.12631141618499</v>
      </c>
      <c r="AC146" s="434">
        <v>1080.2402024577846</v>
      </c>
      <c r="AD146" s="412">
        <v>13</v>
      </c>
      <c r="AE146" s="412">
        <v>13</v>
      </c>
    </row>
    <row r="147" spans="1:31" s="9" customFormat="1" ht="16.5">
      <c r="A147" s="397">
        <v>436</v>
      </c>
      <c r="B147" s="398" t="s">
        <v>170</v>
      </c>
      <c r="C147" s="400">
        <v>2033</v>
      </c>
      <c r="D147" s="399">
        <v>1023.2173567884491</v>
      </c>
      <c r="E147" s="399">
        <v>89.483817060808974</v>
      </c>
      <c r="F147" s="399">
        <v>1112.7011738492581</v>
      </c>
      <c r="G147" s="399">
        <v>650.33070389418685</v>
      </c>
      <c r="H147" s="399">
        <v>1763.031877743445</v>
      </c>
      <c r="I147" s="399">
        <v>100.27555700874881</v>
      </c>
      <c r="J147" s="399">
        <v>1863.3074347521936</v>
      </c>
      <c r="K147" s="399">
        <v>-163.57599606492869</v>
      </c>
      <c r="L147" s="399">
        <v>1699.7314386872649</v>
      </c>
      <c r="M147" s="399">
        <v>31.981068622725036</v>
      </c>
      <c r="N147" s="399">
        <v>1731.7125073099899</v>
      </c>
      <c r="O147" s="412">
        <v>17</v>
      </c>
      <c r="P147" s="412">
        <v>17</v>
      </c>
      <c r="Q147" s="22"/>
      <c r="R147" s="419">
        <v>436</v>
      </c>
      <c r="S147" s="202" t="s">
        <v>170</v>
      </c>
      <c r="T147" s="400">
        <v>1988</v>
      </c>
      <c r="U147" s="434">
        <v>950.36757838625374</v>
      </c>
      <c r="V147" s="434">
        <v>689.31485523799245</v>
      </c>
      <c r="W147" s="434">
        <v>1639.6824336242462</v>
      </c>
      <c r="X147" s="434">
        <v>162.35035593476601</v>
      </c>
      <c r="Y147" s="434">
        <v>1802.0327895590121</v>
      </c>
      <c r="Z147" s="435">
        <v>-167.27867203219316</v>
      </c>
      <c r="AA147" s="437">
        <v>1628.03731672199</v>
      </c>
      <c r="AB147" s="434">
        <v>-5.3805656438631759</v>
      </c>
      <c r="AC147" s="434">
        <v>1622.6567510781269</v>
      </c>
      <c r="AD147" s="412">
        <v>17</v>
      </c>
      <c r="AE147" s="412">
        <v>17</v>
      </c>
    </row>
    <row r="148" spans="1:31" s="9" customFormat="1" ht="16.5">
      <c r="A148" s="397">
        <v>440</v>
      </c>
      <c r="B148" s="398" t="s">
        <v>171</v>
      </c>
      <c r="C148" s="400">
        <v>5843</v>
      </c>
      <c r="D148" s="399">
        <v>1470.4291346260729</v>
      </c>
      <c r="E148" s="399">
        <v>57.713712774813906</v>
      </c>
      <c r="F148" s="399">
        <v>1528.1428474008867</v>
      </c>
      <c r="G148" s="399">
        <v>554.76999216102899</v>
      </c>
      <c r="H148" s="399">
        <v>2082.9128395619155</v>
      </c>
      <c r="I148" s="399">
        <v>62.571180699053173</v>
      </c>
      <c r="J148" s="399">
        <v>2145.4840202609689</v>
      </c>
      <c r="K148" s="399">
        <v>-267.46140681156942</v>
      </c>
      <c r="L148" s="399">
        <v>1878.0226134493994</v>
      </c>
      <c r="M148" s="399">
        <v>-9.9848656512065723</v>
      </c>
      <c r="N148" s="399">
        <v>1868.0377477981926</v>
      </c>
      <c r="O148" s="412">
        <v>15</v>
      </c>
      <c r="P148" s="412">
        <v>15</v>
      </c>
      <c r="Q148" s="22"/>
      <c r="R148" s="419">
        <v>440</v>
      </c>
      <c r="S148" s="202" t="s">
        <v>171</v>
      </c>
      <c r="T148" s="400">
        <v>5732</v>
      </c>
      <c r="U148" s="434">
        <v>1390.5845631788918</v>
      </c>
      <c r="V148" s="434">
        <v>542.55732231004083</v>
      </c>
      <c r="W148" s="434">
        <v>1933.1418854889325</v>
      </c>
      <c r="X148" s="434">
        <v>132.25945456137322</v>
      </c>
      <c r="Y148" s="434">
        <v>2065.4013400503059</v>
      </c>
      <c r="Z148" s="435">
        <v>-272.64078855547803</v>
      </c>
      <c r="AA148" s="437">
        <v>1791.9411167425596</v>
      </c>
      <c r="AB148" s="434">
        <v>-11.191477669225396</v>
      </c>
      <c r="AC148" s="434">
        <v>1780.749639073334</v>
      </c>
      <c r="AD148" s="412">
        <v>15</v>
      </c>
      <c r="AE148" s="412">
        <v>15</v>
      </c>
    </row>
    <row r="149" spans="1:31" s="9" customFormat="1" ht="16.5">
      <c r="A149" s="397">
        <v>441</v>
      </c>
      <c r="B149" s="398" t="s">
        <v>172</v>
      </c>
      <c r="C149" s="400">
        <v>4396</v>
      </c>
      <c r="D149" s="399">
        <v>-203.4106317756856</v>
      </c>
      <c r="E149" s="399">
        <v>149.37455533582033</v>
      </c>
      <c r="F149" s="399">
        <v>-54.036076439865283</v>
      </c>
      <c r="G149" s="399">
        <v>294.6996083666449</v>
      </c>
      <c r="H149" s="399">
        <v>240.66353192677963</v>
      </c>
      <c r="I149" s="399">
        <v>136.64429714304484</v>
      </c>
      <c r="J149" s="399">
        <v>377.30782906982449</v>
      </c>
      <c r="K149" s="399">
        <v>-62.568243858052774</v>
      </c>
      <c r="L149" s="399">
        <v>314.73958521177173</v>
      </c>
      <c r="M149" s="399">
        <v>-8.2169623157415845</v>
      </c>
      <c r="N149" s="399">
        <v>306.5226228960301</v>
      </c>
      <c r="O149" s="412">
        <v>9</v>
      </c>
      <c r="P149" s="412">
        <v>9</v>
      </c>
      <c r="Q149" s="22"/>
      <c r="R149" s="419">
        <v>441</v>
      </c>
      <c r="S149" s="202" t="s">
        <v>172</v>
      </c>
      <c r="T149" s="400">
        <v>4421</v>
      </c>
      <c r="U149" s="434">
        <v>-207.30705676203866</v>
      </c>
      <c r="V149" s="434">
        <v>256.33085484801069</v>
      </c>
      <c r="W149" s="434">
        <v>49.023798085972025</v>
      </c>
      <c r="X149" s="434">
        <v>198.06953862505466</v>
      </c>
      <c r="Y149" s="434">
        <v>247.09333671102667</v>
      </c>
      <c r="Z149" s="435">
        <v>-62.214431124180052</v>
      </c>
      <c r="AA149" s="437">
        <v>180.73617769722887</v>
      </c>
      <c r="AB149" s="434">
        <v>-21.080269056774487</v>
      </c>
      <c r="AC149" s="434">
        <v>159.65590864045438</v>
      </c>
      <c r="AD149" s="412">
        <v>9</v>
      </c>
      <c r="AE149" s="412">
        <v>9</v>
      </c>
    </row>
    <row r="150" spans="1:31" s="9" customFormat="1" ht="16.5">
      <c r="A150" s="397">
        <v>444</v>
      </c>
      <c r="B150" s="398" t="s">
        <v>173</v>
      </c>
      <c r="C150" s="400">
        <v>45645</v>
      </c>
      <c r="D150" s="399">
        <v>317.62612031012844</v>
      </c>
      <c r="E150" s="399">
        <v>140.62388195177078</v>
      </c>
      <c r="F150" s="399">
        <v>458.25000226189923</v>
      </c>
      <c r="G150" s="399">
        <v>120.38518763122312</v>
      </c>
      <c r="H150" s="399">
        <v>578.6351898931224</v>
      </c>
      <c r="I150" s="399">
        <v>92.047488071054232</v>
      </c>
      <c r="J150" s="399">
        <v>670.68267796417661</v>
      </c>
      <c r="K150" s="399">
        <v>-15.478891444846095</v>
      </c>
      <c r="L150" s="399">
        <v>655.20378651933049</v>
      </c>
      <c r="M150" s="399">
        <v>62.490620363194211</v>
      </c>
      <c r="N150" s="399">
        <v>717.69440688252473</v>
      </c>
      <c r="O150" s="412">
        <v>1</v>
      </c>
      <c r="P150" s="413">
        <v>33</v>
      </c>
      <c r="Q150" s="22"/>
      <c r="R150" s="419">
        <v>444</v>
      </c>
      <c r="S150" s="202" t="s">
        <v>173</v>
      </c>
      <c r="T150" s="400">
        <v>45811</v>
      </c>
      <c r="U150" s="434">
        <v>354.95683367747364</v>
      </c>
      <c r="V150" s="434">
        <v>132.65639406959846</v>
      </c>
      <c r="W150" s="434">
        <v>487.61322774707207</v>
      </c>
      <c r="X150" s="434">
        <v>153.31296678642684</v>
      </c>
      <c r="Y150" s="434">
        <v>640.92619453349892</v>
      </c>
      <c r="Z150" s="435">
        <v>-15.422802383706969</v>
      </c>
      <c r="AA150" s="437">
        <v>620.95651476226499</v>
      </c>
      <c r="AB150" s="434">
        <v>52.368328062037499</v>
      </c>
      <c r="AC150" s="434">
        <v>673.32484282430244</v>
      </c>
      <c r="AD150" s="412">
        <v>1</v>
      </c>
      <c r="AE150" s="413">
        <v>33</v>
      </c>
    </row>
    <row r="151" spans="1:31" s="9" customFormat="1" ht="16.5">
      <c r="A151" s="397">
        <v>445</v>
      </c>
      <c r="B151" s="398" t="s">
        <v>174</v>
      </c>
      <c r="C151" s="400">
        <v>14999</v>
      </c>
      <c r="D151" s="399">
        <v>405.55440513095249</v>
      </c>
      <c r="E151" s="399">
        <v>95.016854279983775</v>
      </c>
      <c r="F151" s="399">
        <v>500.57125941093631</v>
      </c>
      <c r="G151" s="399">
        <v>14.827431041431808</v>
      </c>
      <c r="H151" s="399">
        <v>515.3986904523681</v>
      </c>
      <c r="I151" s="399">
        <v>99.533028011237775</v>
      </c>
      <c r="J151" s="399">
        <v>614.93171846360576</v>
      </c>
      <c r="K151" s="399">
        <v>3.4343622908193878</v>
      </c>
      <c r="L151" s="399">
        <v>618.36608075442518</v>
      </c>
      <c r="M151" s="399">
        <v>13.27275857457164</v>
      </c>
      <c r="N151" s="399">
        <v>631.63883932899682</v>
      </c>
      <c r="O151" s="412">
        <v>2</v>
      </c>
      <c r="P151" s="412">
        <v>2</v>
      </c>
      <c r="Q151" s="22"/>
      <c r="R151" s="419">
        <v>445</v>
      </c>
      <c r="S151" s="202" t="s">
        <v>174</v>
      </c>
      <c r="T151" s="400">
        <v>14991</v>
      </c>
      <c r="U151" s="434">
        <v>373.5859183334594</v>
      </c>
      <c r="V151" s="434">
        <v>19.679875381324621</v>
      </c>
      <c r="W151" s="434">
        <v>393.26579371478402</v>
      </c>
      <c r="X151" s="434">
        <v>157.33637711984446</v>
      </c>
      <c r="Y151" s="434">
        <v>550.60217083462851</v>
      </c>
      <c r="Z151" s="435">
        <v>3.4361950503635517</v>
      </c>
      <c r="AA151" s="437">
        <v>547.22614521925925</v>
      </c>
      <c r="AB151" s="434">
        <v>8.4220709425655365</v>
      </c>
      <c r="AC151" s="434">
        <v>555.64821616182485</v>
      </c>
      <c r="AD151" s="412">
        <v>2</v>
      </c>
      <c r="AE151" s="412">
        <v>2</v>
      </c>
    </row>
    <row r="152" spans="1:31" s="9" customFormat="1" ht="16.5">
      <c r="A152" s="397">
        <v>475</v>
      </c>
      <c r="B152" s="398" t="s">
        <v>175</v>
      </c>
      <c r="C152" s="400">
        <v>5456</v>
      </c>
      <c r="D152" s="399">
        <v>589.91934592986433</v>
      </c>
      <c r="E152" s="399">
        <v>81.139870931857715</v>
      </c>
      <c r="F152" s="399">
        <v>671.05921686172201</v>
      </c>
      <c r="G152" s="399">
        <v>320.41233147907002</v>
      </c>
      <c r="H152" s="399">
        <v>991.47154834079197</v>
      </c>
      <c r="I152" s="399">
        <v>128.10156988783297</v>
      </c>
      <c r="J152" s="399">
        <v>1119.5731182286249</v>
      </c>
      <c r="K152" s="399">
        <v>-35.686766862170089</v>
      </c>
      <c r="L152" s="399">
        <v>1083.8863513664548</v>
      </c>
      <c r="M152" s="399">
        <v>164.86626214442816</v>
      </c>
      <c r="N152" s="399">
        <v>1248.7526135108828</v>
      </c>
      <c r="O152" s="412">
        <v>15</v>
      </c>
      <c r="P152" s="412">
        <v>15</v>
      </c>
      <c r="Q152" s="22"/>
      <c r="R152" s="419">
        <v>475</v>
      </c>
      <c r="S152" s="202" t="s">
        <v>175</v>
      </c>
      <c r="T152" s="400">
        <v>5479</v>
      </c>
      <c r="U152" s="434">
        <v>522.30481553131699</v>
      </c>
      <c r="V152" s="434">
        <v>321.32165623981354</v>
      </c>
      <c r="W152" s="434">
        <v>843.62647177113058</v>
      </c>
      <c r="X152" s="434">
        <v>198.85904107058215</v>
      </c>
      <c r="Y152" s="434">
        <v>1042.4855128417128</v>
      </c>
      <c r="Z152" s="435">
        <v>-35.536959299142183</v>
      </c>
      <c r="AA152" s="437">
        <v>1004.079964383965</v>
      </c>
      <c r="AB152" s="434">
        <v>132.38773288921337</v>
      </c>
      <c r="AC152" s="434">
        <v>1136.4676972731786</v>
      </c>
      <c r="AD152" s="412">
        <v>15</v>
      </c>
      <c r="AE152" s="412">
        <v>15</v>
      </c>
    </row>
    <row r="153" spans="1:31" s="9" customFormat="1" ht="16.5">
      <c r="A153" s="397">
        <v>480</v>
      </c>
      <c r="B153" s="398" t="s">
        <v>176</v>
      </c>
      <c r="C153" s="400">
        <v>1930</v>
      </c>
      <c r="D153" s="399">
        <v>318.85853934507224</v>
      </c>
      <c r="E153" s="399">
        <v>125.86784496311827</v>
      </c>
      <c r="F153" s="399">
        <v>444.72638430819046</v>
      </c>
      <c r="G153" s="399">
        <v>545.28939593392317</v>
      </c>
      <c r="H153" s="399">
        <v>990.01578024211369</v>
      </c>
      <c r="I153" s="399">
        <v>170.51786754385529</v>
      </c>
      <c r="J153" s="399">
        <v>1160.5336477859689</v>
      </c>
      <c r="K153" s="399">
        <v>-260.16580310880829</v>
      </c>
      <c r="L153" s="399">
        <v>900.36784467716063</v>
      </c>
      <c r="M153" s="399">
        <v>-448.20662844559592</v>
      </c>
      <c r="N153" s="399">
        <v>452.16121623156471</v>
      </c>
      <c r="O153" s="412">
        <v>2</v>
      </c>
      <c r="P153" s="412">
        <v>2</v>
      </c>
      <c r="Q153" s="22"/>
      <c r="R153" s="419">
        <v>480</v>
      </c>
      <c r="S153" s="202" t="s">
        <v>176</v>
      </c>
      <c r="T153" s="400">
        <v>1978</v>
      </c>
      <c r="U153" s="434">
        <v>354.1065508994875</v>
      </c>
      <c r="V153" s="434">
        <v>528.59126236330383</v>
      </c>
      <c r="W153" s="434">
        <v>882.69781326279133</v>
      </c>
      <c r="X153" s="434">
        <v>214.87800237889951</v>
      </c>
      <c r="Y153" s="434">
        <v>1097.575815641691</v>
      </c>
      <c r="Z153" s="435">
        <v>-253.85237613751264</v>
      </c>
      <c r="AA153" s="437">
        <v>841.90139703703971</v>
      </c>
      <c r="AB153" s="434">
        <v>-400.49158240647131</v>
      </c>
      <c r="AC153" s="434">
        <v>441.40981463056841</v>
      </c>
      <c r="AD153" s="412">
        <v>2</v>
      </c>
      <c r="AE153" s="412">
        <v>2</v>
      </c>
    </row>
    <row r="154" spans="1:31" s="9" customFormat="1" ht="16.5">
      <c r="A154" s="397">
        <v>481</v>
      </c>
      <c r="B154" s="398" t="s">
        <v>177</v>
      </c>
      <c r="C154" s="400">
        <v>9619</v>
      </c>
      <c r="D154" s="399">
        <v>528.90862191696215</v>
      </c>
      <c r="E154" s="399">
        <v>85.882161343183824</v>
      </c>
      <c r="F154" s="399">
        <v>614.79078326014587</v>
      </c>
      <c r="G154" s="399">
        <v>71.812369725228237</v>
      </c>
      <c r="H154" s="399">
        <v>686.60315298537421</v>
      </c>
      <c r="I154" s="399">
        <v>50.189433776286904</v>
      </c>
      <c r="J154" s="399">
        <v>736.79258676166103</v>
      </c>
      <c r="K154" s="399">
        <v>-229.27715978791974</v>
      </c>
      <c r="L154" s="399">
        <v>507.51542697374128</v>
      </c>
      <c r="M154" s="399">
        <v>-23.29746386110822</v>
      </c>
      <c r="N154" s="399">
        <v>484.21796311263313</v>
      </c>
      <c r="O154" s="412">
        <v>2</v>
      </c>
      <c r="P154" s="412">
        <v>2</v>
      </c>
      <c r="Q154" s="22"/>
      <c r="R154" s="419">
        <v>481</v>
      </c>
      <c r="S154" s="202" t="s">
        <v>177</v>
      </c>
      <c r="T154" s="400">
        <v>9642</v>
      </c>
      <c r="U154" s="434">
        <v>541.47486177985832</v>
      </c>
      <c r="V154" s="434">
        <v>99.0177324369632</v>
      </c>
      <c r="W154" s="434">
        <v>640.49259421682154</v>
      </c>
      <c r="X154" s="434">
        <v>125.47561703309695</v>
      </c>
      <c r="Y154" s="434">
        <v>765.96821124991857</v>
      </c>
      <c r="Z154" s="435">
        <v>-228.73024268823895</v>
      </c>
      <c r="AA154" s="437">
        <v>534.38181838536764</v>
      </c>
      <c r="AB154" s="434">
        <v>-23.748605735324624</v>
      </c>
      <c r="AC154" s="434">
        <v>510.63321265004305</v>
      </c>
      <c r="AD154" s="412">
        <v>2</v>
      </c>
      <c r="AE154" s="412">
        <v>2</v>
      </c>
    </row>
    <row r="155" spans="1:31" s="9" customFormat="1" ht="16.5">
      <c r="A155" s="397">
        <v>483</v>
      </c>
      <c r="B155" s="398" t="s">
        <v>178</v>
      </c>
      <c r="C155" s="400">
        <v>1055</v>
      </c>
      <c r="D155" s="399">
        <v>657.72033540717689</v>
      </c>
      <c r="E155" s="399">
        <v>134.53436963069595</v>
      </c>
      <c r="F155" s="399">
        <v>792.2547050378729</v>
      </c>
      <c r="G155" s="399">
        <v>909.11209571681457</v>
      </c>
      <c r="H155" s="399">
        <v>1701.3668007546876</v>
      </c>
      <c r="I155" s="399">
        <v>155.20364477159345</v>
      </c>
      <c r="J155" s="399">
        <v>1856.570445526281</v>
      </c>
      <c r="K155" s="399">
        <v>-203.6568720379147</v>
      </c>
      <c r="L155" s="399">
        <v>1652.9135734883662</v>
      </c>
      <c r="M155" s="399">
        <v>15.879019052132698</v>
      </c>
      <c r="N155" s="399">
        <v>1668.7925925404991</v>
      </c>
      <c r="O155" s="412">
        <v>17</v>
      </c>
      <c r="P155" s="412">
        <v>17</v>
      </c>
      <c r="Q155" s="22"/>
      <c r="R155" s="419">
        <v>483</v>
      </c>
      <c r="S155" s="202" t="s">
        <v>178</v>
      </c>
      <c r="T155" s="400">
        <v>1067</v>
      </c>
      <c r="U155" s="434">
        <v>545.01706737629274</v>
      </c>
      <c r="V155" s="434">
        <v>894.4247179404033</v>
      </c>
      <c r="W155" s="434">
        <v>1439.441785316696</v>
      </c>
      <c r="X155" s="434">
        <v>224.86923708017181</v>
      </c>
      <c r="Y155" s="434">
        <v>1664.3110223968681</v>
      </c>
      <c r="Z155" s="435">
        <v>-201.3664479850047</v>
      </c>
      <c r="AA155" s="437">
        <v>1458.2529155552561</v>
      </c>
      <c r="AB155" s="434">
        <v>54.598634020618547</v>
      </c>
      <c r="AC155" s="434">
        <v>1512.8515495758745</v>
      </c>
      <c r="AD155" s="412">
        <v>17</v>
      </c>
      <c r="AE155" s="412">
        <v>17</v>
      </c>
    </row>
    <row r="156" spans="1:31" s="9" customFormat="1" ht="16.5">
      <c r="A156" s="397">
        <v>484</v>
      </c>
      <c r="B156" s="398" t="s">
        <v>179</v>
      </c>
      <c r="C156" s="400">
        <v>2966</v>
      </c>
      <c r="D156" s="399">
        <v>154.93979598553295</v>
      </c>
      <c r="E156" s="399">
        <v>102.19743632525112</v>
      </c>
      <c r="F156" s="399">
        <v>257.13723231078404</v>
      </c>
      <c r="G156" s="399">
        <v>184.25056295961514</v>
      </c>
      <c r="H156" s="399">
        <v>441.38779527039924</v>
      </c>
      <c r="I156" s="399">
        <v>134.25620057703816</v>
      </c>
      <c r="J156" s="399">
        <v>575.6439958474374</v>
      </c>
      <c r="K156" s="399">
        <v>99.997302764666216</v>
      </c>
      <c r="L156" s="399">
        <v>675.64129861210358</v>
      </c>
      <c r="M156" s="399">
        <v>23.604141604855027</v>
      </c>
      <c r="N156" s="399">
        <v>699.24544021695863</v>
      </c>
      <c r="O156" s="412">
        <v>4</v>
      </c>
      <c r="P156" s="412">
        <v>4</v>
      </c>
      <c r="Q156" s="22"/>
      <c r="R156" s="419">
        <v>484</v>
      </c>
      <c r="S156" s="202" t="s">
        <v>179</v>
      </c>
      <c r="T156" s="400">
        <v>2967</v>
      </c>
      <c r="U156" s="434">
        <v>99.446937982455211</v>
      </c>
      <c r="V156" s="434">
        <v>361.64313254913742</v>
      </c>
      <c r="W156" s="434">
        <v>461.09007053159257</v>
      </c>
      <c r="X156" s="434">
        <v>203.44936837677923</v>
      </c>
      <c r="Y156" s="434">
        <v>664.53943890837184</v>
      </c>
      <c r="Z156" s="435">
        <v>100.2200876306033</v>
      </c>
      <c r="AA156" s="437">
        <v>760.50371258548671</v>
      </c>
      <c r="AB156" s="434">
        <v>43.292310414560156</v>
      </c>
      <c r="AC156" s="434">
        <v>803.79602300004694</v>
      </c>
      <c r="AD156" s="412">
        <v>4</v>
      </c>
      <c r="AE156" s="412">
        <v>4</v>
      </c>
    </row>
    <row r="157" spans="1:31" s="9" customFormat="1" ht="16.5">
      <c r="A157" s="397">
        <v>489</v>
      </c>
      <c r="B157" s="398" t="s">
        <v>180</v>
      </c>
      <c r="C157" s="400">
        <v>1752</v>
      </c>
      <c r="D157" s="399">
        <v>510.72991206868693</v>
      </c>
      <c r="E157" s="399">
        <v>137.38590327345324</v>
      </c>
      <c r="F157" s="399">
        <v>648.11581534214019</v>
      </c>
      <c r="G157" s="399">
        <v>573.2046641492949</v>
      </c>
      <c r="H157" s="399">
        <v>1221.320479491435</v>
      </c>
      <c r="I157" s="399">
        <v>180.00024875884534</v>
      </c>
      <c r="J157" s="399">
        <v>1401.3207282502804</v>
      </c>
      <c r="K157" s="399">
        <v>-301.77910958904107</v>
      </c>
      <c r="L157" s="399">
        <v>1099.5416186612392</v>
      </c>
      <c r="M157" s="399">
        <v>-365.34838356164386</v>
      </c>
      <c r="N157" s="399">
        <v>734.19323509959543</v>
      </c>
      <c r="O157" s="412">
        <v>8</v>
      </c>
      <c r="P157" s="412">
        <v>8</v>
      </c>
      <c r="Q157" s="22"/>
      <c r="R157" s="419">
        <v>489</v>
      </c>
      <c r="S157" s="202" t="s">
        <v>180</v>
      </c>
      <c r="T157" s="400">
        <v>1791</v>
      </c>
      <c r="U157" s="434">
        <v>545.14380937171222</v>
      </c>
      <c r="V157" s="434">
        <v>478.90772036410846</v>
      </c>
      <c r="W157" s="434">
        <v>1024.0515297358208</v>
      </c>
      <c r="X157" s="434">
        <v>235.15704181611076</v>
      </c>
      <c r="Y157" s="434">
        <v>1259.2085715519315</v>
      </c>
      <c r="Z157" s="435">
        <v>-295.20770519262982</v>
      </c>
      <c r="AA157" s="437">
        <v>964.00086635930177</v>
      </c>
      <c r="AB157" s="434">
        <v>-689.28301228364046</v>
      </c>
      <c r="AC157" s="434">
        <v>274.71785407566136</v>
      </c>
      <c r="AD157" s="412">
        <v>8</v>
      </c>
      <c r="AE157" s="412">
        <v>8</v>
      </c>
    </row>
    <row r="158" spans="1:31" s="9" customFormat="1" ht="16.5">
      <c r="A158" s="397">
        <v>491</v>
      </c>
      <c r="B158" s="398" t="s">
        <v>181</v>
      </c>
      <c r="C158" s="400">
        <v>51919</v>
      </c>
      <c r="D158" s="399">
        <v>-276.05670296644524</v>
      </c>
      <c r="E158" s="399">
        <v>162.83065767546645</v>
      </c>
      <c r="F158" s="399">
        <v>-113.22604529097882</v>
      </c>
      <c r="G158" s="399">
        <v>227.36568624345173</v>
      </c>
      <c r="H158" s="399">
        <v>114.13964095247293</v>
      </c>
      <c r="I158" s="399">
        <v>94.234979120784175</v>
      </c>
      <c r="J158" s="399">
        <v>208.37462007325712</v>
      </c>
      <c r="K158" s="399">
        <v>33.943758546967395</v>
      </c>
      <c r="L158" s="399">
        <v>242.31837862022451</v>
      </c>
      <c r="M158" s="399">
        <v>2.0977941924921488</v>
      </c>
      <c r="N158" s="399">
        <v>244.41617281271667</v>
      </c>
      <c r="O158" s="412">
        <v>10</v>
      </c>
      <c r="P158" s="412">
        <v>10</v>
      </c>
      <c r="Q158" s="22"/>
      <c r="R158" s="419">
        <v>491</v>
      </c>
      <c r="S158" s="202" t="s">
        <v>181</v>
      </c>
      <c r="T158" s="400">
        <v>51980</v>
      </c>
      <c r="U158" s="434">
        <v>-287.72504692002224</v>
      </c>
      <c r="V158" s="434">
        <v>211.43753985739153</v>
      </c>
      <c r="W158" s="434">
        <v>-76.287507062630709</v>
      </c>
      <c r="X158" s="434">
        <v>171.05170414036479</v>
      </c>
      <c r="Y158" s="434">
        <v>94.764197077734082</v>
      </c>
      <c r="Z158" s="435">
        <v>33.903924586379375</v>
      </c>
      <c r="AA158" s="437">
        <v>123.47629788573717</v>
      </c>
      <c r="AB158" s="434">
        <v>3.9224921027318254</v>
      </c>
      <c r="AC158" s="434">
        <v>127.39878998846899</v>
      </c>
      <c r="AD158" s="412">
        <v>10</v>
      </c>
      <c r="AE158" s="412">
        <v>10</v>
      </c>
    </row>
    <row r="159" spans="1:31" s="9" customFormat="1" ht="16.5">
      <c r="A159" s="397">
        <v>494</v>
      </c>
      <c r="B159" s="398" t="s">
        <v>182</v>
      </c>
      <c r="C159" s="400">
        <v>8827</v>
      </c>
      <c r="D159" s="399">
        <v>463.42891837805354</v>
      </c>
      <c r="E159" s="399">
        <v>101.15840731326476</v>
      </c>
      <c r="F159" s="399">
        <v>564.58732569131826</v>
      </c>
      <c r="G159" s="399">
        <v>579.13442849944909</v>
      </c>
      <c r="H159" s="399">
        <v>1143.7217541907673</v>
      </c>
      <c r="I159" s="399">
        <v>71.301074912989591</v>
      </c>
      <c r="J159" s="399">
        <v>1215.022829103757</v>
      </c>
      <c r="K159" s="399">
        <v>-23.253653562931913</v>
      </c>
      <c r="L159" s="399">
        <v>1191.769175540825</v>
      </c>
      <c r="M159" s="399">
        <v>3.3878126067746717</v>
      </c>
      <c r="N159" s="399">
        <v>1195.1569881475998</v>
      </c>
      <c r="O159" s="412">
        <v>17</v>
      </c>
      <c r="P159" s="412">
        <v>17</v>
      </c>
      <c r="Q159" s="22"/>
      <c r="R159" s="419">
        <v>494</v>
      </c>
      <c r="S159" s="202" t="s">
        <v>182</v>
      </c>
      <c r="T159" s="400">
        <v>8882</v>
      </c>
      <c r="U159" s="434">
        <v>454.94695659458756</v>
      </c>
      <c r="V159" s="434">
        <v>562.56645599748106</v>
      </c>
      <c r="W159" s="434">
        <v>1017.5134125920686</v>
      </c>
      <c r="X159" s="434">
        <v>150.57104040913359</v>
      </c>
      <c r="Y159" s="434">
        <v>1168.0844530012021</v>
      </c>
      <c r="Z159" s="435">
        <v>-23.109659986489529</v>
      </c>
      <c r="AA159" s="437">
        <v>1141.1961395582839</v>
      </c>
      <c r="AB159" s="434">
        <v>10.373413195226302</v>
      </c>
      <c r="AC159" s="434">
        <v>1151.5695527535102</v>
      </c>
      <c r="AD159" s="412">
        <v>17</v>
      </c>
      <c r="AE159" s="412">
        <v>17</v>
      </c>
    </row>
    <row r="160" spans="1:31" s="9" customFormat="1" ht="16.5">
      <c r="A160" s="397">
        <v>495</v>
      </c>
      <c r="B160" s="398" t="s">
        <v>183</v>
      </c>
      <c r="C160" s="400">
        <v>1430</v>
      </c>
      <c r="D160" s="399">
        <v>416.52016764493544</v>
      </c>
      <c r="E160" s="399">
        <v>136.46016443825985</v>
      </c>
      <c r="F160" s="399">
        <v>552.98033208319532</v>
      </c>
      <c r="G160" s="399">
        <v>310.18889602359241</v>
      </c>
      <c r="H160" s="399">
        <v>863.16922810678761</v>
      </c>
      <c r="I160" s="399">
        <v>155.52543594437176</v>
      </c>
      <c r="J160" s="399">
        <v>1018.6946640511594</v>
      </c>
      <c r="K160" s="399">
        <v>-256.7748251748252</v>
      </c>
      <c r="L160" s="399">
        <v>761.91983887633421</v>
      </c>
      <c r="M160" s="399">
        <v>-35.517834923076933</v>
      </c>
      <c r="N160" s="399">
        <v>726.40200395325735</v>
      </c>
      <c r="O160" s="412">
        <v>13</v>
      </c>
      <c r="P160" s="412">
        <v>13</v>
      </c>
      <c r="Q160" s="22"/>
      <c r="R160" s="419">
        <v>495</v>
      </c>
      <c r="S160" s="202" t="s">
        <v>183</v>
      </c>
      <c r="T160" s="400">
        <v>1477</v>
      </c>
      <c r="U160" s="434">
        <v>380.87423858554581</v>
      </c>
      <c r="V160" s="434">
        <v>187.80905945154583</v>
      </c>
      <c r="W160" s="434">
        <v>568.68329803709173</v>
      </c>
      <c r="X160" s="434">
        <v>222.26417386554004</v>
      </c>
      <c r="Y160" s="434">
        <v>790.94747190263183</v>
      </c>
      <c r="Z160" s="435">
        <v>-248.60392687880841</v>
      </c>
      <c r="AA160" s="437">
        <v>540.01246851739143</v>
      </c>
      <c r="AB160" s="434">
        <v>-44.088864251861892</v>
      </c>
      <c r="AC160" s="434">
        <v>495.92360426552955</v>
      </c>
      <c r="AD160" s="412">
        <v>13</v>
      </c>
      <c r="AE160" s="412">
        <v>13</v>
      </c>
    </row>
    <row r="161" spans="1:31" s="9" customFormat="1" ht="16.5">
      <c r="A161" s="397">
        <v>498</v>
      </c>
      <c r="B161" s="398" t="s">
        <v>184</v>
      </c>
      <c r="C161" s="400">
        <v>2325</v>
      </c>
      <c r="D161" s="399">
        <v>1467.0989745863405</v>
      </c>
      <c r="E161" s="399">
        <v>167.12724497420217</v>
      </c>
      <c r="F161" s="399">
        <v>1634.2262195605426</v>
      </c>
      <c r="G161" s="399">
        <v>87.930811554724102</v>
      </c>
      <c r="H161" s="399">
        <v>1722.1570311152666</v>
      </c>
      <c r="I161" s="399">
        <v>113.80979284081629</v>
      </c>
      <c r="J161" s="399">
        <v>1835.9668239560826</v>
      </c>
      <c r="K161" s="399">
        <v>102.06365591397849</v>
      </c>
      <c r="L161" s="399">
        <v>1938.0304798700613</v>
      </c>
      <c r="M161" s="399">
        <v>23.931694090322591</v>
      </c>
      <c r="N161" s="399">
        <v>1961.962173960384</v>
      </c>
      <c r="O161" s="412">
        <v>19</v>
      </c>
      <c r="P161" s="412">
        <v>19</v>
      </c>
      <c r="Q161" s="22"/>
      <c r="R161" s="419">
        <v>498</v>
      </c>
      <c r="S161" s="202" t="s">
        <v>184</v>
      </c>
      <c r="T161" s="400">
        <v>2281</v>
      </c>
      <c r="U161" s="434">
        <v>1369.4190921036873</v>
      </c>
      <c r="V161" s="434">
        <v>16.21659449685821</v>
      </c>
      <c r="W161" s="434">
        <v>1385.6356866005456</v>
      </c>
      <c r="X161" s="434">
        <v>192.71396773962354</v>
      </c>
      <c r="Y161" s="434">
        <v>1578.3496543401691</v>
      </c>
      <c r="Z161" s="435">
        <v>104.03244191144235</v>
      </c>
      <c r="AA161" s="437">
        <v>1680.7358884480166</v>
      </c>
      <c r="AB161" s="434">
        <v>12.060374397194204</v>
      </c>
      <c r="AC161" s="434">
        <v>1692.7962628452108</v>
      </c>
      <c r="AD161" s="412">
        <v>19</v>
      </c>
      <c r="AE161" s="412">
        <v>19</v>
      </c>
    </row>
    <row r="162" spans="1:31" s="9" customFormat="1" ht="16.5">
      <c r="A162" s="397">
        <v>499</v>
      </c>
      <c r="B162" s="398" t="s">
        <v>185</v>
      </c>
      <c r="C162" s="400">
        <v>19763</v>
      </c>
      <c r="D162" s="399">
        <v>798.35784372309183</v>
      </c>
      <c r="E162" s="399">
        <v>77.501274820572235</v>
      </c>
      <c r="F162" s="399">
        <v>875.85911854366407</v>
      </c>
      <c r="G162" s="399">
        <v>217.38199983318427</v>
      </c>
      <c r="H162" s="399">
        <v>1093.2411183768484</v>
      </c>
      <c r="I162" s="399">
        <v>65.870133212008597</v>
      </c>
      <c r="J162" s="399">
        <v>1159.1112515888569</v>
      </c>
      <c r="K162" s="399">
        <v>-72.330769619996957</v>
      </c>
      <c r="L162" s="399">
        <v>1086.7804819688599</v>
      </c>
      <c r="M162" s="399">
        <v>26.038016314324761</v>
      </c>
      <c r="N162" s="399">
        <v>1112.8184982831847</v>
      </c>
      <c r="O162" s="412">
        <v>15</v>
      </c>
      <c r="P162" s="412">
        <v>15</v>
      </c>
      <c r="Q162" s="22"/>
      <c r="R162" s="419">
        <v>499</v>
      </c>
      <c r="S162" s="202" t="s">
        <v>185</v>
      </c>
      <c r="T162" s="400">
        <v>19662</v>
      </c>
      <c r="U162" s="434">
        <v>801.60288736869211</v>
      </c>
      <c r="V162" s="434">
        <v>207.99957530571143</v>
      </c>
      <c r="W162" s="434">
        <v>1009.6024626744035</v>
      </c>
      <c r="X162" s="434">
        <v>143.6325909807976</v>
      </c>
      <c r="Y162" s="434">
        <v>1153.235053655201</v>
      </c>
      <c r="Z162" s="435">
        <v>-72.702319194385112</v>
      </c>
      <c r="AA162" s="437">
        <v>1076.3703908538582</v>
      </c>
      <c r="AB162" s="434">
        <v>20.125255291933694</v>
      </c>
      <c r="AC162" s="434">
        <v>1096.4956461457921</v>
      </c>
      <c r="AD162" s="412">
        <v>15</v>
      </c>
      <c r="AE162" s="412">
        <v>15</v>
      </c>
    </row>
    <row r="163" spans="1:31" s="9" customFormat="1" ht="16.5">
      <c r="A163" s="397">
        <v>500</v>
      </c>
      <c r="B163" s="398" t="s">
        <v>186</v>
      </c>
      <c r="C163" s="400">
        <v>10551</v>
      </c>
      <c r="D163" s="399">
        <v>1006.6566295997966</v>
      </c>
      <c r="E163" s="399">
        <v>126.27213972141142</v>
      </c>
      <c r="F163" s="399">
        <v>1132.9287693212079</v>
      </c>
      <c r="G163" s="399">
        <v>100.10856631385715</v>
      </c>
      <c r="H163" s="399">
        <v>1233.0373356350651</v>
      </c>
      <c r="I163" s="399">
        <v>38.568984220795045</v>
      </c>
      <c r="J163" s="399">
        <v>1271.6063198558602</v>
      </c>
      <c r="K163" s="399">
        <v>-76.220453037626768</v>
      </c>
      <c r="L163" s="399">
        <v>1195.3858668182334</v>
      </c>
      <c r="M163" s="399">
        <v>-15.576789218367932</v>
      </c>
      <c r="N163" s="399">
        <v>1179.8090775998653</v>
      </c>
      <c r="O163" s="412">
        <v>13</v>
      </c>
      <c r="P163" s="412">
        <v>13</v>
      </c>
      <c r="Q163" s="22"/>
      <c r="R163" s="419">
        <v>500</v>
      </c>
      <c r="S163" s="202" t="s">
        <v>186</v>
      </c>
      <c r="T163" s="400">
        <v>10486</v>
      </c>
      <c r="U163" s="434">
        <v>1037.6310094951727</v>
      </c>
      <c r="V163" s="434">
        <v>126.42058433581697</v>
      </c>
      <c r="W163" s="434">
        <v>1164.0515938309898</v>
      </c>
      <c r="X163" s="434">
        <v>98.490803050768136</v>
      </c>
      <c r="Y163" s="434">
        <v>1262.5423968817579</v>
      </c>
      <c r="Z163" s="435">
        <v>-76.692923898531376</v>
      </c>
      <c r="AA163" s="437">
        <v>1183.3184792773329</v>
      </c>
      <c r="AB163" s="434">
        <v>-21.26661625023841</v>
      </c>
      <c r="AC163" s="434">
        <v>1162.0518630270947</v>
      </c>
      <c r="AD163" s="412">
        <v>13</v>
      </c>
      <c r="AE163" s="412">
        <v>13</v>
      </c>
    </row>
    <row r="164" spans="1:31" s="9" customFormat="1" ht="16.5">
      <c r="A164" s="397">
        <v>503</v>
      </c>
      <c r="B164" s="398" t="s">
        <v>187</v>
      </c>
      <c r="C164" s="400">
        <v>7515</v>
      </c>
      <c r="D164" s="399">
        <v>17.971050422463836</v>
      </c>
      <c r="E164" s="399">
        <v>103.99863953784795</v>
      </c>
      <c r="F164" s="399">
        <v>121.96968996031178</v>
      </c>
      <c r="G164" s="399">
        <v>391.70044736202016</v>
      </c>
      <c r="H164" s="399">
        <v>513.67013732233193</v>
      </c>
      <c r="I164" s="399">
        <v>111.88310623337264</v>
      </c>
      <c r="J164" s="399">
        <v>625.55324355570463</v>
      </c>
      <c r="K164" s="399">
        <v>-38.003060545575515</v>
      </c>
      <c r="L164" s="399">
        <v>587.5501830101291</v>
      </c>
      <c r="M164" s="399">
        <v>27.21164835129742</v>
      </c>
      <c r="N164" s="399">
        <v>614.76183136142652</v>
      </c>
      <c r="O164" s="412">
        <v>2</v>
      </c>
      <c r="P164" s="412">
        <v>2</v>
      </c>
      <c r="Q164" s="22"/>
      <c r="R164" s="419">
        <v>503</v>
      </c>
      <c r="S164" s="202" t="s">
        <v>187</v>
      </c>
      <c r="T164" s="400">
        <v>7539</v>
      </c>
      <c r="U164" s="434">
        <v>-19.957923090268743</v>
      </c>
      <c r="V164" s="434">
        <v>389.38943528010213</v>
      </c>
      <c r="W164" s="434">
        <v>369.43151218983337</v>
      </c>
      <c r="X164" s="434">
        <v>184.15017094927839</v>
      </c>
      <c r="Y164" s="434">
        <v>553.58168313911176</v>
      </c>
      <c r="Z164" s="435">
        <v>-37.88207985143918</v>
      </c>
      <c r="AA164" s="437">
        <v>511.11026783204181</v>
      </c>
      <c r="AB164" s="434">
        <v>18.923678936198435</v>
      </c>
      <c r="AC164" s="434">
        <v>530.0339467682403</v>
      </c>
      <c r="AD164" s="412">
        <v>2</v>
      </c>
      <c r="AE164" s="412">
        <v>2</v>
      </c>
    </row>
    <row r="165" spans="1:31" s="9" customFormat="1" ht="16.5">
      <c r="A165" s="397">
        <v>504</v>
      </c>
      <c r="B165" s="398" t="s">
        <v>188</v>
      </c>
      <c r="C165" s="400">
        <v>1715</v>
      </c>
      <c r="D165" s="399">
        <v>-164.12529089987262</v>
      </c>
      <c r="E165" s="399">
        <v>114.18686975929255</v>
      </c>
      <c r="F165" s="399">
        <v>-49.938421140580083</v>
      </c>
      <c r="G165" s="399">
        <v>466.64137608684064</v>
      </c>
      <c r="H165" s="399">
        <v>416.70295494626055</v>
      </c>
      <c r="I165" s="399">
        <v>149.13299447282265</v>
      </c>
      <c r="J165" s="399">
        <v>565.83594941908314</v>
      </c>
      <c r="K165" s="399">
        <v>-243.74985422740525</v>
      </c>
      <c r="L165" s="399">
        <v>322.08609519167788</v>
      </c>
      <c r="M165" s="399">
        <v>-483.37242136443149</v>
      </c>
      <c r="N165" s="399">
        <v>-161.2863261727536</v>
      </c>
      <c r="O165" s="412">
        <v>1</v>
      </c>
      <c r="P165" s="413">
        <v>34</v>
      </c>
      <c r="Q165" s="22"/>
      <c r="R165" s="419">
        <v>504</v>
      </c>
      <c r="S165" s="202" t="s">
        <v>188</v>
      </c>
      <c r="T165" s="400">
        <v>1764</v>
      </c>
      <c r="U165" s="434">
        <v>-144.61372098308527</v>
      </c>
      <c r="V165" s="434">
        <v>424.94078397951449</v>
      </c>
      <c r="W165" s="434">
        <v>280.32706299642916</v>
      </c>
      <c r="X165" s="434">
        <v>216.52681751102912</v>
      </c>
      <c r="Y165" s="434">
        <v>496.85388050745831</v>
      </c>
      <c r="Z165" s="435">
        <v>-236.97902494331066</v>
      </c>
      <c r="AA165" s="437">
        <v>256.90036576822928</v>
      </c>
      <c r="AB165" s="434">
        <v>-480.25899064625855</v>
      </c>
      <c r="AC165" s="434">
        <v>-223.3586248780293</v>
      </c>
      <c r="AD165" s="412">
        <v>1</v>
      </c>
      <c r="AE165" s="413">
        <v>34</v>
      </c>
    </row>
    <row r="166" spans="1:31" s="9" customFormat="1" ht="16.5">
      <c r="A166" s="397">
        <v>505</v>
      </c>
      <c r="B166" s="398" t="s">
        <v>189</v>
      </c>
      <c r="C166" s="400">
        <v>20957</v>
      </c>
      <c r="D166" s="399">
        <v>454.92975804201257</v>
      </c>
      <c r="E166" s="399">
        <v>105.11040426247065</v>
      </c>
      <c r="F166" s="399">
        <v>560.04016230448326</v>
      </c>
      <c r="G166" s="399">
        <v>174.79894746081206</v>
      </c>
      <c r="H166" s="399">
        <v>734.83910976529523</v>
      </c>
      <c r="I166" s="399">
        <v>77.942034651890438</v>
      </c>
      <c r="J166" s="399">
        <v>812.7811444171856</v>
      </c>
      <c r="K166" s="399">
        <v>-110.20728157656153</v>
      </c>
      <c r="L166" s="399">
        <v>702.57386284062409</v>
      </c>
      <c r="M166" s="399">
        <v>-86.652735619124854</v>
      </c>
      <c r="N166" s="399">
        <v>615.92112722149932</v>
      </c>
      <c r="O166" s="412">
        <v>1</v>
      </c>
      <c r="P166" s="413">
        <v>35</v>
      </c>
      <c r="Q166" s="22"/>
      <c r="R166" s="419">
        <v>505</v>
      </c>
      <c r="S166" s="202" t="s">
        <v>189</v>
      </c>
      <c r="T166" s="400">
        <v>20912</v>
      </c>
      <c r="U166" s="434">
        <v>469.79241257756001</v>
      </c>
      <c r="V166" s="434">
        <v>184.06484440598945</v>
      </c>
      <c r="W166" s="434">
        <v>653.85725698354941</v>
      </c>
      <c r="X166" s="434">
        <v>147.1458957510676</v>
      </c>
      <c r="Y166" s="434">
        <v>801.00315273461706</v>
      </c>
      <c r="Z166" s="435">
        <v>-110.4444338179036</v>
      </c>
      <c r="AA166" s="437">
        <v>686.63829045458647</v>
      </c>
      <c r="AB166" s="434">
        <v>-86.626747154743683</v>
      </c>
      <c r="AC166" s="434">
        <v>600.01154329984274</v>
      </c>
      <c r="AD166" s="412">
        <v>1</v>
      </c>
      <c r="AE166" s="413">
        <v>35</v>
      </c>
    </row>
    <row r="167" spans="1:31" s="9" customFormat="1" ht="16.5">
      <c r="A167" s="397">
        <v>507</v>
      </c>
      <c r="B167" s="398" t="s">
        <v>190</v>
      </c>
      <c r="C167" s="400">
        <v>5522</v>
      </c>
      <c r="D167" s="399">
        <v>-243.49049178088109</v>
      </c>
      <c r="E167" s="399">
        <v>129.1986918792617</v>
      </c>
      <c r="F167" s="399">
        <v>-114.2917999016194</v>
      </c>
      <c r="G167" s="399">
        <v>245.93275401088906</v>
      </c>
      <c r="H167" s="399">
        <v>131.64095410926964</v>
      </c>
      <c r="I167" s="399">
        <v>149.5574764594854</v>
      </c>
      <c r="J167" s="399">
        <v>281.19843056875504</v>
      </c>
      <c r="K167" s="399">
        <v>5.5668404000563463</v>
      </c>
      <c r="L167" s="399">
        <v>286.76527096881142</v>
      </c>
      <c r="M167" s="399">
        <v>9.9182899676010727</v>
      </c>
      <c r="N167" s="399">
        <v>296.6835609364125</v>
      </c>
      <c r="O167" s="412">
        <v>10</v>
      </c>
      <c r="P167" s="412">
        <v>10</v>
      </c>
      <c r="Q167" s="22"/>
      <c r="R167" s="419">
        <v>507</v>
      </c>
      <c r="S167" s="202" t="s">
        <v>190</v>
      </c>
      <c r="T167" s="400">
        <v>5564</v>
      </c>
      <c r="U167" s="434">
        <v>-209.8862962758252</v>
      </c>
      <c r="V167" s="434">
        <v>174.70101159532314</v>
      </c>
      <c r="W167" s="434">
        <v>-35.185284680502058</v>
      </c>
      <c r="X167" s="434">
        <v>198.87561569076536</v>
      </c>
      <c r="Y167" s="434">
        <v>163.69033101026329</v>
      </c>
      <c r="Z167" s="435">
        <v>7.1026240115025159</v>
      </c>
      <c r="AA167" s="437">
        <v>167.3136236055185</v>
      </c>
      <c r="AB167" s="434">
        <v>7.8533944104960494</v>
      </c>
      <c r="AC167" s="434">
        <v>175.16701801601457</v>
      </c>
      <c r="AD167" s="412">
        <v>10</v>
      </c>
      <c r="AE167" s="412">
        <v>10</v>
      </c>
    </row>
    <row r="168" spans="1:31" s="9" customFormat="1" ht="16.5">
      <c r="A168" s="397">
        <v>508</v>
      </c>
      <c r="B168" s="398" t="s">
        <v>191</v>
      </c>
      <c r="C168" s="400">
        <v>9271</v>
      </c>
      <c r="D168" s="399">
        <v>-276.81453562925986</v>
      </c>
      <c r="E168" s="399">
        <v>154.25135804060008</v>
      </c>
      <c r="F168" s="399">
        <v>-122.56317758865977</v>
      </c>
      <c r="G168" s="399">
        <v>211.95849616463369</v>
      </c>
      <c r="H168" s="399">
        <v>89.395318575973917</v>
      </c>
      <c r="I168" s="399">
        <v>100.31034904422408</v>
      </c>
      <c r="J168" s="399">
        <v>189.70566762019797</v>
      </c>
      <c r="K168" s="399">
        <v>-76.129435875310108</v>
      </c>
      <c r="L168" s="399">
        <v>113.57623174488788</v>
      </c>
      <c r="M168" s="399">
        <v>14.4754913191673</v>
      </c>
      <c r="N168" s="399">
        <v>128.05172306405515</v>
      </c>
      <c r="O168" s="412">
        <v>6</v>
      </c>
      <c r="P168" s="412">
        <v>6</v>
      </c>
      <c r="Q168" s="22"/>
      <c r="R168" s="419">
        <v>508</v>
      </c>
      <c r="S168" s="202" t="s">
        <v>191</v>
      </c>
      <c r="T168" s="400">
        <v>9360</v>
      </c>
      <c r="U168" s="434">
        <v>-276.97381828638999</v>
      </c>
      <c r="V168" s="434">
        <v>251.59166194094766</v>
      </c>
      <c r="W168" s="434">
        <v>-25.382156345442297</v>
      </c>
      <c r="X168" s="434">
        <v>177.60214771951081</v>
      </c>
      <c r="Y168" s="434">
        <v>152.21999137406851</v>
      </c>
      <c r="Z168" s="435">
        <v>-75.405555555555551</v>
      </c>
      <c r="AA168" s="437">
        <v>73.287619579196729</v>
      </c>
      <c r="AB168" s="434">
        <v>11.931612286324784</v>
      </c>
      <c r="AC168" s="434">
        <v>85.219231865521508</v>
      </c>
      <c r="AD168" s="412">
        <v>6</v>
      </c>
      <c r="AE168" s="412">
        <v>6</v>
      </c>
    </row>
    <row r="169" spans="1:31" s="9" customFormat="1" ht="16.5">
      <c r="A169" s="397">
        <v>529</v>
      </c>
      <c r="B169" s="398" t="s">
        <v>192</v>
      </c>
      <c r="C169" s="400">
        <v>19999</v>
      </c>
      <c r="D169" s="399">
        <v>440.00956438816581</v>
      </c>
      <c r="E169" s="399">
        <v>121.48377083386465</v>
      </c>
      <c r="F169" s="399">
        <v>561.4933352220304</v>
      </c>
      <c r="G169" s="399">
        <v>-28.31310147075077</v>
      </c>
      <c r="H169" s="399">
        <v>533.18023375127962</v>
      </c>
      <c r="I169" s="399">
        <v>68.096003565898712</v>
      </c>
      <c r="J169" s="399">
        <v>601.27623731717836</v>
      </c>
      <c r="K169" s="399">
        <v>-49.415570778538928</v>
      </c>
      <c r="L169" s="399">
        <v>551.86066653863941</v>
      </c>
      <c r="M169" s="399">
        <v>-2.4244843292914591</v>
      </c>
      <c r="N169" s="399">
        <v>549.43618220934798</v>
      </c>
      <c r="O169" s="412">
        <v>2</v>
      </c>
      <c r="P169" s="412">
        <v>2</v>
      </c>
      <c r="Q169" s="22"/>
      <c r="R169" s="419">
        <v>529</v>
      </c>
      <c r="S169" s="202" t="s">
        <v>192</v>
      </c>
      <c r="T169" s="400">
        <v>19850</v>
      </c>
      <c r="U169" s="434">
        <v>449.60635772090245</v>
      </c>
      <c r="V169" s="434">
        <v>-31.966088789916263</v>
      </c>
      <c r="W169" s="434">
        <v>417.64026893098622</v>
      </c>
      <c r="X169" s="434">
        <v>115.95178222099007</v>
      </c>
      <c r="Y169" s="434">
        <v>533.59205115197631</v>
      </c>
      <c r="Z169" s="435">
        <v>-49.786498740554158</v>
      </c>
      <c r="AA169" s="437">
        <v>479.53739120235406</v>
      </c>
      <c r="AB169" s="434">
        <v>-10.120304556675059</v>
      </c>
      <c r="AC169" s="434">
        <v>469.41708664567903</v>
      </c>
      <c r="AD169" s="412">
        <v>2</v>
      </c>
      <c r="AE169" s="412">
        <v>2</v>
      </c>
    </row>
    <row r="170" spans="1:31" s="9" customFormat="1" ht="16.5">
      <c r="A170" s="397">
        <v>531</v>
      </c>
      <c r="B170" s="398" t="s">
        <v>193</v>
      </c>
      <c r="C170" s="400">
        <v>4966</v>
      </c>
      <c r="D170" s="399">
        <v>-390.75211573826567</v>
      </c>
      <c r="E170" s="399">
        <v>174.78778450010745</v>
      </c>
      <c r="F170" s="399">
        <v>-215.96433123815822</v>
      </c>
      <c r="G170" s="399">
        <v>421.72574961007786</v>
      </c>
      <c r="H170" s="399">
        <v>205.76141837191963</v>
      </c>
      <c r="I170" s="399">
        <v>98.770979745648489</v>
      </c>
      <c r="J170" s="399">
        <v>304.53239811756816</v>
      </c>
      <c r="K170" s="399">
        <v>-57.641965364478452</v>
      </c>
      <c r="L170" s="399">
        <v>246.8904327530897</v>
      </c>
      <c r="M170" s="399">
        <v>-7.5977299174385795</v>
      </c>
      <c r="N170" s="399">
        <v>239.29270283565114</v>
      </c>
      <c r="O170" s="412">
        <v>4</v>
      </c>
      <c r="P170" s="412">
        <v>4</v>
      </c>
      <c r="Q170" s="22"/>
      <c r="R170" s="419">
        <v>531</v>
      </c>
      <c r="S170" s="202" t="s">
        <v>193</v>
      </c>
      <c r="T170" s="400">
        <v>5072</v>
      </c>
      <c r="U170" s="434">
        <v>-388.53702882988284</v>
      </c>
      <c r="V170" s="434">
        <v>433.25894749306082</v>
      </c>
      <c r="W170" s="434">
        <v>44.721918663177924</v>
      </c>
      <c r="X170" s="434">
        <v>173.32981083052803</v>
      </c>
      <c r="Y170" s="434">
        <v>218.05172949370598</v>
      </c>
      <c r="Z170" s="435">
        <v>-56.437302839116718</v>
      </c>
      <c r="AA170" s="437">
        <v>158.99810173345361</v>
      </c>
      <c r="AB170" s="434">
        <v>7.1895286967665646</v>
      </c>
      <c r="AC170" s="434">
        <v>166.18763043022017</v>
      </c>
      <c r="AD170" s="412">
        <v>4</v>
      </c>
      <c r="AE170" s="412">
        <v>4</v>
      </c>
    </row>
    <row r="171" spans="1:31" s="9" customFormat="1" ht="16.5">
      <c r="A171" s="397">
        <v>535</v>
      </c>
      <c r="B171" s="398" t="s">
        <v>194</v>
      </c>
      <c r="C171" s="400">
        <v>10454</v>
      </c>
      <c r="D171" s="399">
        <v>795.77069125215257</v>
      </c>
      <c r="E171" s="399">
        <v>94.451079916241838</v>
      </c>
      <c r="F171" s="399">
        <v>890.22177116839441</v>
      </c>
      <c r="G171" s="399">
        <v>627.63711284464216</v>
      </c>
      <c r="H171" s="399">
        <v>1517.8588840130365</v>
      </c>
      <c r="I171" s="399">
        <v>109.08377288201275</v>
      </c>
      <c r="J171" s="399">
        <v>1626.9426568950491</v>
      </c>
      <c r="K171" s="399">
        <v>-66.399464319877552</v>
      </c>
      <c r="L171" s="399">
        <v>1560.5431925751716</v>
      </c>
      <c r="M171" s="399">
        <v>-19.413173761239715</v>
      </c>
      <c r="N171" s="399">
        <v>1541.1300188139321</v>
      </c>
      <c r="O171" s="412">
        <v>17</v>
      </c>
      <c r="P171" s="412">
        <v>17</v>
      </c>
      <c r="Q171" s="22"/>
      <c r="R171" s="419">
        <v>535</v>
      </c>
      <c r="S171" s="202" t="s">
        <v>194</v>
      </c>
      <c r="T171" s="400">
        <v>10419</v>
      </c>
      <c r="U171" s="434">
        <v>755.31433463348776</v>
      </c>
      <c r="V171" s="434">
        <v>619.30225942868958</v>
      </c>
      <c r="W171" s="434">
        <v>1374.6165940621775</v>
      </c>
      <c r="X171" s="434">
        <v>191.65889739423778</v>
      </c>
      <c r="Y171" s="434">
        <v>1566.275491456415</v>
      </c>
      <c r="Z171" s="435">
        <v>-66.622516556291387</v>
      </c>
      <c r="AA171" s="437">
        <v>1494.9759425553689</v>
      </c>
      <c r="AB171" s="434">
        <v>-5.9493586236683029</v>
      </c>
      <c r="AC171" s="434">
        <v>1489.0265839317008</v>
      </c>
      <c r="AD171" s="412">
        <v>17</v>
      </c>
      <c r="AE171" s="412">
        <v>17</v>
      </c>
    </row>
    <row r="172" spans="1:31" s="9" customFormat="1" ht="16.5">
      <c r="A172" s="397">
        <v>536</v>
      </c>
      <c r="B172" s="398" t="s">
        <v>195</v>
      </c>
      <c r="C172" s="400">
        <v>35647</v>
      </c>
      <c r="D172" s="399">
        <v>291.37316444332856</v>
      </c>
      <c r="E172" s="399">
        <v>140.80987901995977</v>
      </c>
      <c r="F172" s="399">
        <v>432.1830434632883</v>
      </c>
      <c r="G172" s="399">
        <v>173.83952453017758</v>
      </c>
      <c r="H172" s="399">
        <v>606.02256799346594</v>
      </c>
      <c r="I172" s="399">
        <v>44.849356683296236</v>
      </c>
      <c r="J172" s="399">
        <v>650.87192467676209</v>
      </c>
      <c r="K172" s="399">
        <v>-57.729570510842429</v>
      </c>
      <c r="L172" s="399">
        <v>593.14235416591964</v>
      </c>
      <c r="M172" s="399">
        <v>4.5647732736836222</v>
      </c>
      <c r="N172" s="399">
        <v>597.70712743960337</v>
      </c>
      <c r="O172" s="412">
        <v>6</v>
      </c>
      <c r="P172" s="412">
        <v>6</v>
      </c>
      <c r="Q172" s="22"/>
      <c r="R172" s="419">
        <v>536</v>
      </c>
      <c r="S172" s="202" t="s">
        <v>195</v>
      </c>
      <c r="T172" s="400">
        <v>35346</v>
      </c>
      <c r="U172" s="434">
        <v>312.25966597772117</v>
      </c>
      <c r="V172" s="434">
        <v>158.58812617159091</v>
      </c>
      <c r="W172" s="434">
        <v>470.84779214931211</v>
      </c>
      <c r="X172" s="434">
        <v>120.06433477282978</v>
      </c>
      <c r="Y172" s="434">
        <v>590.91212692214185</v>
      </c>
      <c r="Z172" s="435">
        <v>-58.221184858258361</v>
      </c>
      <c r="AA172" s="437">
        <v>528.6584914329776</v>
      </c>
      <c r="AB172" s="434">
        <v>-0.39201897810216851</v>
      </c>
      <c r="AC172" s="434">
        <v>528.26647245487538</v>
      </c>
      <c r="AD172" s="412">
        <v>6</v>
      </c>
      <c r="AE172" s="412">
        <v>6</v>
      </c>
    </row>
    <row r="173" spans="1:31" s="9" customFormat="1" ht="16.5">
      <c r="A173" s="397">
        <v>538</v>
      </c>
      <c r="B173" s="398" t="s">
        <v>196</v>
      </c>
      <c r="C173" s="400">
        <v>4695</v>
      </c>
      <c r="D173" s="399">
        <v>466.50669318630844</v>
      </c>
      <c r="E173" s="399">
        <v>89.23475216866828</v>
      </c>
      <c r="F173" s="399">
        <v>555.74144535497669</v>
      </c>
      <c r="G173" s="399">
        <v>374.40802527465974</v>
      </c>
      <c r="H173" s="399">
        <v>930.14947062963631</v>
      </c>
      <c r="I173" s="399">
        <v>81.610733269783267</v>
      </c>
      <c r="J173" s="399">
        <v>1011.7602038994196</v>
      </c>
      <c r="K173" s="399">
        <v>235.12715654952078</v>
      </c>
      <c r="L173" s="399">
        <v>1246.8873604489404</v>
      </c>
      <c r="M173" s="399">
        <v>-0.22012337380192015</v>
      </c>
      <c r="N173" s="399">
        <v>1246.6672370751382</v>
      </c>
      <c r="O173" s="412">
        <v>2</v>
      </c>
      <c r="P173" s="412">
        <v>2</v>
      </c>
      <c r="Q173" s="22"/>
      <c r="R173" s="419">
        <v>538</v>
      </c>
      <c r="S173" s="202" t="s">
        <v>196</v>
      </c>
      <c r="T173" s="400">
        <v>4644</v>
      </c>
      <c r="U173" s="434">
        <v>449.39521521617399</v>
      </c>
      <c r="V173" s="434">
        <v>407.53889086496491</v>
      </c>
      <c r="W173" s="434">
        <v>856.93410608113891</v>
      </c>
      <c r="X173" s="434">
        <v>167.63324786211635</v>
      </c>
      <c r="Y173" s="434">
        <v>1024.5673539432553</v>
      </c>
      <c r="Z173" s="435">
        <v>237.7093023255814</v>
      </c>
      <c r="AA173" s="437">
        <v>1252.60675962801</v>
      </c>
      <c r="AB173" s="434">
        <v>-17.00978843669251</v>
      </c>
      <c r="AC173" s="434">
        <v>1235.5969711913174</v>
      </c>
      <c r="AD173" s="412">
        <v>2</v>
      </c>
      <c r="AE173" s="412">
        <v>2</v>
      </c>
    </row>
    <row r="174" spans="1:31" s="9" customFormat="1" ht="16.5">
      <c r="A174" s="397">
        <v>541</v>
      </c>
      <c r="B174" s="398" t="s">
        <v>197</v>
      </c>
      <c r="C174" s="400">
        <v>9130</v>
      </c>
      <c r="D174" s="399">
        <v>546.95230645245044</v>
      </c>
      <c r="E174" s="399">
        <v>155.97638677155211</v>
      </c>
      <c r="F174" s="399">
        <v>702.92869322400247</v>
      </c>
      <c r="G174" s="399">
        <v>507.0540023645429</v>
      </c>
      <c r="H174" s="399">
        <v>1209.9826955885453</v>
      </c>
      <c r="I174" s="399">
        <v>153.6919517574205</v>
      </c>
      <c r="J174" s="399">
        <v>1363.6746473459659</v>
      </c>
      <c r="K174" s="399">
        <v>-60.063088718510407</v>
      </c>
      <c r="L174" s="399">
        <v>1303.6115586274555</v>
      </c>
      <c r="M174" s="399">
        <v>-6.5635407338444693</v>
      </c>
      <c r="N174" s="399">
        <v>1297.0480178936111</v>
      </c>
      <c r="O174" s="412">
        <v>12</v>
      </c>
      <c r="P174" s="412">
        <v>12</v>
      </c>
      <c r="Q174" s="22"/>
      <c r="R174" s="419">
        <v>541</v>
      </c>
      <c r="S174" s="202" t="s">
        <v>197</v>
      </c>
      <c r="T174" s="400">
        <v>9243</v>
      </c>
      <c r="U174" s="434">
        <v>565.36696148229237</v>
      </c>
      <c r="V174" s="434">
        <v>494.19497541049236</v>
      </c>
      <c r="W174" s="434">
        <v>1059.5619368927846</v>
      </c>
      <c r="X174" s="434">
        <v>219.69251219456095</v>
      </c>
      <c r="Y174" s="434">
        <v>1279.2544490873458</v>
      </c>
      <c r="Z174" s="435">
        <v>-59.328789354105808</v>
      </c>
      <c r="AA174" s="437">
        <v>1215.2279425418519</v>
      </c>
      <c r="AB174" s="434">
        <v>-1.0599349724115568</v>
      </c>
      <c r="AC174" s="434">
        <v>1214.1680075694403</v>
      </c>
      <c r="AD174" s="412">
        <v>12</v>
      </c>
      <c r="AE174" s="412">
        <v>12</v>
      </c>
    </row>
    <row r="175" spans="1:31" s="9" customFormat="1" ht="16.5">
      <c r="A175" s="397">
        <v>543</v>
      </c>
      <c r="B175" s="398" t="s">
        <v>198</v>
      </c>
      <c r="C175" s="400">
        <v>44785</v>
      </c>
      <c r="D175" s="399">
        <v>759.63280253319419</v>
      </c>
      <c r="E175" s="399">
        <v>105.3959871383211</v>
      </c>
      <c r="F175" s="399">
        <v>865.02878967151537</v>
      </c>
      <c r="G175" s="399">
        <v>-4.6801282995892937</v>
      </c>
      <c r="H175" s="399">
        <v>860.34866137192614</v>
      </c>
      <c r="I175" s="399">
        <v>54.646376223984966</v>
      </c>
      <c r="J175" s="399">
        <v>914.99503759591107</v>
      </c>
      <c r="K175" s="399">
        <v>-181.57461203527967</v>
      </c>
      <c r="L175" s="399">
        <v>733.42042556063143</v>
      </c>
      <c r="M175" s="399">
        <v>-8.4902761018198092</v>
      </c>
      <c r="N175" s="399">
        <v>724.93014945881157</v>
      </c>
      <c r="O175" s="412">
        <v>1</v>
      </c>
      <c r="P175" s="413">
        <v>35</v>
      </c>
      <c r="Q175" s="22"/>
      <c r="R175" s="419">
        <v>543</v>
      </c>
      <c r="S175" s="202" t="s">
        <v>198</v>
      </c>
      <c r="T175" s="400">
        <v>44458</v>
      </c>
      <c r="U175" s="434">
        <v>769.53369897871323</v>
      </c>
      <c r="V175" s="434">
        <v>-4.4723701176613142</v>
      </c>
      <c r="W175" s="434">
        <v>765.06132886105195</v>
      </c>
      <c r="X175" s="434">
        <v>115.70970920548424</v>
      </c>
      <c r="Y175" s="434">
        <v>880.77103806653633</v>
      </c>
      <c r="Z175" s="435">
        <v>-182.91013990732827</v>
      </c>
      <c r="AA175" s="437">
        <v>695.44425773453759</v>
      </c>
      <c r="AB175" s="434">
        <v>-5.9876009469611766</v>
      </c>
      <c r="AC175" s="434">
        <v>689.45665678757643</v>
      </c>
      <c r="AD175" s="412">
        <v>1</v>
      </c>
      <c r="AE175" s="413">
        <v>35</v>
      </c>
    </row>
    <row r="176" spans="1:31" s="9" customFormat="1" ht="16.5">
      <c r="A176" s="397">
        <v>545</v>
      </c>
      <c r="B176" s="398" t="s">
        <v>199</v>
      </c>
      <c r="C176" s="400">
        <v>9621</v>
      </c>
      <c r="D176" s="399">
        <v>1224.0456097270107</v>
      </c>
      <c r="E176" s="399">
        <v>101.29513769201928</v>
      </c>
      <c r="F176" s="399">
        <v>1325.3407474190299</v>
      </c>
      <c r="G176" s="399">
        <v>342.14593496618409</v>
      </c>
      <c r="H176" s="399">
        <v>1667.486682385214</v>
      </c>
      <c r="I176" s="399">
        <v>173.09996622600619</v>
      </c>
      <c r="J176" s="399">
        <v>1840.58664861122</v>
      </c>
      <c r="K176" s="399">
        <v>38.765616879742232</v>
      </c>
      <c r="L176" s="399">
        <v>1879.3522654909623</v>
      </c>
      <c r="M176" s="399">
        <v>9.6850454006860005</v>
      </c>
      <c r="N176" s="399">
        <v>1889.0373108916483</v>
      </c>
      <c r="O176" s="412">
        <v>15</v>
      </c>
      <c r="P176" s="412">
        <v>15</v>
      </c>
      <c r="Q176" s="22"/>
      <c r="R176" s="419">
        <v>545</v>
      </c>
      <c r="S176" s="202" t="s">
        <v>199</v>
      </c>
      <c r="T176" s="400">
        <v>9584</v>
      </c>
      <c r="U176" s="434">
        <v>1167.4934020649807</v>
      </c>
      <c r="V176" s="434">
        <v>325.53577702199061</v>
      </c>
      <c r="W176" s="434">
        <v>1493.0291790869715</v>
      </c>
      <c r="X176" s="434">
        <v>226.77278726372086</v>
      </c>
      <c r="Y176" s="434">
        <v>1719.8019663506923</v>
      </c>
      <c r="Z176" s="435">
        <v>38.826585976627712</v>
      </c>
      <c r="AA176" s="437">
        <v>1752.6989822104586</v>
      </c>
      <c r="AB176" s="434">
        <v>1.4165103297161927</v>
      </c>
      <c r="AC176" s="434">
        <v>1754.115492540175</v>
      </c>
      <c r="AD176" s="412">
        <v>15</v>
      </c>
      <c r="AE176" s="412">
        <v>15</v>
      </c>
    </row>
    <row r="177" spans="1:31" s="9" customFormat="1" ht="16.5">
      <c r="A177" s="397">
        <v>560</v>
      </c>
      <c r="B177" s="398" t="s">
        <v>200</v>
      </c>
      <c r="C177" s="400">
        <v>15669</v>
      </c>
      <c r="D177" s="399">
        <v>277.16429411588024</v>
      </c>
      <c r="E177" s="399">
        <v>122.73110520044783</v>
      </c>
      <c r="F177" s="399">
        <v>399.89539931632811</v>
      </c>
      <c r="G177" s="399">
        <v>418.81319696711813</v>
      </c>
      <c r="H177" s="399">
        <v>818.70859628344613</v>
      </c>
      <c r="I177" s="399">
        <v>110.76995101079852</v>
      </c>
      <c r="J177" s="399">
        <v>929.47854729424466</v>
      </c>
      <c r="K177" s="399">
        <v>-110.00248899100134</v>
      </c>
      <c r="L177" s="399">
        <v>819.47605830324335</v>
      </c>
      <c r="M177" s="399">
        <v>25.608684893547778</v>
      </c>
      <c r="N177" s="399">
        <v>845.08474319679101</v>
      </c>
      <c r="O177" s="412">
        <v>7</v>
      </c>
      <c r="P177" s="412">
        <v>7</v>
      </c>
      <c r="Q177" s="22"/>
      <c r="R177" s="419">
        <v>560</v>
      </c>
      <c r="S177" s="202" t="s">
        <v>200</v>
      </c>
      <c r="T177" s="400">
        <v>15735</v>
      </c>
      <c r="U177" s="434">
        <v>278.3906955610388</v>
      </c>
      <c r="V177" s="434">
        <v>388.88818289676158</v>
      </c>
      <c r="W177" s="434">
        <v>667.27887845780037</v>
      </c>
      <c r="X177" s="434">
        <v>174.92796877380923</v>
      </c>
      <c r="Y177" s="434">
        <v>842.20684723160946</v>
      </c>
      <c r="Z177" s="435">
        <v>-109.54108674928503</v>
      </c>
      <c r="AA177" s="437">
        <v>728.03925905239123</v>
      </c>
      <c r="AB177" s="434">
        <v>30.156797270416298</v>
      </c>
      <c r="AC177" s="434">
        <v>758.19605632280752</v>
      </c>
      <c r="AD177" s="412">
        <v>7</v>
      </c>
      <c r="AE177" s="412">
        <v>7</v>
      </c>
    </row>
    <row r="178" spans="1:31" s="9" customFormat="1" ht="16.5">
      <c r="A178" s="397">
        <v>561</v>
      </c>
      <c r="B178" s="398" t="s">
        <v>201</v>
      </c>
      <c r="C178" s="400">
        <v>1315</v>
      </c>
      <c r="D178" s="399">
        <v>1049.2079660439356</v>
      </c>
      <c r="E178" s="399">
        <v>145.65534601208762</v>
      </c>
      <c r="F178" s="399">
        <v>1194.8633120560232</v>
      </c>
      <c r="G178" s="399">
        <v>329.28206551823342</v>
      </c>
      <c r="H178" s="399">
        <v>1524.1453775742566</v>
      </c>
      <c r="I178" s="399">
        <v>201.34186806012212</v>
      </c>
      <c r="J178" s="399">
        <v>1725.4872456343787</v>
      </c>
      <c r="K178" s="399">
        <v>-207.30494296577947</v>
      </c>
      <c r="L178" s="399">
        <v>1518.1823026685993</v>
      </c>
      <c r="M178" s="399">
        <v>-652.58896398479101</v>
      </c>
      <c r="N178" s="399">
        <v>865.59333868380827</v>
      </c>
      <c r="O178" s="412">
        <v>2</v>
      </c>
      <c r="P178" s="412">
        <v>2</v>
      </c>
      <c r="Q178" s="22"/>
      <c r="R178" s="419">
        <v>561</v>
      </c>
      <c r="S178" s="202" t="s">
        <v>201</v>
      </c>
      <c r="T178" s="400">
        <v>1317</v>
      </c>
      <c r="U178" s="434">
        <v>990.04752142933012</v>
      </c>
      <c r="V178" s="434">
        <v>331.64341912816104</v>
      </c>
      <c r="W178" s="434">
        <v>1321.6909405574911</v>
      </c>
      <c r="X178" s="434">
        <v>258.22638326044347</v>
      </c>
      <c r="Y178" s="434">
        <v>1579.9173238179346</v>
      </c>
      <c r="Z178" s="435">
        <v>-206.99012908124524</v>
      </c>
      <c r="AA178" s="437">
        <v>1368.4344081003946</v>
      </c>
      <c r="AB178" s="434">
        <v>-450.84001518602889</v>
      </c>
      <c r="AC178" s="434">
        <v>917.59439291436581</v>
      </c>
      <c r="AD178" s="412">
        <v>2</v>
      </c>
      <c r="AE178" s="412">
        <v>2</v>
      </c>
    </row>
    <row r="179" spans="1:31" s="9" customFormat="1" ht="16.5">
      <c r="A179" s="397">
        <v>562</v>
      </c>
      <c r="B179" s="398" t="s">
        <v>202</v>
      </c>
      <c r="C179" s="400">
        <v>8839</v>
      </c>
      <c r="D179" s="399">
        <v>81.513037162621615</v>
      </c>
      <c r="E179" s="399">
        <v>109.81053289201411</v>
      </c>
      <c r="F179" s="399">
        <v>191.32357005463572</v>
      </c>
      <c r="G179" s="399">
        <v>377.92048930076032</v>
      </c>
      <c r="H179" s="399">
        <v>569.24405935539619</v>
      </c>
      <c r="I179" s="399">
        <v>111.76326172376439</v>
      </c>
      <c r="J179" s="399">
        <v>681.00732107916053</v>
      </c>
      <c r="K179" s="399">
        <v>-41.641249010069011</v>
      </c>
      <c r="L179" s="399">
        <v>639.3660720690915</v>
      </c>
      <c r="M179" s="399">
        <v>-24.515707989761296</v>
      </c>
      <c r="N179" s="399">
        <v>614.85036407933023</v>
      </c>
      <c r="O179" s="412">
        <v>6</v>
      </c>
      <c r="P179" s="412">
        <v>6</v>
      </c>
      <c r="Q179" s="22"/>
      <c r="R179" s="419">
        <v>562</v>
      </c>
      <c r="S179" s="202" t="s">
        <v>202</v>
      </c>
      <c r="T179" s="400">
        <v>8935</v>
      </c>
      <c r="U179" s="434">
        <v>105.45564900950851</v>
      </c>
      <c r="V179" s="434">
        <v>367.14278542994839</v>
      </c>
      <c r="W179" s="434">
        <v>472.59843443945692</v>
      </c>
      <c r="X179" s="434">
        <v>185.64360276195379</v>
      </c>
      <c r="Y179" s="434">
        <v>658.24203720141077</v>
      </c>
      <c r="Z179" s="435">
        <v>-41.193844432008952</v>
      </c>
      <c r="AA179" s="437">
        <v>613.04539478395134</v>
      </c>
      <c r="AB179" s="434">
        <v>-13.570074639059866</v>
      </c>
      <c r="AC179" s="434">
        <v>599.4753201448915</v>
      </c>
      <c r="AD179" s="412">
        <v>6</v>
      </c>
      <c r="AE179" s="412">
        <v>6</v>
      </c>
    </row>
    <row r="180" spans="1:31" s="9" customFormat="1" ht="16.5">
      <c r="A180" s="397">
        <v>563</v>
      </c>
      <c r="B180" s="398" t="s">
        <v>203</v>
      </c>
      <c r="C180" s="400">
        <v>6978</v>
      </c>
      <c r="D180" s="399">
        <v>121.27829505141389</v>
      </c>
      <c r="E180" s="399">
        <v>115.34724755825626</v>
      </c>
      <c r="F180" s="399">
        <v>236.62554260967013</v>
      </c>
      <c r="G180" s="399">
        <v>467.9050085781052</v>
      </c>
      <c r="H180" s="399">
        <v>704.53055118777536</v>
      </c>
      <c r="I180" s="399">
        <v>103.21526808524443</v>
      </c>
      <c r="J180" s="399">
        <v>807.74581927301972</v>
      </c>
      <c r="K180" s="399">
        <v>-42.787904843794784</v>
      </c>
      <c r="L180" s="399">
        <v>764.95791442922496</v>
      </c>
      <c r="M180" s="399">
        <v>18.57527938091145</v>
      </c>
      <c r="N180" s="399">
        <v>783.53319381013637</v>
      </c>
      <c r="O180" s="412">
        <v>17</v>
      </c>
      <c r="P180" s="412">
        <v>17</v>
      </c>
      <c r="Q180" s="22"/>
      <c r="R180" s="419">
        <v>563</v>
      </c>
      <c r="S180" s="202" t="s">
        <v>203</v>
      </c>
      <c r="T180" s="400">
        <v>7025</v>
      </c>
      <c r="U180" s="434">
        <v>153.54770796637948</v>
      </c>
      <c r="V180" s="434">
        <v>496.5231185121886</v>
      </c>
      <c r="W180" s="434">
        <v>650.07082647856816</v>
      </c>
      <c r="X180" s="434">
        <v>184.65105172479997</v>
      </c>
      <c r="Y180" s="434">
        <v>834.72187820336808</v>
      </c>
      <c r="Z180" s="435">
        <v>-42.501637010676156</v>
      </c>
      <c r="AA180" s="437">
        <v>787.62935151297665</v>
      </c>
      <c r="AB180" s="434">
        <v>1.6819148754448425</v>
      </c>
      <c r="AC180" s="434">
        <v>789.31126638842147</v>
      </c>
      <c r="AD180" s="412">
        <v>17</v>
      </c>
      <c r="AE180" s="412">
        <v>17</v>
      </c>
    </row>
    <row r="181" spans="1:31" s="9" customFormat="1" ht="16.5">
      <c r="A181" s="397">
        <v>564</v>
      </c>
      <c r="B181" s="398" t="s">
        <v>204</v>
      </c>
      <c r="C181" s="400">
        <v>214633</v>
      </c>
      <c r="D181" s="399">
        <v>237.34557018778202</v>
      </c>
      <c r="E181" s="399">
        <v>151.5548791197231</v>
      </c>
      <c r="F181" s="399">
        <v>388.90044930750508</v>
      </c>
      <c r="G181" s="399">
        <v>162.4380136520449</v>
      </c>
      <c r="H181" s="399">
        <v>551.33846295955004</v>
      </c>
      <c r="I181" s="399">
        <v>84.674924970133787</v>
      </c>
      <c r="J181" s="399">
        <v>636.01338792968374</v>
      </c>
      <c r="K181" s="399">
        <v>3.7546276667614018</v>
      </c>
      <c r="L181" s="399">
        <v>639.76801559644525</v>
      </c>
      <c r="M181" s="399">
        <v>-68.28938101190171</v>
      </c>
      <c r="N181" s="399">
        <v>571.47863458454356</v>
      </c>
      <c r="O181" s="412">
        <v>17</v>
      </c>
      <c r="P181" s="412">
        <v>17</v>
      </c>
      <c r="Q181" s="22"/>
      <c r="R181" s="419">
        <v>564</v>
      </c>
      <c r="S181" s="202" t="s">
        <v>204</v>
      </c>
      <c r="T181" s="400">
        <v>211848</v>
      </c>
      <c r="U181" s="434">
        <v>236.78820905324903</v>
      </c>
      <c r="V181" s="434">
        <v>166.48237194693073</v>
      </c>
      <c r="W181" s="434">
        <v>403.27058100017979</v>
      </c>
      <c r="X181" s="434">
        <v>138.77539180176834</v>
      </c>
      <c r="Y181" s="434">
        <v>542.0459728019481</v>
      </c>
      <c r="Z181" s="435">
        <v>3.8039868207393979</v>
      </c>
      <c r="AA181" s="437">
        <v>542.02432520555828</v>
      </c>
      <c r="AB181" s="434">
        <v>-61.278093670697885</v>
      </c>
      <c r="AC181" s="434">
        <v>480.74623153486039</v>
      </c>
      <c r="AD181" s="412">
        <v>17</v>
      </c>
      <c r="AE181" s="412">
        <v>17</v>
      </c>
    </row>
    <row r="182" spans="1:31" s="9" customFormat="1" ht="16.5">
      <c r="A182" s="397">
        <v>576</v>
      </c>
      <c r="B182" s="398" t="s">
        <v>205</v>
      </c>
      <c r="C182" s="400">
        <v>2726</v>
      </c>
      <c r="D182" s="399">
        <v>136.79789584762938</v>
      </c>
      <c r="E182" s="399">
        <v>128.62944838400531</v>
      </c>
      <c r="F182" s="399">
        <v>265.42734423163466</v>
      </c>
      <c r="G182" s="399">
        <v>311.47076063411032</v>
      </c>
      <c r="H182" s="399">
        <v>576.89810486574493</v>
      </c>
      <c r="I182" s="399">
        <v>170.08741442220898</v>
      </c>
      <c r="J182" s="399">
        <v>746.98551928795393</v>
      </c>
      <c r="K182" s="399">
        <v>-87.771826852531177</v>
      </c>
      <c r="L182" s="399">
        <v>659.21369243542279</v>
      </c>
      <c r="M182" s="399">
        <v>-19.56744827586207</v>
      </c>
      <c r="N182" s="399">
        <v>639.64624415956064</v>
      </c>
      <c r="O182" s="412">
        <v>7</v>
      </c>
      <c r="P182" s="412">
        <v>7</v>
      </c>
      <c r="Q182" s="22"/>
      <c r="R182" s="419">
        <v>576</v>
      </c>
      <c r="S182" s="202" t="s">
        <v>205</v>
      </c>
      <c r="T182" s="400">
        <v>2750</v>
      </c>
      <c r="U182" s="434">
        <v>160.34439179357722</v>
      </c>
      <c r="V182" s="434">
        <v>285.83256763219606</v>
      </c>
      <c r="W182" s="434">
        <v>446.1769594257733</v>
      </c>
      <c r="X182" s="434">
        <v>223.92459876517998</v>
      </c>
      <c r="Y182" s="434">
        <v>670.10155819095337</v>
      </c>
      <c r="Z182" s="435">
        <v>-87.005818181818185</v>
      </c>
      <c r="AA182" s="437">
        <v>581.7561036454988</v>
      </c>
      <c r="AB182" s="434">
        <v>-15.162620909090911</v>
      </c>
      <c r="AC182" s="434">
        <v>566.59348273640785</v>
      </c>
      <c r="AD182" s="412">
        <v>7</v>
      </c>
      <c r="AE182" s="412">
        <v>7</v>
      </c>
    </row>
    <row r="183" spans="1:31" s="9" customFormat="1" ht="16.5">
      <c r="A183" s="397">
        <v>577</v>
      </c>
      <c r="B183" s="398" t="s">
        <v>206</v>
      </c>
      <c r="C183" s="400">
        <v>11236</v>
      </c>
      <c r="D183" s="399">
        <v>494.51782310334835</v>
      </c>
      <c r="E183" s="399">
        <v>124.1978407332557</v>
      </c>
      <c r="F183" s="399">
        <v>618.71566383660399</v>
      </c>
      <c r="G183" s="399">
        <v>210.58607613854355</v>
      </c>
      <c r="H183" s="399">
        <v>829.3017399751476</v>
      </c>
      <c r="I183" s="399">
        <v>68.531867181150773</v>
      </c>
      <c r="J183" s="399">
        <v>897.83360715629829</v>
      </c>
      <c r="K183" s="399">
        <v>48.099857600569599</v>
      </c>
      <c r="L183" s="399">
        <v>945.93346475686792</v>
      </c>
      <c r="M183" s="399">
        <v>11.39059590245639</v>
      </c>
      <c r="N183" s="399">
        <v>957.32406065932435</v>
      </c>
      <c r="O183" s="412">
        <v>2</v>
      </c>
      <c r="P183" s="412">
        <v>2</v>
      </c>
      <c r="Q183" s="22"/>
      <c r="R183" s="419">
        <v>577</v>
      </c>
      <c r="S183" s="202" t="s">
        <v>206</v>
      </c>
      <c r="T183" s="400">
        <v>11138</v>
      </c>
      <c r="U183" s="434">
        <v>476.53941412392356</v>
      </c>
      <c r="V183" s="434">
        <v>213.24456030589783</v>
      </c>
      <c r="W183" s="434">
        <v>689.78397442982146</v>
      </c>
      <c r="X183" s="434">
        <v>141.29479549833314</v>
      </c>
      <c r="Y183" s="434">
        <v>831.07876992815466</v>
      </c>
      <c r="Z183" s="435">
        <v>48.523074160531515</v>
      </c>
      <c r="AA183" s="437">
        <v>871.12437955286282</v>
      </c>
      <c r="AB183" s="434">
        <v>-2.0694094541210286</v>
      </c>
      <c r="AC183" s="434">
        <v>869.05497009874182</v>
      </c>
      <c r="AD183" s="412">
        <v>2</v>
      </c>
      <c r="AE183" s="412">
        <v>2</v>
      </c>
    </row>
    <row r="184" spans="1:31" s="9" customFormat="1" ht="16.5">
      <c r="A184" s="397">
        <v>578</v>
      </c>
      <c r="B184" s="398" t="s">
        <v>207</v>
      </c>
      <c r="C184" s="400">
        <v>3037</v>
      </c>
      <c r="D184" s="399">
        <v>-61.082535024781208</v>
      </c>
      <c r="E184" s="399">
        <v>155.73035210074511</v>
      </c>
      <c r="F184" s="399">
        <v>94.6478170759639</v>
      </c>
      <c r="G184" s="399">
        <v>572.48479077602826</v>
      </c>
      <c r="H184" s="399">
        <v>667.13260785199213</v>
      </c>
      <c r="I184" s="399">
        <v>147.67058803350551</v>
      </c>
      <c r="J184" s="399">
        <v>814.80319588549764</v>
      </c>
      <c r="K184" s="399">
        <v>15.681593677971682</v>
      </c>
      <c r="L184" s="399">
        <v>830.48478956346923</v>
      </c>
      <c r="M184" s="399">
        <v>85.842434244320074</v>
      </c>
      <c r="N184" s="399">
        <v>916.32722380778932</v>
      </c>
      <c r="O184" s="412">
        <v>18</v>
      </c>
      <c r="P184" s="412">
        <v>18</v>
      </c>
      <c r="Q184" s="22"/>
      <c r="R184" s="419">
        <v>578</v>
      </c>
      <c r="S184" s="202" t="s">
        <v>207</v>
      </c>
      <c r="T184" s="400">
        <v>3100</v>
      </c>
      <c r="U184" s="434">
        <v>-99.930309651496543</v>
      </c>
      <c r="V184" s="434">
        <v>542.4943069212718</v>
      </c>
      <c r="W184" s="434">
        <v>442.56399726977526</v>
      </c>
      <c r="X184" s="434">
        <v>214.25674454072112</v>
      </c>
      <c r="Y184" s="434">
        <v>656.82074181049643</v>
      </c>
      <c r="Z184" s="435">
        <v>15.362903225806452</v>
      </c>
      <c r="AA184" s="437">
        <v>670.16493535888355</v>
      </c>
      <c r="AB184" s="434">
        <v>115.18525725806451</v>
      </c>
      <c r="AC184" s="434">
        <v>785.35019261694799</v>
      </c>
      <c r="AD184" s="412">
        <v>18</v>
      </c>
      <c r="AE184" s="412">
        <v>18</v>
      </c>
    </row>
    <row r="185" spans="1:31" s="9" customFormat="1" ht="16.5">
      <c r="A185" s="397">
        <v>580</v>
      </c>
      <c r="B185" s="398" t="s">
        <v>208</v>
      </c>
      <c r="C185" s="400">
        <v>4366</v>
      </c>
      <c r="D185" s="399">
        <v>-206.8855788905706</v>
      </c>
      <c r="E185" s="399">
        <v>116.68200809241245</v>
      </c>
      <c r="F185" s="399">
        <v>-90.20357079815814</v>
      </c>
      <c r="G185" s="399">
        <v>502.79175894806355</v>
      </c>
      <c r="H185" s="399">
        <v>412.58818814990542</v>
      </c>
      <c r="I185" s="399">
        <v>166.21797756839098</v>
      </c>
      <c r="J185" s="399">
        <v>578.80616571829637</v>
      </c>
      <c r="K185" s="399">
        <v>-80.149335776454421</v>
      </c>
      <c r="L185" s="399">
        <v>498.65682994184192</v>
      </c>
      <c r="M185" s="399">
        <v>5.726873568483736</v>
      </c>
      <c r="N185" s="399">
        <v>504.38370351032563</v>
      </c>
      <c r="O185" s="412">
        <v>9</v>
      </c>
      <c r="P185" s="412">
        <v>9</v>
      </c>
      <c r="Q185" s="22"/>
      <c r="R185" s="419">
        <v>580</v>
      </c>
      <c r="S185" s="202" t="s">
        <v>208</v>
      </c>
      <c r="T185" s="400">
        <v>4438</v>
      </c>
      <c r="U185" s="434">
        <v>-223.23871349277337</v>
      </c>
      <c r="V185" s="434">
        <v>454.91721455266594</v>
      </c>
      <c r="W185" s="434">
        <v>231.6785010598926</v>
      </c>
      <c r="X185" s="434">
        <v>231.06487718677977</v>
      </c>
      <c r="Y185" s="434">
        <v>462.74337824667236</v>
      </c>
      <c r="Z185" s="435">
        <v>-78.849031095087881</v>
      </c>
      <c r="AA185" s="437">
        <v>381.25644719664979</v>
      </c>
      <c r="AB185" s="434">
        <v>14.807569287967555</v>
      </c>
      <c r="AC185" s="434">
        <v>396.06401648461735</v>
      </c>
      <c r="AD185" s="412">
        <v>9</v>
      </c>
      <c r="AE185" s="412">
        <v>9</v>
      </c>
    </row>
    <row r="186" spans="1:31" s="9" customFormat="1" ht="16.5">
      <c r="A186" s="397">
        <v>581</v>
      </c>
      <c r="B186" s="398" t="s">
        <v>209</v>
      </c>
      <c r="C186" s="400">
        <v>6123</v>
      </c>
      <c r="D186" s="399">
        <v>18.146772247812525</v>
      </c>
      <c r="E186" s="399">
        <v>174.72270813952014</v>
      </c>
      <c r="F186" s="399">
        <v>192.86948038733266</v>
      </c>
      <c r="G186" s="399">
        <v>371.3540114273768</v>
      </c>
      <c r="H186" s="399">
        <v>564.2234918147094</v>
      </c>
      <c r="I186" s="399">
        <v>121.6294631575186</v>
      </c>
      <c r="J186" s="399">
        <v>685.85295497222808</v>
      </c>
      <c r="K186" s="399">
        <v>-73.390821492732314</v>
      </c>
      <c r="L186" s="399">
        <v>612.46213347949583</v>
      </c>
      <c r="M186" s="399">
        <v>12.918966913277806</v>
      </c>
      <c r="N186" s="399">
        <v>625.38110039277365</v>
      </c>
      <c r="O186" s="412">
        <v>6</v>
      </c>
      <c r="P186" s="412">
        <v>6</v>
      </c>
      <c r="Q186" s="22"/>
      <c r="R186" s="419">
        <v>581</v>
      </c>
      <c r="S186" s="202" t="s">
        <v>209</v>
      </c>
      <c r="T186" s="400">
        <v>6240</v>
      </c>
      <c r="U186" s="434">
        <v>25.791209597099993</v>
      </c>
      <c r="V186" s="434">
        <v>351.24109676086243</v>
      </c>
      <c r="W186" s="434">
        <v>377.0323063579624</v>
      </c>
      <c r="X186" s="434">
        <v>196.23036762951654</v>
      </c>
      <c r="Y186" s="434">
        <v>573.26267398747893</v>
      </c>
      <c r="Z186" s="435">
        <v>-72.014743589743588</v>
      </c>
      <c r="AA186" s="437">
        <v>497.51411629517128</v>
      </c>
      <c r="AB186" s="434">
        <v>16.329063301282044</v>
      </c>
      <c r="AC186" s="434">
        <v>513.8431795964533</v>
      </c>
      <c r="AD186" s="412">
        <v>6</v>
      </c>
      <c r="AE186" s="412">
        <v>6</v>
      </c>
    </row>
    <row r="187" spans="1:31" s="9" customFormat="1" ht="16.5">
      <c r="A187" s="397">
        <v>583</v>
      </c>
      <c r="B187" s="398" t="s">
        <v>210</v>
      </c>
      <c r="C187" s="400">
        <v>912</v>
      </c>
      <c r="D187" s="399">
        <v>454.94456544102263</v>
      </c>
      <c r="E187" s="399">
        <v>137.11669232582869</v>
      </c>
      <c r="F187" s="399">
        <v>592.06125776685121</v>
      </c>
      <c r="G187" s="399">
        <v>106.92659912293254</v>
      </c>
      <c r="H187" s="399">
        <v>698.98785688978387</v>
      </c>
      <c r="I187" s="399">
        <v>125.95281843471102</v>
      </c>
      <c r="J187" s="399">
        <v>824.94067532449492</v>
      </c>
      <c r="K187" s="399">
        <v>-255.7280701754386</v>
      </c>
      <c r="L187" s="399">
        <v>569.21260514905623</v>
      </c>
      <c r="M187" s="399">
        <v>73.292511184210525</v>
      </c>
      <c r="N187" s="399">
        <v>642.50511633326687</v>
      </c>
      <c r="O187" s="412">
        <v>19</v>
      </c>
      <c r="P187" s="412">
        <v>19</v>
      </c>
      <c r="Q187" s="22"/>
      <c r="R187" s="419">
        <v>583</v>
      </c>
      <c r="S187" s="202" t="s">
        <v>210</v>
      </c>
      <c r="T187" s="400">
        <v>947</v>
      </c>
      <c r="U187" s="434">
        <v>667.24539202076869</v>
      </c>
      <c r="V187" s="434">
        <v>39.642636889654533</v>
      </c>
      <c r="W187" s="434">
        <v>706.88802891042315</v>
      </c>
      <c r="X187" s="434">
        <v>202.23662840615853</v>
      </c>
      <c r="Y187" s="434">
        <v>909.12465731658176</v>
      </c>
      <c r="Z187" s="435">
        <v>-246.2766631467793</v>
      </c>
      <c r="AA187" s="437">
        <v>660.70121486674009</v>
      </c>
      <c r="AB187" s="434">
        <v>149.5788357972545</v>
      </c>
      <c r="AC187" s="434">
        <v>810.28005066399453</v>
      </c>
      <c r="AD187" s="412">
        <v>19</v>
      </c>
      <c r="AE187" s="412">
        <v>19</v>
      </c>
    </row>
    <row r="188" spans="1:31" s="9" customFormat="1" ht="16.5">
      <c r="A188" s="397">
        <v>584</v>
      </c>
      <c r="B188" s="398" t="s">
        <v>211</v>
      </c>
      <c r="C188" s="400">
        <v>2578</v>
      </c>
      <c r="D188" s="399">
        <v>1061.1427452756263</v>
      </c>
      <c r="E188" s="399">
        <v>104.03397444280274</v>
      </c>
      <c r="F188" s="399">
        <v>1165.1767197184292</v>
      </c>
      <c r="G188" s="399">
        <v>728.371957583062</v>
      </c>
      <c r="H188" s="399">
        <v>1893.5486773014914</v>
      </c>
      <c r="I188" s="399">
        <v>144.25518971085111</v>
      </c>
      <c r="J188" s="399">
        <v>2037.8038670123426</v>
      </c>
      <c r="K188" s="399">
        <v>84.321955003878969</v>
      </c>
      <c r="L188" s="399">
        <v>2122.1258220162217</v>
      </c>
      <c r="M188" s="399">
        <v>10.345396431342126</v>
      </c>
      <c r="N188" s="399">
        <v>2132.4712184475638</v>
      </c>
      <c r="O188" s="412">
        <v>16</v>
      </c>
      <c r="P188" s="412">
        <v>16</v>
      </c>
      <c r="Q188" s="22"/>
      <c r="R188" s="419">
        <v>584</v>
      </c>
      <c r="S188" s="202" t="s">
        <v>211</v>
      </c>
      <c r="T188" s="400">
        <v>2653</v>
      </c>
      <c r="U188" s="434">
        <v>1060.5743290160199</v>
      </c>
      <c r="V188" s="434">
        <v>686.38121155158922</v>
      </c>
      <c r="W188" s="434">
        <v>1746.9555405676092</v>
      </c>
      <c r="X188" s="434">
        <v>206.42540631743077</v>
      </c>
      <c r="Y188" s="434">
        <v>1953.38094688504</v>
      </c>
      <c r="Z188" s="435">
        <v>81.938183188842814</v>
      </c>
      <c r="AA188" s="437">
        <v>2030.1235024824769</v>
      </c>
      <c r="AB188" s="434">
        <v>4.49860535243121</v>
      </c>
      <c r="AC188" s="434">
        <v>2034.6221078349081</v>
      </c>
      <c r="AD188" s="412">
        <v>16</v>
      </c>
      <c r="AE188" s="412">
        <v>16</v>
      </c>
    </row>
    <row r="189" spans="1:31" s="9" customFormat="1" ht="16.5">
      <c r="A189" s="397">
        <v>592</v>
      </c>
      <c r="B189" s="398" t="s">
        <v>213</v>
      </c>
      <c r="C189" s="400">
        <v>3596</v>
      </c>
      <c r="D189" s="399">
        <v>278.28141445426331</v>
      </c>
      <c r="E189" s="399">
        <v>150.4838314455433</v>
      </c>
      <c r="F189" s="399">
        <v>428.76524589980664</v>
      </c>
      <c r="G189" s="399">
        <v>479.24431061694708</v>
      </c>
      <c r="H189" s="399">
        <v>908.00955651675372</v>
      </c>
      <c r="I189" s="399">
        <v>104.28667476838189</v>
      </c>
      <c r="J189" s="399">
        <v>1012.2962312851356</v>
      </c>
      <c r="K189" s="399">
        <v>-15.582313681868744</v>
      </c>
      <c r="L189" s="399">
        <v>996.71391760326696</v>
      </c>
      <c r="M189" s="399">
        <v>42.984377769744157</v>
      </c>
      <c r="N189" s="399">
        <v>1039.698295373011</v>
      </c>
      <c r="O189" s="412">
        <v>13</v>
      </c>
      <c r="P189" s="412">
        <v>13</v>
      </c>
      <c r="Q189" s="22"/>
      <c r="R189" s="419">
        <v>592</v>
      </c>
      <c r="S189" s="202" t="s">
        <v>213</v>
      </c>
      <c r="T189" s="400">
        <v>3651</v>
      </c>
      <c r="U189" s="434">
        <v>311.3213619586046</v>
      </c>
      <c r="V189" s="434">
        <v>390.35996211848368</v>
      </c>
      <c r="W189" s="434">
        <v>701.68132407708822</v>
      </c>
      <c r="X189" s="434">
        <v>184.53995897058445</v>
      </c>
      <c r="Y189" s="434">
        <v>886.22128304767273</v>
      </c>
      <c r="Z189" s="435">
        <v>-15.347576006573542</v>
      </c>
      <c r="AA189" s="437">
        <v>867.88822361190171</v>
      </c>
      <c r="AB189" s="434">
        <v>34.875211585866886</v>
      </c>
      <c r="AC189" s="434">
        <v>902.76343519776867</v>
      </c>
      <c r="AD189" s="412">
        <v>13</v>
      </c>
      <c r="AE189" s="412">
        <v>13</v>
      </c>
    </row>
    <row r="190" spans="1:31" s="9" customFormat="1" ht="16.5">
      <c r="A190" s="397">
        <v>593</v>
      </c>
      <c r="B190" s="398" t="s">
        <v>214</v>
      </c>
      <c r="C190" s="400">
        <v>17050</v>
      </c>
      <c r="D190" s="399">
        <v>-297.61087306179837</v>
      </c>
      <c r="E190" s="399">
        <v>159.75756934190576</v>
      </c>
      <c r="F190" s="399">
        <v>-137.85330371989261</v>
      </c>
      <c r="G190" s="399">
        <v>397.21365382086719</v>
      </c>
      <c r="H190" s="399">
        <v>259.36035010097459</v>
      </c>
      <c r="I190" s="399">
        <v>119.93109697632673</v>
      </c>
      <c r="J190" s="399">
        <v>379.29144707730131</v>
      </c>
      <c r="K190" s="399">
        <v>-105.68604105571848</v>
      </c>
      <c r="L190" s="399">
        <v>273.60540602158284</v>
      </c>
      <c r="M190" s="399">
        <v>-1.2386890521994245</v>
      </c>
      <c r="N190" s="399">
        <v>272.36671696938345</v>
      </c>
      <c r="O190" s="412">
        <v>10</v>
      </c>
      <c r="P190" s="412">
        <v>10</v>
      </c>
      <c r="Q190" s="22"/>
      <c r="R190" s="419">
        <v>593</v>
      </c>
      <c r="S190" s="202" t="s">
        <v>214</v>
      </c>
      <c r="T190" s="400">
        <v>17077</v>
      </c>
      <c r="U190" s="434">
        <v>-314.6985381948424</v>
      </c>
      <c r="V190" s="434">
        <v>367.06939769193082</v>
      </c>
      <c r="W190" s="434">
        <v>52.370859497088418</v>
      </c>
      <c r="X190" s="434">
        <v>194.54139744639599</v>
      </c>
      <c r="Y190" s="434">
        <v>246.91225694348438</v>
      </c>
      <c r="Z190" s="435">
        <v>-105.54125431867423</v>
      </c>
      <c r="AA190" s="437">
        <v>138.11240919505082</v>
      </c>
      <c r="AB190" s="434">
        <v>-14.452870176260459</v>
      </c>
      <c r="AC190" s="434">
        <v>123.65953901879037</v>
      </c>
      <c r="AD190" s="412">
        <v>10</v>
      </c>
      <c r="AE190" s="412">
        <v>10</v>
      </c>
    </row>
    <row r="191" spans="1:31" s="9" customFormat="1" ht="16.5">
      <c r="A191" s="397">
        <v>595</v>
      </c>
      <c r="B191" s="398" t="s">
        <v>215</v>
      </c>
      <c r="C191" s="400">
        <v>4073</v>
      </c>
      <c r="D191" s="399">
        <v>484.55045216514299</v>
      </c>
      <c r="E191" s="399">
        <v>103.2008743770611</v>
      </c>
      <c r="F191" s="399">
        <v>587.75132654220408</v>
      </c>
      <c r="G191" s="399">
        <v>600.92053348497302</v>
      </c>
      <c r="H191" s="399">
        <v>1188.671860027177</v>
      </c>
      <c r="I191" s="399">
        <v>183.22364276849882</v>
      </c>
      <c r="J191" s="399">
        <v>1371.8955027956758</v>
      </c>
      <c r="K191" s="399">
        <v>5.9528602995335138</v>
      </c>
      <c r="L191" s="399">
        <v>1377.8483630952094</v>
      </c>
      <c r="M191" s="399">
        <v>20.250014966854891</v>
      </c>
      <c r="N191" s="399">
        <v>1398.0983780620643</v>
      </c>
      <c r="O191" s="412">
        <v>11</v>
      </c>
      <c r="P191" s="412">
        <v>11</v>
      </c>
      <c r="Q191" s="22"/>
      <c r="R191" s="419">
        <v>595</v>
      </c>
      <c r="S191" s="202" t="s">
        <v>215</v>
      </c>
      <c r="T191" s="400">
        <v>4140</v>
      </c>
      <c r="U191" s="434">
        <v>564.8804688265468</v>
      </c>
      <c r="V191" s="434">
        <v>550.89057646780952</v>
      </c>
      <c r="W191" s="434">
        <v>1115.7710452943563</v>
      </c>
      <c r="X191" s="434">
        <v>233.21311446242763</v>
      </c>
      <c r="Y191" s="434">
        <v>1348.9841597567838</v>
      </c>
      <c r="Z191" s="435">
        <v>5.8565217391304349</v>
      </c>
      <c r="AA191" s="437">
        <v>1350.7213578244168</v>
      </c>
      <c r="AB191" s="434">
        <v>31.42254106280193</v>
      </c>
      <c r="AC191" s="434">
        <v>1382.1438988872187</v>
      </c>
      <c r="AD191" s="412">
        <v>11</v>
      </c>
      <c r="AE191" s="412">
        <v>11</v>
      </c>
    </row>
    <row r="192" spans="1:31" s="9" customFormat="1" ht="16.5">
      <c r="A192" s="397">
        <v>598</v>
      </c>
      <c r="B192" s="398" t="s">
        <v>216</v>
      </c>
      <c r="C192" s="400">
        <v>19475</v>
      </c>
      <c r="D192" s="399">
        <v>-19.858755470190069</v>
      </c>
      <c r="E192" s="399">
        <v>175.55011459052037</v>
      </c>
      <c r="F192" s="399">
        <v>155.6913591203303</v>
      </c>
      <c r="G192" s="399">
        <v>79.080816165085366</v>
      </c>
      <c r="H192" s="399">
        <v>234.77217528541564</v>
      </c>
      <c r="I192" s="399">
        <v>83.95859660180389</v>
      </c>
      <c r="J192" s="399">
        <v>318.73077188721953</v>
      </c>
      <c r="K192" s="399">
        <v>157.95958921694481</v>
      </c>
      <c r="L192" s="399">
        <v>476.69036110416437</v>
      </c>
      <c r="M192" s="399">
        <v>56.584796518613615</v>
      </c>
      <c r="N192" s="399">
        <v>533.27515762277801</v>
      </c>
      <c r="O192" s="412">
        <v>15</v>
      </c>
      <c r="P192" s="412">
        <v>15</v>
      </c>
      <c r="Q192" s="22"/>
      <c r="R192" s="419">
        <v>598</v>
      </c>
      <c r="S192" s="202" t="s">
        <v>216</v>
      </c>
      <c r="T192" s="400">
        <v>19207</v>
      </c>
      <c r="U192" s="434">
        <v>-111.40430063767053</v>
      </c>
      <c r="V192" s="434">
        <v>78.607631862006428</v>
      </c>
      <c r="W192" s="434">
        <v>-32.796668775664102</v>
      </c>
      <c r="X192" s="434">
        <v>160.17259607045622</v>
      </c>
      <c r="Y192" s="434">
        <v>127.37592729479213</v>
      </c>
      <c r="Z192" s="435">
        <v>159.87129692299683</v>
      </c>
      <c r="AA192" s="437">
        <v>277.75230049206397</v>
      </c>
      <c r="AB192" s="434">
        <v>40.393429088353209</v>
      </c>
      <c r="AC192" s="434">
        <v>318.1457295804172</v>
      </c>
      <c r="AD192" s="412">
        <v>15</v>
      </c>
      <c r="AE192" s="412">
        <v>15</v>
      </c>
    </row>
    <row r="193" spans="1:31" s="9" customFormat="1" ht="16.5">
      <c r="A193" s="397">
        <v>599</v>
      </c>
      <c r="B193" s="398" t="s">
        <v>217</v>
      </c>
      <c r="C193" s="400">
        <v>11225</v>
      </c>
      <c r="D193" s="399">
        <v>885.82331739287054</v>
      </c>
      <c r="E193" s="399">
        <v>66.015584991678722</v>
      </c>
      <c r="F193" s="399">
        <v>951.83890238454921</v>
      </c>
      <c r="G193" s="399">
        <v>438.01889877243013</v>
      </c>
      <c r="H193" s="399">
        <v>1389.8578011569791</v>
      </c>
      <c r="I193" s="399">
        <v>102.06014051288004</v>
      </c>
      <c r="J193" s="399">
        <v>1491.9179416698591</v>
      </c>
      <c r="K193" s="399">
        <v>-94.192962138084638</v>
      </c>
      <c r="L193" s="399">
        <v>1397.7249795317746</v>
      </c>
      <c r="M193" s="399">
        <v>-39.664100151447677</v>
      </c>
      <c r="N193" s="399">
        <v>1358.0608793803269</v>
      </c>
      <c r="O193" s="412">
        <v>15</v>
      </c>
      <c r="P193" s="412">
        <v>15</v>
      </c>
      <c r="Q193" s="22"/>
      <c r="R193" s="419">
        <v>599</v>
      </c>
      <c r="S193" s="202" t="s">
        <v>217</v>
      </c>
      <c r="T193" s="400">
        <v>11206</v>
      </c>
      <c r="U193" s="434">
        <v>850.6807805898402</v>
      </c>
      <c r="V193" s="434">
        <v>427.76812938274577</v>
      </c>
      <c r="W193" s="434">
        <v>1278.4489099725859</v>
      </c>
      <c r="X193" s="434">
        <v>182.09850418152985</v>
      </c>
      <c r="Y193" s="434">
        <v>1460.5474141541158</v>
      </c>
      <c r="Z193" s="435">
        <v>-94.352668213457079</v>
      </c>
      <c r="AA193" s="437">
        <v>1363.3762558460667</v>
      </c>
      <c r="AB193" s="434">
        <v>-41.809342539710876</v>
      </c>
      <c r="AC193" s="434">
        <v>1321.5669133063557</v>
      </c>
      <c r="AD193" s="412">
        <v>15</v>
      </c>
      <c r="AE193" s="412">
        <v>15</v>
      </c>
    </row>
    <row r="194" spans="1:31" s="9" customFormat="1" ht="16.5">
      <c r="A194" s="397">
        <v>601</v>
      </c>
      <c r="B194" s="398" t="s">
        <v>218</v>
      </c>
      <c r="C194" s="400">
        <v>3739</v>
      </c>
      <c r="D194" s="399">
        <v>682.48751566758222</v>
      </c>
      <c r="E194" s="399">
        <v>148.76986531222818</v>
      </c>
      <c r="F194" s="399">
        <v>831.25738097981036</v>
      </c>
      <c r="G194" s="399">
        <v>378.79714431183919</v>
      </c>
      <c r="H194" s="399">
        <v>1210.0545252916495</v>
      </c>
      <c r="I194" s="399">
        <v>164.22814597759859</v>
      </c>
      <c r="J194" s="399">
        <v>1374.2826712692481</v>
      </c>
      <c r="K194" s="399">
        <v>72.165819737897834</v>
      </c>
      <c r="L194" s="399">
        <v>1446.448491007146</v>
      </c>
      <c r="M194" s="399">
        <v>-13.583980727467241</v>
      </c>
      <c r="N194" s="399">
        <v>1432.8645102796786</v>
      </c>
      <c r="O194" s="412">
        <v>13</v>
      </c>
      <c r="P194" s="412">
        <v>13</v>
      </c>
      <c r="Q194" s="22"/>
      <c r="R194" s="419">
        <v>601</v>
      </c>
      <c r="S194" s="202" t="s">
        <v>218</v>
      </c>
      <c r="T194" s="400">
        <v>3786</v>
      </c>
      <c r="U194" s="434">
        <v>680.83766048748862</v>
      </c>
      <c r="V194" s="434">
        <v>406.7285656719389</v>
      </c>
      <c r="W194" s="434">
        <v>1087.5662261594275</v>
      </c>
      <c r="X194" s="434">
        <v>226.58596079655103</v>
      </c>
      <c r="Y194" s="434">
        <v>1314.1521869559786</v>
      </c>
      <c r="Z194" s="435">
        <v>71.144215530903324</v>
      </c>
      <c r="AA194" s="437">
        <v>1381.4923876955454</v>
      </c>
      <c r="AB194" s="434">
        <v>-13.622095747490759</v>
      </c>
      <c r="AC194" s="434">
        <v>1367.8702919480547</v>
      </c>
      <c r="AD194" s="412">
        <v>13</v>
      </c>
      <c r="AE194" s="412">
        <v>13</v>
      </c>
    </row>
    <row r="195" spans="1:31" s="9" customFormat="1" ht="16.5">
      <c r="A195" s="397">
        <v>604</v>
      </c>
      <c r="B195" s="398" t="s">
        <v>219</v>
      </c>
      <c r="C195" s="400">
        <v>20763</v>
      </c>
      <c r="D195" s="399">
        <v>773.35330884730854</v>
      </c>
      <c r="E195" s="399">
        <v>118.12230842618737</v>
      </c>
      <c r="F195" s="399">
        <v>891.47561727349591</v>
      </c>
      <c r="G195" s="399">
        <v>-23.658064449145655</v>
      </c>
      <c r="H195" s="399">
        <v>867.81755282435029</v>
      </c>
      <c r="I195" s="399">
        <v>36.240572147316918</v>
      </c>
      <c r="J195" s="399">
        <v>904.05812497166721</v>
      </c>
      <c r="K195" s="399">
        <v>-127.85869094061552</v>
      </c>
      <c r="L195" s="399">
        <v>776.19943403105174</v>
      </c>
      <c r="M195" s="399">
        <v>-37.707265269541985</v>
      </c>
      <c r="N195" s="399">
        <v>738.49216876150967</v>
      </c>
      <c r="O195" s="412">
        <v>6</v>
      </c>
      <c r="P195" s="412">
        <v>6</v>
      </c>
      <c r="Q195" s="22"/>
      <c r="R195" s="419">
        <v>604</v>
      </c>
      <c r="S195" s="202" t="s">
        <v>219</v>
      </c>
      <c r="T195" s="400">
        <v>20405</v>
      </c>
      <c r="U195" s="434">
        <v>806.27476990411242</v>
      </c>
      <c r="V195" s="434">
        <v>-19.783903063058819</v>
      </c>
      <c r="W195" s="434">
        <v>786.49086684105362</v>
      </c>
      <c r="X195" s="434">
        <v>103.87946800255338</v>
      </c>
      <c r="Y195" s="434">
        <v>890.370334843607</v>
      </c>
      <c r="Z195" s="435">
        <v>-130.10193580004901</v>
      </c>
      <c r="AA195" s="437">
        <v>757.37572567918642</v>
      </c>
      <c r="AB195" s="434">
        <v>-34.145050448419504</v>
      </c>
      <c r="AC195" s="434">
        <v>723.23067523076691</v>
      </c>
      <c r="AD195" s="412">
        <v>6</v>
      </c>
      <c r="AE195" s="412">
        <v>6</v>
      </c>
    </row>
    <row r="196" spans="1:31" s="9" customFormat="1" ht="16.5">
      <c r="A196" s="397">
        <v>607</v>
      </c>
      <c r="B196" s="398" t="s">
        <v>220</v>
      </c>
      <c r="C196" s="400">
        <v>4064</v>
      </c>
      <c r="D196" s="399">
        <v>-42.150853100234841</v>
      </c>
      <c r="E196" s="399">
        <v>141.29847320096198</v>
      </c>
      <c r="F196" s="399">
        <v>99.147620100727138</v>
      </c>
      <c r="G196" s="399">
        <v>604.76733244458239</v>
      </c>
      <c r="H196" s="399">
        <v>703.91495254530957</v>
      </c>
      <c r="I196" s="399">
        <v>166.56666084010459</v>
      </c>
      <c r="J196" s="399">
        <v>870.48161338541422</v>
      </c>
      <c r="K196" s="399">
        <v>-159.97588582677164</v>
      </c>
      <c r="L196" s="399">
        <v>710.50572755864255</v>
      </c>
      <c r="M196" s="399">
        <v>-5.9042948548228313</v>
      </c>
      <c r="N196" s="399">
        <v>704.60143270381968</v>
      </c>
      <c r="O196" s="412">
        <v>12</v>
      </c>
      <c r="P196" s="412">
        <v>12</v>
      </c>
      <c r="Q196" s="22"/>
      <c r="R196" s="419">
        <v>607</v>
      </c>
      <c r="S196" s="202" t="s">
        <v>220</v>
      </c>
      <c r="T196" s="400">
        <v>4084</v>
      </c>
      <c r="U196" s="434">
        <v>-36.162020287221701</v>
      </c>
      <c r="V196" s="434">
        <v>620.5377980850285</v>
      </c>
      <c r="W196" s="434">
        <v>584.37577779780679</v>
      </c>
      <c r="X196" s="434">
        <v>228.42394124632006</v>
      </c>
      <c r="Y196" s="434">
        <v>812.79971904412685</v>
      </c>
      <c r="Z196" s="435">
        <v>-159.192458374143</v>
      </c>
      <c r="AA196" s="437">
        <v>651.76862208036584</v>
      </c>
      <c r="AB196" s="434">
        <v>-11.324032810969639</v>
      </c>
      <c r="AC196" s="434">
        <v>640.44458926939615</v>
      </c>
      <c r="AD196" s="412">
        <v>12</v>
      </c>
      <c r="AE196" s="412">
        <v>12</v>
      </c>
    </row>
    <row r="197" spans="1:31" s="9" customFormat="1" ht="16.5">
      <c r="A197" s="397">
        <v>608</v>
      </c>
      <c r="B197" s="398" t="s">
        <v>221</v>
      </c>
      <c r="C197" s="400">
        <v>1943</v>
      </c>
      <c r="D197" s="399">
        <v>-83.113547034798813</v>
      </c>
      <c r="E197" s="399">
        <v>129.70012680626726</v>
      </c>
      <c r="F197" s="399">
        <v>46.58657977146845</v>
      </c>
      <c r="G197" s="399">
        <v>516.48916828390054</v>
      </c>
      <c r="H197" s="399">
        <v>563.07574805536899</v>
      </c>
      <c r="I197" s="399">
        <v>113.96650341346934</v>
      </c>
      <c r="J197" s="399">
        <v>677.04225146883834</v>
      </c>
      <c r="K197" s="399">
        <v>229.31240349974266</v>
      </c>
      <c r="L197" s="399">
        <v>906.35465496858103</v>
      </c>
      <c r="M197" s="399">
        <v>0</v>
      </c>
      <c r="N197" s="399">
        <v>906.35465496858103</v>
      </c>
      <c r="O197" s="412">
        <v>4</v>
      </c>
      <c r="P197" s="412">
        <v>4</v>
      </c>
      <c r="Q197" s="22"/>
      <c r="R197" s="419">
        <v>608</v>
      </c>
      <c r="S197" s="202" t="s">
        <v>221</v>
      </c>
      <c r="T197" s="400">
        <v>1980</v>
      </c>
      <c r="U197" s="434">
        <v>-41.805144994984254</v>
      </c>
      <c r="V197" s="434">
        <v>456.24532858139247</v>
      </c>
      <c r="W197" s="434">
        <v>414.44018358640824</v>
      </c>
      <c r="X197" s="434">
        <v>208.72952411670019</v>
      </c>
      <c r="Y197" s="434">
        <v>623.16970770310843</v>
      </c>
      <c r="Z197" s="435">
        <v>225.02727272727273</v>
      </c>
      <c r="AA197" s="437">
        <v>844.355566288967</v>
      </c>
      <c r="AB197" s="434">
        <v>-1.5069191919191904</v>
      </c>
      <c r="AC197" s="434">
        <v>842.84864709704777</v>
      </c>
      <c r="AD197" s="412">
        <v>4</v>
      </c>
      <c r="AE197" s="412">
        <v>4</v>
      </c>
    </row>
    <row r="198" spans="1:31" s="9" customFormat="1" ht="16.5">
      <c r="A198" s="397">
        <v>609</v>
      </c>
      <c r="B198" s="398" t="s">
        <v>222</v>
      </c>
      <c r="C198" s="400">
        <v>83106</v>
      </c>
      <c r="D198" s="399">
        <v>-204.54816679086383</v>
      </c>
      <c r="E198" s="399">
        <v>165.36861685125294</v>
      </c>
      <c r="F198" s="399">
        <v>-39.179549939610922</v>
      </c>
      <c r="G198" s="399">
        <v>256.98096160762685</v>
      </c>
      <c r="H198" s="399">
        <v>217.80141166801593</v>
      </c>
      <c r="I198" s="399">
        <v>93.382977968412121</v>
      </c>
      <c r="J198" s="399">
        <v>311.18438963642802</v>
      </c>
      <c r="K198" s="399">
        <v>-58.70605010468558</v>
      </c>
      <c r="L198" s="399">
        <v>252.47833953174245</v>
      </c>
      <c r="M198" s="399">
        <v>-34.981239000956585</v>
      </c>
      <c r="N198" s="399">
        <v>217.49710053078587</v>
      </c>
      <c r="O198" s="412">
        <v>4</v>
      </c>
      <c r="P198" s="412">
        <v>4</v>
      </c>
      <c r="Q198" s="22"/>
      <c r="R198" s="419">
        <v>609</v>
      </c>
      <c r="S198" s="202" t="s">
        <v>222</v>
      </c>
      <c r="T198" s="400">
        <v>83205</v>
      </c>
      <c r="U198" s="434">
        <v>-208.35176023735977</v>
      </c>
      <c r="V198" s="434">
        <v>272.6588690999742</v>
      </c>
      <c r="W198" s="434">
        <v>64.307108862614442</v>
      </c>
      <c r="X198" s="434">
        <v>162.75899099494083</v>
      </c>
      <c r="Y198" s="434">
        <v>227.06609985755529</v>
      </c>
      <c r="Z198" s="435">
        <v>-58.636199747611322</v>
      </c>
      <c r="AA198" s="437">
        <v>165.18835212604876</v>
      </c>
      <c r="AB198" s="434">
        <v>-33.197172260681434</v>
      </c>
      <c r="AC198" s="434">
        <v>131.99117986536734</v>
      </c>
      <c r="AD198" s="412">
        <v>4</v>
      </c>
      <c r="AE198" s="412">
        <v>4</v>
      </c>
    </row>
    <row r="199" spans="1:31" s="9" customFormat="1" ht="16.5">
      <c r="A199" s="397">
        <v>611</v>
      </c>
      <c r="B199" s="398" t="s">
        <v>223</v>
      </c>
      <c r="C199" s="400">
        <v>4973</v>
      </c>
      <c r="D199" s="399">
        <v>572.62127120691628</v>
      </c>
      <c r="E199" s="399">
        <v>90.54855499213393</v>
      </c>
      <c r="F199" s="399">
        <v>663.16982619905025</v>
      </c>
      <c r="G199" s="399">
        <v>218.32325889769476</v>
      </c>
      <c r="H199" s="399">
        <v>881.49308509674495</v>
      </c>
      <c r="I199" s="399">
        <v>80.294414959081308</v>
      </c>
      <c r="J199" s="399">
        <v>961.78750005582629</v>
      </c>
      <c r="K199" s="399">
        <v>-270.76110999396741</v>
      </c>
      <c r="L199" s="399">
        <v>691.02639006185893</v>
      </c>
      <c r="M199" s="399">
        <v>4.9373550090488685</v>
      </c>
      <c r="N199" s="399">
        <v>695.96374507090775</v>
      </c>
      <c r="O199" s="412">
        <v>1</v>
      </c>
      <c r="P199" s="413">
        <v>35</v>
      </c>
      <c r="Q199" s="22"/>
      <c r="R199" s="419">
        <v>611</v>
      </c>
      <c r="S199" s="202" t="s">
        <v>223</v>
      </c>
      <c r="T199" s="400">
        <v>5011</v>
      </c>
      <c r="U199" s="434">
        <v>634.45983288231992</v>
      </c>
      <c r="V199" s="434">
        <v>225.02082495541086</v>
      </c>
      <c r="W199" s="434">
        <v>859.48065783773075</v>
      </c>
      <c r="X199" s="434">
        <v>143.61234083168904</v>
      </c>
      <c r="Y199" s="434">
        <v>1003.0929986694198</v>
      </c>
      <c r="Z199" s="435">
        <v>-268.70784274595889</v>
      </c>
      <c r="AA199" s="437">
        <v>733.63580449659992</v>
      </c>
      <c r="AB199" s="434">
        <v>22.679930752344834</v>
      </c>
      <c r="AC199" s="434">
        <v>756.31573524894475</v>
      </c>
      <c r="AD199" s="412">
        <v>1</v>
      </c>
      <c r="AE199" s="413">
        <v>35</v>
      </c>
    </row>
    <row r="200" spans="1:31" s="9" customFormat="1" ht="16.5">
      <c r="A200" s="397">
        <v>614</v>
      </c>
      <c r="B200" s="398" t="s">
        <v>224</v>
      </c>
      <c r="C200" s="400">
        <v>2923</v>
      </c>
      <c r="D200" s="399">
        <v>288.87328326888814</v>
      </c>
      <c r="E200" s="399">
        <v>162.21656541215984</v>
      </c>
      <c r="F200" s="399">
        <v>451.08984868104795</v>
      </c>
      <c r="G200" s="399">
        <v>498.09099893594049</v>
      </c>
      <c r="H200" s="399">
        <v>949.18084761698844</v>
      </c>
      <c r="I200" s="399">
        <v>196.34692737064711</v>
      </c>
      <c r="J200" s="399">
        <v>1145.5277749876357</v>
      </c>
      <c r="K200" s="399">
        <v>31.708518645227507</v>
      </c>
      <c r="L200" s="399">
        <v>1177.2362936328632</v>
      </c>
      <c r="M200" s="399">
        <v>-1.5511369962367436</v>
      </c>
      <c r="N200" s="399">
        <v>1175.6851566366263</v>
      </c>
      <c r="O200" s="412">
        <v>19</v>
      </c>
      <c r="P200" s="412">
        <v>19</v>
      </c>
      <c r="Q200" s="22"/>
      <c r="R200" s="419">
        <v>614</v>
      </c>
      <c r="S200" s="202" t="s">
        <v>224</v>
      </c>
      <c r="T200" s="400">
        <v>2999</v>
      </c>
      <c r="U200" s="434">
        <v>285.30651978954785</v>
      </c>
      <c r="V200" s="434">
        <v>505.71520482543002</v>
      </c>
      <c r="W200" s="434">
        <v>791.02172461497787</v>
      </c>
      <c r="X200" s="434">
        <v>256.41911766940007</v>
      </c>
      <c r="Y200" s="434">
        <v>1047.440842284378</v>
      </c>
      <c r="Z200" s="435">
        <v>30.904968322774259</v>
      </c>
      <c r="AA200" s="437">
        <v>1073.7552804304266</v>
      </c>
      <c r="AB200" s="434">
        <v>-3.9795931977325778</v>
      </c>
      <c r="AC200" s="434">
        <v>1069.7756872326941</v>
      </c>
      <c r="AD200" s="412">
        <v>19</v>
      </c>
      <c r="AE200" s="412">
        <v>19</v>
      </c>
    </row>
    <row r="201" spans="1:31" s="9" customFormat="1" ht="16.5">
      <c r="A201" s="397">
        <v>615</v>
      </c>
      <c r="B201" s="398" t="s">
        <v>225</v>
      </c>
      <c r="C201" s="400">
        <v>7479</v>
      </c>
      <c r="D201" s="399">
        <v>1345.753467100415</v>
      </c>
      <c r="E201" s="399">
        <v>169.02347911858689</v>
      </c>
      <c r="F201" s="399">
        <v>1514.776946219002</v>
      </c>
      <c r="G201" s="399">
        <v>531.47126501838636</v>
      </c>
      <c r="H201" s="399">
        <v>2046.2482112373882</v>
      </c>
      <c r="I201" s="399">
        <v>139.97986282208464</v>
      </c>
      <c r="J201" s="399">
        <v>2186.2280740594729</v>
      </c>
      <c r="K201" s="399">
        <v>22.050274100815617</v>
      </c>
      <c r="L201" s="399">
        <v>2208.2783481602887</v>
      </c>
      <c r="M201" s="399">
        <v>16.972133614119532</v>
      </c>
      <c r="N201" s="399">
        <v>2225.2504817744079</v>
      </c>
      <c r="O201" s="412">
        <v>17</v>
      </c>
      <c r="P201" s="412">
        <v>17</v>
      </c>
      <c r="Q201" s="22"/>
      <c r="R201" s="419">
        <v>615</v>
      </c>
      <c r="S201" s="202" t="s">
        <v>225</v>
      </c>
      <c r="T201" s="400">
        <v>7603</v>
      </c>
      <c r="U201" s="434">
        <v>1318.8816790290416</v>
      </c>
      <c r="V201" s="434">
        <v>482.06749169647372</v>
      </c>
      <c r="W201" s="434">
        <v>1800.9491707255154</v>
      </c>
      <c r="X201" s="434">
        <v>204.79639965011313</v>
      </c>
      <c r="Y201" s="434">
        <v>2005.7455703756286</v>
      </c>
      <c r="Z201" s="435">
        <v>21.690648428252008</v>
      </c>
      <c r="AA201" s="437">
        <v>2021.8897239991982</v>
      </c>
      <c r="AB201" s="434">
        <v>1.2773830724713959</v>
      </c>
      <c r="AC201" s="434">
        <v>2023.1671070716695</v>
      </c>
      <c r="AD201" s="412">
        <v>17</v>
      </c>
      <c r="AE201" s="412">
        <v>17</v>
      </c>
    </row>
    <row r="202" spans="1:31" s="9" customFormat="1" ht="16.5">
      <c r="A202" s="397">
        <v>616</v>
      </c>
      <c r="B202" s="398" t="s">
        <v>226</v>
      </c>
      <c r="C202" s="400">
        <v>1781</v>
      </c>
      <c r="D202" s="399">
        <v>-69.488940403977665</v>
      </c>
      <c r="E202" s="399">
        <v>122.06884287718314</v>
      </c>
      <c r="F202" s="399">
        <v>52.579902473205479</v>
      </c>
      <c r="G202" s="399">
        <v>457.7888390949509</v>
      </c>
      <c r="H202" s="399">
        <v>510.36874156815639</v>
      </c>
      <c r="I202" s="399">
        <v>134.64619149420233</v>
      </c>
      <c r="J202" s="399">
        <v>645.01493306235875</v>
      </c>
      <c r="K202" s="399">
        <v>-278.18528916339136</v>
      </c>
      <c r="L202" s="399">
        <v>366.82964389896739</v>
      </c>
      <c r="M202" s="399">
        <v>-455.754030825379</v>
      </c>
      <c r="N202" s="399">
        <v>-88.924386926411657</v>
      </c>
      <c r="O202" s="412">
        <v>1</v>
      </c>
      <c r="P202" s="413">
        <v>34</v>
      </c>
      <c r="Q202" s="22"/>
      <c r="R202" s="419">
        <v>616</v>
      </c>
      <c r="S202" s="202" t="s">
        <v>226</v>
      </c>
      <c r="T202" s="400">
        <v>1807</v>
      </c>
      <c r="U202" s="434">
        <v>-49.856588240344337</v>
      </c>
      <c r="V202" s="434">
        <v>431.49578024087316</v>
      </c>
      <c r="W202" s="434">
        <v>381.63919200052885</v>
      </c>
      <c r="X202" s="434">
        <v>210.37560248604558</v>
      </c>
      <c r="Y202" s="434">
        <v>592.01479448657449</v>
      </c>
      <c r="Z202" s="435">
        <v>-274.18262313226342</v>
      </c>
      <c r="AA202" s="437">
        <v>316.96664838806862</v>
      </c>
      <c r="AB202" s="434">
        <v>-364.00479524073052</v>
      </c>
      <c r="AC202" s="434">
        <v>-47.038146852661882</v>
      </c>
      <c r="AD202" s="412">
        <v>1</v>
      </c>
      <c r="AE202" s="413">
        <v>34</v>
      </c>
    </row>
    <row r="203" spans="1:31" s="9" customFormat="1" ht="16.5">
      <c r="A203" s="397">
        <v>619</v>
      </c>
      <c r="B203" s="398" t="s">
        <v>227</v>
      </c>
      <c r="C203" s="400">
        <v>2650</v>
      </c>
      <c r="D203" s="399">
        <v>353.55888046299339</v>
      </c>
      <c r="E203" s="399">
        <v>143.15588101334225</v>
      </c>
      <c r="F203" s="399">
        <v>496.71476147633564</v>
      </c>
      <c r="G203" s="399">
        <v>625.71944570626579</v>
      </c>
      <c r="H203" s="399">
        <v>1122.4342071826015</v>
      </c>
      <c r="I203" s="399">
        <v>211.25638773584024</v>
      </c>
      <c r="J203" s="399">
        <v>1333.6905949184415</v>
      </c>
      <c r="K203" s="399">
        <v>26.856981132075472</v>
      </c>
      <c r="L203" s="399">
        <v>1360.5475760505171</v>
      </c>
      <c r="M203" s="399">
        <v>49.692550188679235</v>
      </c>
      <c r="N203" s="399">
        <v>1410.2401262391963</v>
      </c>
      <c r="O203" s="412">
        <v>6</v>
      </c>
      <c r="P203" s="412">
        <v>6</v>
      </c>
      <c r="Q203" s="22"/>
      <c r="R203" s="419">
        <v>619</v>
      </c>
      <c r="S203" s="202" t="s">
        <v>227</v>
      </c>
      <c r="T203" s="400">
        <v>2675</v>
      </c>
      <c r="U203" s="434">
        <v>409.58059278697993</v>
      </c>
      <c r="V203" s="434">
        <v>583.36869814268721</v>
      </c>
      <c r="W203" s="434">
        <v>992.9492909296672</v>
      </c>
      <c r="X203" s="434">
        <v>257.49963299059721</v>
      </c>
      <c r="Y203" s="434">
        <v>1250.4489239202644</v>
      </c>
      <c r="Z203" s="435">
        <v>26.605981308411216</v>
      </c>
      <c r="AA203" s="437">
        <v>1274.7154659763391</v>
      </c>
      <c r="AB203" s="434">
        <v>77.576200000000014</v>
      </c>
      <c r="AC203" s="434">
        <v>1352.2916659763391</v>
      </c>
      <c r="AD203" s="412">
        <v>6</v>
      </c>
      <c r="AE203" s="412">
        <v>6</v>
      </c>
    </row>
    <row r="204" spans="1:31" s="9" customFormat="1" ht="16.5">
      <c r="A204" s="397">
        <v>620</v>
      </c>
      <c r="B204" s="398" t="s">
        <v>228</v>
      </c>
      <c r="C204" s="400">
        <v>2359</v>
      </c>
      <c r="D204" s="399">
        <v>1069.0384304812108</v>
      </c>
      <c r="E204" s="399">
        <v>198.59111217384893</v>
      </c>
      <c r="F204" s="399">
        <v>1267.6295426550596</v>
      </c>
      <c r="G204" s="399">
        <v>407.92583444784975</v>
      </c>
      <c r="H204" s="399">
        <v>1675.5553771029095</v>
      </c>
      <c r="I204" s="399">
        <v>190.40645910820797</v>
      </c>
      <c r="J204" s="399">
        <v>1865.9618362111173</v>
      </c>
      <c r="K204" s="399">
        <v>35.544298431538785</v>
      </c>
      <c r="L204" s="399">
        <v>1901.506134642656</v>
      </c>
      <c r="M204" s="399">
        <v>-14.096945697329375</v>
      </c>
      <c r="N204" s="399">
        <v>1887.4091889453268</v>
      </c>
      <c r="O204" s="412">
        <v>18</v>
      </c>
      <c r="P204" s="412">
        <v>18</v>
      </c>
      <c r="Q204" s="22"/>
      <c r="R204" s="419">
        <v>620</v>
      </c>
      <c r="S204" s="202" t="s">
        <v>228</v>
      </c>
      <c r="T204" s="400">
        <v>2380</v>
      </c>
      <c r="U204" s="434">
        <v>961.14490571310239</v>
      </c>
      <c r="V204" s="434">
        <v>334.33673035764764</v>
      </c>
      <c r="W204" s="434">
        <v>1295.48163607075</v>
      </c>
      <c r="X204" s="434">
        <v>248.32126719833951</v>
      </c>
      <c r="Y204" s="434">
        <v>1543.8029032690897</v>
      </c>
      <c r="Z204" s="435">
        <v>35.230672268907561</v>
      </c>
      <c r="AA204" s="437">
        <v>1576.2180293195099</v>
      </c>
      <c r="AB204" s="434">
        <v>-14.385696428571434</v>
      </c>
      <c r="AC204" s="434">
        <v>1561.8323328909385</v>
      </c>
      <c r="AD204" s="412">
        <v>18</v>
      </c>
      <c r="AE204" s="412">
        <v>18</v>
      </c>
    </row>
    <row r="205" spans="1:31" s="9" customFormat="1" ht="16.5">
      <c r="A205" s="397">
        <v>623</v>
      </c>
      <c r="B205" s="398" t="s">
        <v>229</v>
      </c>
      <c r="C205" s="400">
        <v>2108</v>
      </c>
      <c r="D205" s="399">
        <v>628.53502173991421</v>
      </c>
      <c r="E205" s="399">
        <v>98.743321157789566</v>
      </c>
      <c r="F205" s="399">
        <v>727.27834289770374</v>
      </c>
      <c r="G205" s="399">
        <v>-23.447207832887543</v>
      </c>
      <c r="H205" s="399">
        <v>703.83113506481618</v>
      </c>
      <c r="I205" s="399">
        <v>191.56799953272986</v>
      </c>
      <c r="J205" s="399">
        <v>895.39913459754598</v>
      </c>
      <c r="K205" s="399">
        <v>-244.86764705882354</v>
      </c>
      <c r="L205" s="399">
        <v>650.53148753872244</v>
      </c>
      <c r="M205" s="399">
        <v>-29.297305075901324</v>
      </c>
      <c r="N205" s="399">
        <v>621.23418246282108</v>
      </c>
      <c r="O205" s="412">
        <v>10</v>
      </c>
      <c r="P205" s="412">
        <v>10</v>
      </c>
      <c r="Q205" s="22"/>
      <c r="R205" s="419">
        <v>623</v>
      </c>
      <c r="S205" s="202" t="s">
        <v>229</v>
      </c>
      <c r="T205" s="400">
        <v>2107</v>
      </c>
      <c r="U205" s="434">
        <v>672.61034863749319</v>
      </c>
      <c r="V205" s="434">
        <v>-33.928020447711745</v>
      </c>
      <c r="W205" s="434">
        <v>638.6823281897814</v>
      </c>
      <c r="X205" s="434">
        <v>225.21930188385213</v>
      </c>
      <c r="Y205" s="434">
        <v>863.90163007363356</v>
      </c>
      <c r="Z205" s="435">
        <v>-244.98386331276697</v>
      </c>
      <c r="AA205" s="437">
        <v>618.91776676086658</v>
      </c>
      <c r="AB205" s="434">
        <v>-31.153962980541056</v>
      </c>
      <c r="AC205" s="434">
        <v>587.76380378032559</v>
      </c>
      <c r="AD205" s="412">
        <v>10</v>
      </c>
      <c r="AE205" s="412">
        <v>10</v>
      </c>
    </row>
    <row r="206" spans="1:31" s="9" customFormat="1" ht="16.5">
      <c r="A206" s="397">
        <v>624</v>
      </c>
      <c r="B206" s="398" t="s">
        <v>230</v>
      </c>
      <c r="C206" s="400">
        <v>5065</v>
      </c>
      <c r="D206" s="399">
        <v>601.77796115424314</v>
      </c>
      <c r="E206" s="399">
        <v>118.79724494787548</v>
      </c>
      <c r="F206" s="399">
        <v>720.57520610211861</v>
      </c>
      <c r="G206" s="399">
        <v>180.60446980742572</v>
      </c>
      <c r="H206" s="399">
        <v>901.17967590954436</v>
      </c>
      <c r="I206" s="399">
        <v>75.926829273315604</v>
      </c>
      <c r="J206" s="399">
        <v>977.10650518286002</v>
      </c>
      <c r="K206" s="399">
        <v>-165.79624876604146</v>
      </c>
      <c r="L206" s="399">
        <v>811.31025641681856</v>
      </c>
      <c r="M206" s="399">
        <v>-34.595209919052309</v>
      </c>
      <c r="N206" s="399">
        <v>776.71504649776625</v>
      </c>
      <c r="O206" s="412">
        <v>8</v>
      </c>
      <c r="P206" s="412">
        <v>8</v>
      </c>
      <c r="Q206" s="22"/>
      <c r="R206" s="419">
        <v>624</v>
      </c>
      <c r="S206" s="202" t="s">
        <v>230</v>
      </c>
      <c r="T206" s="400">
        <v>5117</v>
      </c>
      <c r="U206" s="434">
        <v>593.13636515151222</v>
      </c>
      <c r="V206" s="434">
        <v>211.06737421112763</v>
      </c>
      <c r="W206" s="434">
        <v>804.20373936263979</v>
      </c>
      <c r="X206" s="434">
        <v>139.66076336851967</v>
      </c>
      <c r="Y206" s="434">
        <v>943.86450273115952</v>
      </c>
      <c r="Z206" s="435">
        <v>-164.11139339456713</v>
      </c>
      <c r="AA206" s="437">
        <v>773.27489944798583</v>
      </c>
      <c r="AB206" s="434">
        <v>-19.052647547391061</v>
      </c>
      <c r="AC206" s="434">
        <v>754.22225190059476</v>
      </c>
      <c r="AD206" s="412">
        <v>8</v>
      </c>
      <c r="AE206" s="412">
        <v>8</v>
      </c>
    </row>
    <row r="207" spans="1:31" s="9" customFormat="1" ht="16.5">
      <c r="A207" s="397">
        <v>625</v>
      </c>
      <c r="B207" s="398" t="s">
        <v>231</v>
      </c>
      <c r="C207" s="400">
        <v>2980</v>
      </c>
      <c r="D207" s="399">
        <v>977.89709515873255</v>
      </c>
      <c r="E207" s="399">
        <v>112.94001700521169</v>
      </c>
      <c r="F207" s="399">
        <v>1090.8371121639443</v>
      </c>
      <c r="G207" s="399">
        <v>211.0787179686136</v>
      </c>
      <c r="H207" s="399">
        <v>1301.9158301325576</v>
      </c>
      <c r="I207" s="399">
        <v>131.08865247283967</v>
      </c>
      <c r="J207" s="399">
        <v>1433.0044826053975</v>
      </c>
      <c r="K207" s="399">
        <v>100.67046979865772</v>
      </c>
      <c r="L207" s="399">
        <v>1533.6749524040551</v>
      </c>
      <c r="M207" s="399">
        <v>-22.933886577181212</v>
      </c>
      <c r="N207" s="399">
        <v>1510.7410658268739</v>
      </c>
      <c r="O207" s="412">
        <v>17</v>
      </c>
      <c r="P207" s="412">
        <v>17</v>
      </c>
      <c r="Q207" s="22"/>
      <c r="R207" s="419">
        <v>625</v>
      </c>
      <c r="S207" s="202" t="s">
        <v>231</v>
      </c>
      <c r="T207" s="400">
        <v>2991</v>
      </c>
      <c r="U207" s="434">
        <v>998.74743044201023</v>
      </c>
      <c r="V207" s="434">
        <v>194.3863342445197</v>
      </c>
      <c r="W207" s="434">
        <v>1193.13376468653</v>
      </c>
      <c r="X207" s="434">
        <v>186.31140360669337</v>
      </c>
      <c r="Y207" s="434">
        <v>1379.4451682932233</v>
      </c>
      <c r="Z207" s="435">
        <v>100.30023403543966</v>
      </c>
      <c r="AA207" s="437">
        <v>1476.0245731745342</v>
      </c>
      <c r="AB207" s="434">
        <v>-1.4464610498161168</v>
      </c>
      <c r="AC207" s="434">
        <v>1474.578112124718</v>
      </c>
      <c r="AD207" s="412">
        <v>17</v>
      </c>
      <c r="AE207" s="412">
        <v>17</v>
      </c>
    </row>
    <row r="208" spans="1:31" s="9" customFormat="1" ht="16.5">
      <c r="A208" s="397">
        <v>626</v>
      </c>
      <c r="B208" s="398" t="s">
        <v>232</v>
      </c>
      <c r="C208" s="400">
        <v>4756</v>
      </c>
      <c r="D208" s="399">
        <v>87.403033549515428</v>
      </c>
      <c r="E208" s="399">
        <v>154.20564706852969</v>
      </c>
      <c r="F208" s="399">
        <v>241.6086806180451</v>
      </c>
      <c r="G208" s="399">
        <v>478.54121491188567</v>
      </c>
      <c r="H208" s="399">
        <v>720.14989552993075</v>
      </c>
      <c r="I208" s="399">
        <v>141.29275938035616</v>
      </c>
      <c r="J208" s="399">
        <v>861.44265491028682</v>
      </c>
      <c r="K208" s="399">
        <v>-36.57611438183347</v>
      </c>
      <c r="L208" s="399">
        <v>824.86654052845336</v>
      </c>
      <c r="M208" s="399">
        <v>-3.171880382674515</v>
      </c>
      <c r="N208" s="399">
        <v>821.69466014577893</v>
      </c>
      <c r="O208" s="412">
        <v>17</v>
      </c>
      <c r="P208" s="412">
        <v>17</v>
      </c>
      <c r="Q208" s="22"/>
      <c r="R208" s="419">
        <v>626</v>
      </c>
      <c r="S208" s="202" t="s">
        <v>232</v>
      </c>
      <c r="T208" s="400">
        <v>4835</v>
      </c>
      <c r="U208" s="434">
        <v>47.311510256292237</v>
      </c>
      <c r="V208" s="434">
        <v>331.55092184729654</v>
      </c>
      <c r="W208" s="434">
        <v>378.86243210358879</v>
      </c>
      <c r="X208" s="434">
        <v>198.12666026639582</v>
      </c>
      <c r="Y208" s="434">
        <v>576.98909236998452</v>
      </c>
      <c r="Z208" s="435">
        <v>-35.978490175801447</v>
      </c>
      <c r="AA208" s="437">
        <v>535.94648637205285</v>
      </c>
      <c r="AB208" s="434">
        <v>-1.2496365046535678</v>
      </c>
      <c r="AC208" s="434">
        <v>534.69684986739924</v>
      </c>
      <c r="AD208" s="412">
        <v>17</v>
      </c>
      <c r="AE208" s="412">
        <v>17</v>
      </c>
    </row>
    <row r="209" spans="1:31" s="9" customFormat="1" ht="16.5">
      <c r="A209" s="397">
        <v>630</v>
      </c>
      <c r="B209" s="398" t="s">
        <v>233</v>
      </c>
      <c r="C209" s="400">
        <v>1646</v>
      </c>
      <c r="D209" s="399">
        <v>1229.6612856024956</v>
      </c>
      <c r="E209" s="399">
        <v>91.861821660536449</v>
      </c>
      <c r="F209" s="399">
        <v>1321.5231072630322</v>
      </c>
      <c r="G209" s="399">
        <v>478.12057457161444</v>
      </c>
      <c r="H209" s="399">
        <v>1799.6436818346465</v>
      </c>
      <c r="I209" s="399">
        <v>128.19074006011962</v>
      </c>
      <c r="J209" s="399">
        <v>1927.8344218947659</v>
      </c>
      <c r="K209" s="399">
        <v>-108.49939246658566</v>
      </c>
      <c r="L209" s="399">
        <v>1819.3350294281804</v>
      </c>
      <c r="M209" s="399">
        <v>121.62510947752126</v>
      </c>
      <c r="N209" s="399">
        <v>1940.9601389057016</v>
      </c>
      <c r="O209" s="412">
        <v>17</v>
      </c>
      <c r="P209" s="412">
        <v>17</v>
      </c>
      <c r="Q209" s="22"/>
      <c r="R209" s="419">
        <v>630</v>
      </c>
      <c r="S209" s="202" t="s">
        <v>233</v>
      </c>
      <c r="T209" s="400">
        <v>1635</v>
      </c>
      <c r="U209" s="434">
        <v>1146.8284026455808</v>
      </c>
      <c r="V209" s="434">
        <v>341.62075639946192</v>
      </c>
      <c r="W209" s="434">
        <v>1488.449159045043</v>
      </c>
      <c r="X209" s="434">
        <v>180.45257154142186</v>
      </c>
      <c r="Y209" s="434">
        <v>1668.9017305864647</v>
      </c>
      <c r="Z209" s="435">
        <v>-109.22935779816514</v>
      </c>
      <c r="AA209" s="437">
        <v>1550.148825387688</v>
      </c>
      <c r="AB209" s="434">
        <v>110.40602446483183</v>
      </c>
      <c r="AC209" s="434">
        <v>1660.55484985252</v>
      </c>
      <c r="AD209" s="412">
        <v>17</v>
      </c>
      <c r="AE209" s="412">
        <v>17</v>
      </c>
    </row>
    <row r="210" spans="1:31" s="9" customFormat="1" ht="16.5">
      <c r="A210" s="397">
        <v>631</v>
      </c>
      <c r="B210" s="398" t="s">
        <v>234</v>
      </c>
      <c r="C210" s="400">
        <v>1930</v>
      </c>
      <c r="D210" s="399">
        <v>328.41423092124819</v>
      </c>
      <c r="E210" s="399">
        <v>129.20765046797442</v>
      </c>
      <c r="F210" s="399">
        <v>457.62188138922261</v>
      </c>
      <c r="G210" s="399">
        <v>347.75328008664314</v>
      </c>
      <c r="H210" s="399">
        <v>805.37516147586575</v>
      </c>
      <c r="I210" s="399">
        <v>89.473819911680437</v>
      </c>
      <c r="J210" s="399">
        <v>894.84898138754625</v>
      </c>
      <c r="K210" s="399">
        <v>-273.8056994818653</v>
      </c>
      <c r="L210" s="399">
        <v>621.04328190568094</v>
      </c>
      <c r="M210" s="399">
        <v>-415.72794983937825</v>
      </c>
      <c r="N210" s="399">
        <v>205.31533206630272</v>
      </c>
      <c r="O210" s="412">
        <v>2</v>
      </c>
      <c r="P210" s="412">
        <v>2</v>
      </c>
      <c r="Q210" s="22"/>
      <c r="R210" s="419">
        <v>631</v>
      </c>
      <c r="S210" s="202" t="s">
        <v>234</v>
      </c>
      <c r="T210" s="400">
        <v>1963</v>
      </c>
      <c r="U210" s="434">
        <v>279.43281058169066</v>
      </c>
      <c r="V210" s="434">
        <v>302.1363190328322</v>
      </c>
      <c r="W210" s="434">
        <v>581.56912961452292</v>
      </c>
      <c r="X210" s="434">
        <v>169.76572738189327</v>
      </c>
      <c r="Y210" s="434">
        <v>751.33485699641619</v>
      </c>
      <c r="Z210" s="435">
        <v>-269.2027508914926</v>
      </c>
      <c r="AA210" s="437">
        <v>481.49430681811765</v>
      </c>
      <c r="AB210" s="434">
        <v>-355.04206036678551</v>
      </c>
      <c r="AC210" s="434">
        <v>126.45224645133212</v>
      </c>
      <c r="AD210" s="412">
        <v>2</v>
      </c>
      <c r="AE210" s="412">
        <v>2</v>
      </c>
    </row>
    <row r="211" spans="1:31" s="9" customFormat="1" ht="16.5">
      <c r="A211" s="397">
        <v>635</v>
      </c>
      <c r="B211" s="398" t="s">
        <v>235</v>
      </c>
      <c r="C211" s="400">
        <v>6337</v>
      </c>
      <c r="D211" s="399">
        <v>114.13327123433113</v>
      </c>
      <c r="E211" s="399">
        <v>128.7266197535686</v>
      </c>
      <c r="F211" s="399">
        <v>242.85989098789975</v>
      </c>
      <c r="G211" s="399">
        <v>345.170369232876</v>
      </c>
      <c r="H211" s="399">
        <v>588.03026022077574</v>
      </c>
      <c r="I211" s="399">
        <v>129.78025410607745</v>
      </c>
      <c r="J211" s="399">
        <v>717.81051432685331</v>
      </c>
      <c r="K211" s="399">
        <v>-89.117563515859246</v>
      </c>
      <c r="L211" s="399">
        <v>628.69295081099403</v>
      </c>
      <c r="M211" s="399">
        <v>-66.949644475303785</v>
      </c>
      <c r="N211" s="399">
        <v>561.74330633569025</v>
      </c>
      <c r="O211" s="412">
        <v>6</v>
      </c>
      <c r="P211" s="412">
        <v>6</v>
      </c>
      <c r="Q211" s="22"/>
      <c r="R211" s="419">
        <v>635</v>
      </c>
      <c r="S211" s="202" t="s">
        <v>235</v>
      </c>
      <c r="T211" s="400">
        <v>6347</v>
      </c>
      <c r="U211" s="434">
        <v>100.97771853521827</v>
      </c>
      <c r="V211" s="434">
        <v>365.45173304874476</v>
      </c>
      <c r="W211" s="434">
        <v>466.42945158396299</v>
      </c>
      <c r="X211" s="434">
        <v>195.1698383908157</v>
      </c>
      <c r="Y211" s="434">
        <v>661.59928997477869</v>
      </c>
      <c r="Z211" s="435">
        <v>-88.977154561210014</v>
      </c>
      <c r="AA211" s="437">
        <v>570.64939238536635</v>
      </c>
      <c r="AB211" s="434">
        <v>-74.519635103198354</v>
      </c>
      <c r="AC211" s="434">
        <v>496.12975728216799</v>
      </c>
      <c r="AD211" s="412">
        <v>6</v>
      </c>
      <c r="AE211" s="412">
        <v>6</v>
      </c>
    </row>
    <row r="212" spans="1:31" s="9" customFormat="1" ht="16.5">
      <c r="A212" s="397">
        <v>636</v>
      </c>
      <c r="B212" s="398" t="s">
        <v>236</v>
      </c>
      <c r="C212" s="400">
        <v>8130</v>
      </c>
      <c r="D212" s="399">
        <v>548.855261224066</v>
      </c>
      <c r="E212" s="399">
        <v>103.52339911766346</v>
      </c>
      <c r="F212" s="399">
        <v>652.37866034172941</v>
      </c>
      <c r="G212" s="399">
        <v>439.10227659814495</v>
      </c>
      <c r="H212" s="399">
        <v>1091.4809369398745</v>
      </c>
      <c r="I212" s="399">
        <v>155.74667583469329</v>
      </c>
      <c r="J212" s="399">
        <v>1247.2276127745677</v>
      </c>
      <c r="K212" s="399">
        <v>-84.85264452644526</v>
      </c>
      <c r="L212" s="399">
        <v>1162.3749682481223</v>
      </c>
      <c r="M212" s="399">
        <v>107.64127306273066</v>
      </c>
      <c r="N212" s="399">
        <v>1270.016241310853</v>
      </c>
      <c r="O212" s="412">
        <v>2</v>
      </c>
      <c r="P212" s="412">
        <v>2</v>
      </c>
      <c r="Q212" s="22"/>
      <c r="R212" s="419">
        <v>636</v>
      </c>
      <c r="S212" s="202" t="s">
        <v>236</v>
      </c>
      <c r="T212" s="400">
        <v>8154</v>
      </c>
      <c r="U212" s="434">
        <v>564.37924460079932</v>
      </c>
      <c r="V212" s="434">
        <v>458.86894199355379</v>
      </c>
      <c r="W212" s="434">
        <v>1023.2481865943531</v>
      </c>
      <c r="X212" s="434">
        <v>213.2061052241842</v>
      </c>
      <c r="Y212" s="434">
        <v>1236.4542918185373</v>
      </c>
      <c r="Z212" s="435">
        <v>-84.602894285013491</v>
      </c>
      <c r="AA212" s="437">
        <v>1149.6434014579781</v>
      </c>
      <c r="AB212" s="434">
        <v>80.739931935246489</v>
      </c>
      <c r="AC212" s="434">
        <v>1230.3833333932246</v>
      </c>
      <c r="AD212" s="412">
        <v>2</v>
      </c>
      <c r="AE212" s="412">
        <v>2</v>
      </c>
    </row>
    <row r="213" spans="1:31" s="9" customFormat="1" ht="16.5">
      <c r="A213" s="397">
        <v>638</v>
      </c>
      <c r="B213" s="398" t="s">
        <v>237</v>
      </c>
      <c r="C213" s="400">
        <v>51289</v>
      </c>
      <c r="D213" s="399">
        <v>817.05816225163767</v>
      </c>
      <c r="E213" s="399">
        <v>119.84792677968318</v>
      </c>
      <c r="F213" s="399">
        <v>936.90608903132079</v>
      </c>
      <c r="G213" s="399">
        <v>-25.989594089990767</v>
      </c>
      <c r="H213" s="399">
        <v>910.91649494133003</v>
      </c>
      <c r="I213" s="399">
        <v>91.59535527624503</v>
      </c>
      <c r="J213" s="399">
        <v>1002.5118502175751</v>
      </c>
      <c r="K213" s="399">
        <v>-26.674784066758953</v>
      </c>
      <c r="L213" s="399">
        <v>975.83706615081621</v>
      </c>
      <c r="M213" s="399">
        <v>-13.956554541129684</v>
      </c>
      <c r="N213" s="399">
        <v>961.88051160968655</v>
      </c>
      <c r="O213" s="412">
        <v>1</v>
      </c>
      <c r="P213" s="413">
        <v>34</v>
      </c>
      <c r="Q213" s="22"/>
      <c r="R213" s="419">
        <v>638</v>
      </c>
      <c r="S213" s="202" t="s">
        <v>237</v>
      </c>
      <c r="T213" s="400">
        <v>51232</v>
      </c>
      <c r="U213" s="434">
        <v>857.83484363971422</v>
      </c>
      <c r="V213" s="434">
        <v>-67.28122852147203</v>
      </c>
      <c r="W213" s="434">
        <v>790.55361511824219</v>
      </c>
      <c r="X213" s="434">
        <v>142.97549468459584</v>
      </c>
      <c r="Y213" s="434">
        <v>933.52910980283809</v>
      </c>
      <c r="Z213" s="435">
        <v>-26.704462054965646</v>
      </c>
      <c r="AA213" s="437">
        <v>903.91301048990863</v>
      </c>
      <c r="AB213" s="434">
        <v>-12.434519664467528</v>
      </c>
      <c r="AC213" s="434">
        <v>891.4784908254411</v>
      </c>
      <c r="AD213" s="412">
        <v>1</v>
      </c>
      <c r="AE213" s="413">
        <v>34</v>
      </c>
    </row>
    <row r="214" spans="1:31" s="9" customFormat="1" ht="16.5">
      <c r="A214" s="397">
        <v>678</v>
      </c>
      <c r="B214" s="398" t="s">
        <v>238</v>
      </c>
      <c r="C214" s="400">
        <v>23797</v>
      </c>
      <c r="D214" s="399">
        <v>470.9812456794549</v>
      </c>
      <c r="E214" s="399">
        <v>145.97990736953568</v>
      </c>
      <c r="F214" s="399">
        <v>616.96115304899058</v>
      </c>
      <c r="G214" s="399">
        <v>97.508397106951989</v>
      </c>
      <c r="H214" s="399">
        <v>714.46955015594256</v>
      </c>
      <c r="I214" s="399">
        <v>74.091467579885858</v>
      </c>
      <c r="J214" s="399">
        <v>788.56101773582839</v>
      </c>
      <c r="K214" s="399">
        <v>-30.477245030886245</v>
      </c>
      <c r="L214" s="399">
        <v>758.08377270494213</v>
      </c>
      <c r="M214" s="399">
        <v>6.9094093070555225</v>
      </c>
      <c r="N214" s="399">
        <v>764.99318201199765</v>
      </c>
      <c r="O214" s="412">
        <v>17</v>
      </c>
      <c r="P214" s="412">
        <v>17</v>
      </c>
      <c r="Q214" s="22"/>
      <c r="R214" s="419">
        <v>678</v>
      </c>
      <c r="S214" s="202" t="s">
        <v>238</v>
      </c>
      <c r="T214" s="400">
        <v>24073</v>
      </c>
      <c r="U214" s="434">
        <v>507.73668923756287</v>
      </c>
      <c r="V214" s="434">
        <v>326.58199358097932</v>
      </c>
      <c r="W214" s="434">
        <v>834.31868281854224</v>
      </c>
      <c r="X214" s="434">
        <v>143.52533776924452</v>
      </c>
      <c r="Y214" s="434">
        <v>977.84402058778676</v>
      </c>
      <c r="Z214" s="435">
        <v>-30.127819548872182</v>
      </c>
      <c r="AA214" s="437">
        <v>941.98750083536697</v>
      </c>
      <c r="AB214" s="434">
        <v>-0.25470458605076435</v>
      </c>
      <c r="AC214" s="434">
        <v>941.73279624931627</v>
      </c>
      <c r="AD214" s="412">
        <v>17</v>
      </c>
      <c r="AE214" s="412">
        <v>17</v>
      </c>
    </row>
    <row r="215" spans="1:31" s="9" customFormat="1" ht="16.5">
      <c r="A215" s="397">
        <v>680</v>
      </c>
      <c r="B215" s="398" t="s">
        <v>239</v>
      </c>
      <c r="C215" s="400">
        <v>25331</v>
      </c>
      <c r="D215" s="399">
        <v>331.92293201175016</v>
      </c>
      <c r="E215" s="399">
        <v>163.10422540689868</v>
      </c>
      <c r="F215" s="399">
        <v>495.02715741864881</v>
      </c>
      <c r="G215" s="399">
        <v>40.894469061366046</v>
      </c>
      <c r="H215" s="399">
        <v>535.92162648001488</v>
      </c>
      <c r="I215" s="399">
        <v>72.478672879073002</v>
      </c>
      <c r="J215" s="399">
        <v>608.40029935908785</v>
      </c>
      <c r="K215" s="399">
        <v>18.667956259129131</v>
      </c>
      <c r="L215" s="399">
        <v>627.06825561821699</v>
      </c>
      <c r="M215" s="399">
        <v>-15.752687824010103</v>
      </c>
      <c r="N215" s="399">
        <v>611.3155677942068</v>
      </c>
      <c r="O215" s="412">
        <v>2</v>
      </c>
      <c r="P215" s="412">
        <v>2</v>
      </c>
      <c r="Q215" s="22"/>
      <c r="R215" s="419">
        <v>680</v>
      </c>
      <c r="S215" s="202" t="s">
        <v>239</v>
      </c>
      <c r="T215" s="400">
        <v>24942</v>
      </c>
      <c r="U215" s="434">
        <v>339.27695950683108</v>
      </c>
      <c r="V215" s="434">
        <v>61.28180032071306</v>
      </c>
      <c r="W215" s="434">
        <v>400.55875982754412</v>
      </c>
      <c r="X215" s="434">
        <v>137.45566719937267</v>
      </c>
      <c r="Y215" s="434">
        <v>538.01442702691679</v>
      </c>
      <c r="Z215" s="435">
        <v>18.959105123887419</v>
      </c>
      <c r="AA215" s="437">
        <v>548.33910026883802</v>
      </c>
      <c r="AB215" s="434">
        <v>-29.897410893272383</v>
      </c>
      <c r="AC215" s="434">
        <v>518.4416893755656</v>
      </c>
      <c r="AD215" s="412">
        <v>2</v>
      </c>
      <c r="AE215" s="412">
        <v>2</v>
      </c>
    </row>
    <row r="216" spans="1:31" s="9" customFormat="1" ht="16.5">
      <c r="A216" s="397">
        <v>681</v>
      </c>
      <c r="B216" s="398" t="s">
        <v>240</v>
      </c>
      <c r="C216" s="400">
        <v>3297</v>
      </c>
      <c r="D216" s="399">
        <v>189.66890400953488</v>
      </c>
      <c r="E216" s="399">
        <v>122.58069044382503</v>
      </c>
      <c r="F216" s="399">
        <v>312.24959445335992</v>
      </c>
      <c r="G216" s="399">
        <v>378.31570672919247</v>
      </c>
      <c r="H216" s="399">
        <v>690.56530118255239</v>
      </c>
      <c r="I216" s="399">
        <v>183.30614504912612</v>
      </c>
      <c r="J216" s="399">
        <v>873.87144623167853</v>
      </c>
      <c r="K216" s="399">
        <v>19.031240521686382</v>
      </c>
      <c r="L216" s="399">
        <v>892.90268675336495</v>
      </c>
      <c r="M216" s="399">
        <v>-6.5472796178343913</v>
      </c>
      <c r="N216" s="399">
        <v>886.35540713553064</v>
      </c>
      <c r="O216" s="412">
        <v>10</v>
      </c>
      <c r="P216" s="412">
        <v>10</v>
      </c>
      <c r="Q216" s="22"/>
      <c r="R216" s="419">
        <v>681</v>
      </c>
      <c r="S216" s="202" t="s">
        <v>240</v>
      </c>
      <c r="T216" s="400">
        <v>3308</v>
      </c>
      <c r="U216" s="434">
        <v>179.16869104587724</v>
      </c>
      <c r="V216" s="434">
        <v>346.93861267398773</v>
      </c>
      <c r="W216" s="434">
        <v>526.10730371986494</v>
      </c>
      <c r="X216" s="434">
        <v>242.44926070990019</v>
      </c>
      <c r="Y216" s="434">
        <v>768.55656442976522</v>
      </c>
      <c r="Z216" s="435">
        <v>18.96795646916566</v>
      </c>
      <c r="AA216" s="437">
        <v>781.84284012504929</v>
      </c>
      <c r="AB216" s="434">
        <v>-17.565767079806534</v>
      </c>
      <c r="AC216" s="434">
        <v>764.27707304524279</v>
      </c>
      <c r="AD216" s="412">
        <v>10</v>
      </c>
      <c r="AE216" s="412">
        <v>10</v>
      </c>
    </row>
    <row r="217" spans="1:31" s="9" customFormat="1" ht="16.5">
      <c r="A217" s="397">
        <v>683</v>
      </c>
      <c r="B217" s="398" t="s">
        <v>241</v>
      </c>
      <c r="C217" s="400">
        <v>3599</v>
      </c>
      <c r="D217" s="399">
        <v>1446.3649093400179</v>
      </c>
      <c r="E217" s="399">
        <v>127.77050779304126</v>
      </c>
      <c r="F217" s="399">
        <v>1574.1354171330593</v>
      </c>
      <c r="G217" s="399">
        <v>693.01358556387106</v>
      </c>
      <c r="H217" s="399">
        <v>2267.14900269693</v>
      </c>
      <c r="I217" s="399">
        <v>157.47482905188454</v>
      </c>
      <c r="J217" s="399">
        <v>2424.6238317488146</v>
      </c>
      <c r="K217" s="399">
        <v>40.130869686023892</v>
      </c>
      <c r="L217" s="399">
        <v>2464.7547014348384</v>
      </c>
      <c r="M217" s="399">
        <v>9.3905079327590997</v>
      </c>
      <c r="N217" s="399">
        <v>2474.1452093675975</v>
      </c>
      <c r="O217" s="412">
        <v>19</v>
      </c>
      <c r="P217" s="412">
        <v>19</v>
      </c>
      <c r="Q217" s="22"/>
      <c r="R217" s="419">
        <v>683</v>
      </c>
      <c r="S217" s="202" t="s">
        <v>241</v>
      </c>
      <c r="T217" s="400">
        <v>3618</v>
      </c>
      <c r="U217" s="434">
        <v>1391.3973901077093</v>
      </c>
      <c r="V217" s="434">
        <v>688.90199085101347</v>
      </c>
      <c r="W217" s="434">
        <v>2080.2993809587228</v>
      </c>
      <c r="X217" s="434">
        <v>210.65776806817968</v>
      </c>
      <c r="Y217" s="434">
        <v>2290.9571490269027</v>
      </c>
      <c r="Z217" s="435">
        <v>39.920121614151462</v>
      </c>
      <c r="AA217" s="437">
        <v>2326.8117648367424</v>
      </c>
      <c r="AB217" s="434">
        <v>1.2576402708678793</v>
      </c>
      <c r="AC217" s="434">
        <v>2328.0694051076102</v>
      </c>
      <c r="AD217" s="412">
        <v>19</v>
      </c>
      <c r="AE217" s="412">
        <v>19</v>
      </c>
    </row>
    <row r="218" spans="1:31" s="9" customFormat="1" ht="16.5">
      <c r="A218" s="397">
        <v>684</v>
      </c>
      <c r="B218" s="398" t="s">
        <v>242</v>
      </c>
      <c r="C218" s="400">
        <v>38832</v>
      </c>
      <c r="D218" s="399">
        <v>105.34721544593943</v>
      </c>
      <c r="E218" s="399">
        <v>145.44156394387844</v>
      </c>
      <c r="F218" s="399">
        <v>250.78877938981788</v>
      </c>
      <c r="G218" s="399">
        <v>-4.1564489854293223</v>
      </c>
      <c r="H218" s="399">
        <v>246.63233040438851</v>
      </c>
      <c r="I218" s="399">
        <v>123.93899143600498</v>
      </c>
      <c r="J218" s="399">
        <v>370.57132184039352</v>
      </c>
      <c r="K218" s="399">
        <v>-34.644159456118665</v>
      </c>
      <c r="L218" s="399">
        <v>335.92716238427482</v>
      </c>
      <c r="M218" s="399">
        <v>-77.548331536310243</v>
      </c>
      <c r="N218" s="399">
        <v>258.37883084796459</v>
      </c>
      <c r="O218" s="412">
        <v>4</v>
      </c>
      <c r="P218" s="412">
        <v>4</v>
      </c>
      <c r="Q218" s="22"/>
      <c r="R218" s="419">
        <v>684</v>
      </c>
      <c r="S218" s="202" t="s">
        <v>242</v>
      </c>
      <c r="T218" s="400">
        <v>38667</v>
      </c>
      <c r="U218" s="434">
        <v>130.46364725358058</v>
      </c>
      <c r="V218" s="434">
        <v>0.49915944485768587</v>
      </c>
      <c r="W218" s="434">
        <v>130.96280669843827</v>
      </c>
      <c r="X218" s="434">
        <v>180.890322474003</v>
      </c>
      <c r="Y218" s="434">
        <v>311.85312917244124</v>
      </c>
      <c r="Z218" s="435">
        <v>-34.791993172472651</v>
      </c>
      <c r="AA218" s="437">
        <v>272.56352822072529</v>
      </c>
      <c r="AB218" s="434">
        <v>-75.826159289575045</v>
      </c>
      <c r="AC218" s="434">
        <v>196.73736893115026</v>
      </c>
      <c r="AD218" s="412">
        <v>4</v>
      </c>
      <c r="AE218" s="412">
        <v>4</v>
      </c>
    </row>
    <row r="219" spans="1:31" s="9" customFormat="1" ht="16.5">
      <c r="A219" s="397">
        <v>686</v>
      </c>
      <c r="B219" s="398" t="s">
        <v>243</v>
      </c>
      <c r="C219" s="400">
        <v>2933</v>
      </c>
      <c r="D219" s="399">
        <v>-66.985345366204612</v>
      </c>
      <c r="E219" s="399">
        <v>113.21644552919442</v>
      </c>
      <c r="F219" s="399">
        <v>46.231100162989804</v>
      </c>
      <c r="G219" s="399">
        <v>511.93060947702747</v>
      </c>
      <c r="H219" s="399">
        <v>558.16170964001731</v>
      </c>
      <c r="I219" s="399">
        <v>159.90005873490981</v>
      </c>
      <c r="J219" s="399">
        <v>718.06176837492717</v>
      </c>
      <c r="K219" s="399">
        <v>201.84623252642345</v>
      </c>
      <c r="L219" s="399">
        <v>919.90800090135065</v>
      </c>
      <c r="M219" s="399">
        <v>6.9790509921582036</v>
      </c>
      <c r="N219" s="399">
        <v>926.88705189350878</v>
      </c>
      <c r="O219" s="412">
        <v>11</v>
      </c>
      <c r="P219" s="412">
        <v>11</v>
      </c>
      <c r="Q219" s="22"/>
      <c r="R219" s="419">
        <v>686</v>
      </c>
      <c r="S219" s="202" t="s">
        <v>243</v>
      </c>
      <c r="T219" s="400">
        <v>2964</v>
      </c>
      <c r="U219" s="434">
        <v>-90.675223180570171</v>
      </c>
      <c r="V219" s="434">
        <v>471.4499026649691</v>
      </c>
      <c r="W219" s="434">
        <v>380.77467948439892</v>
      </c>
      <c r="X219" s="434">
        <v>225.01485958616564</v>
      </c>
      <c r="Y219" s="434">
        <v>605.78953907056462</v>
      </c>
      <c r="Z219" s="435">
        <v>199.7351551956815</v>
      </c>
      <c r="AA219" s="437">
        <v>796.68292638500452</v>
      </c>
      <c r="AB219" s="434">
        <v>3.5282957152496617</v>
      </c>
      <c r="AC219" s="434">
        <v>800.21122210025419</v>
      </c>
      <c r="AD219" s="412">
        <v>11</v>
      </c>
      <c r="AE219" s="412">
        <v>11</v>
      </c>
    </row>
    <row r="220" spans="1:31" s="9" customFormat="1" ht="16.5">
      <c r="A220" s="397">
        <v>687</v>
      </c>
      <c r="B220" s="398" t="s">
        <v>244</v>
      </c>
      <c r="C220" s="400">
        <v>1424</v>
      </c>
      <c r="D220" s="399">
        <v>605.88384330977726</v>
      </c>
      <c r="E220" s="399">
        <v>155.57105376497483</v>
      </c>
      <c r="F220" s="399">
        <v>761.45489707475201</v>
      </c>
      <c r="G220" s="399">
        <v>274.57351114396653</v>
      </c>
      <c r="H220" s="399">
        <v>1036.0284082187186</v>
      </c>
      <c r="I220" s="399">
        <v>205.54335630993029</v>
      </c>
      <c r="J220" s="399">
        <v>1241.5717645286491</v>
      </c>
      <c r="K220" s="399">
        <v>99.916432584269657</v>
      </c>
      <c r="L220" s="399">
        <v>1341.4881971129187</v>
      </c>
      <c r="M220" s="399">
        <v>120.51092759831459</v>
      </c>
      <c r="N220" s="399">
        <v>1461.9991247112332</v>
      </c>
      <c r="O220" s="412">
        <v>11</v>
      </c>
      <c r="P220" s="412">
        <v>11</v>
      </c>
      <c r="Q220" s="22"/>
      <c r="R220" s="419">
        <v>687</v>
      </c>
      <c r="S220" s="202" t="s">
        <v>244</v>
      </c>
      <c r="T220" s="400">
        <v>1477</v>
      </c>
      <c r="U220" s="434">
        <v>572.56038534047514</v>
      </c>
      <c r="V220" s="434">
        <v>105.38419116139872</v>
      </c>
      <c r="W220" s="434">
        <v>677.94457650187394</v>
      </c>
      <c r="X220" s="434">
        <v>255.26790205617169</v>
      </c>
      <c r="Y220" s="434">
        <v>933.21247855804563</v>
      </c>
      <c r="Z220" s="435">
        <v>96.331076506431955</v>
      </c>
      <c r="AA220" s="437">
        <v>1023.0994115302867</v>
      </c>
      <c r="AB220" s="434">
        <v>135.39776066350711</v>
      </c>
      <c r="AC220" s="434">
        <v>1158.4971721937936</v>
      </c>
      <c r="AD220" s="412">
        <v>11</v>
      </c>
      <c r="AE220" s="412">
        <v>11</v>
      </c>
    </row>
    <row r="221" spans="1:31" s="9" customFormat="1" ht="16.5">
      <c r="A221" s="397">
        <v>689</v>
      </c>
      <c r="B221" s="398" t="s">
        <v>245</v>
      </c>
      <c r="C221" s="400">
        <v>3032</v>
      </c>
      <c r="D221" s="399">
        <v>546.69646996233519</v>
      </c>
      <c r="E221" s="399">
        <v>185.39106678112245</v>
      </c>
      <c r="F221" s="399">
        <v>732.08753674345769</v>
      </c>
      <c r="G221" s="399">
        <v>-5.2886733598287856</v>
      </c>
      <c r="H221" s="399">
        <v>726.79886338362883</v>
      </c>
      <c r="I221" s="399">
        <v>141.15586048908381</v>
      </c>
      <c r="J221" s="399">
        <v>867.95472387271263</v>
      </c>
      <c r="K221" s="399">
        <v>-35.004947229551448</v>
      </c>
      <c r="L221" s="399">
        <v>832.94977664316116</v>
      </c>
      <c r="M221" s="399">
        <v>-1.4953738258575202</v>
      </c>
      <c r="N221" s="399">
        <v>831.45440281730373</v>
      </c>
      <c r="O221" s="412">
        <v>9</v>
      </c>
      <c r="P221" s="412">
        <v>9</v>
      </c>
      <c r="Q221" s="22"/>
      <c r="R221" s="419">
        <v>689</v>
      </c>
      <c r="S221" s="202" t="s">
        <v>245</v>
      </c>
      <c r="T221" s="400">
        <v>3093</v>
      </c>
      <c r="U221" s="434">
        <v>545.06889961212062</v>
      </c>
      <c r="V221" s="434">
        <v>-6.7161349949585638</v>
      </c>
      <c r="W221" s="434">
        <v>538.35276461716205</v>
      </c>
      <c r="X221" s="434">
        <v>190.2461173011713</v>
      </c>
      <c r="Y221" s="434">
        <v>728.59888191833329</v>
      </c>
      <c r="Z221" s="435">
        <v>-34.314581312641451</v>
      </c>
      <c r="AA221" s="437">
        <v>691.08255472790324</v>
      </c>
      <c r="AB221" s="434">
        <v>1.0177185580342716</v>
      </c>
      <c r="AC221" s="434">
        <v>692.10027328593753</v>
      </c>
      <c r="AD221" s="412">
        <v>9</v>
      </c>
      <c r="AE221" s="412">
        <v>9</v>
      </c>
    </row>
    <row r="222" spans="1:31" s="9" customFormat="1" ht="16.5">
      <c r="A222" s="397">
        <v>691</v>
      </c>
      <c r="B222" s="398" t="s">
        <v>246</v>
      </c>
      <c r="C222" s="400">
        <v>2598</v>
      </c>
      <c r="D222" s="399">
        <v>843.88092373417305</v>
      </c>
      <c r="E222" s="399">
        <v>102.10730550034265</v>
      </c>
      <c r="F222" s="399">
        <v>945.98822923451576</v>
      </c>
      <c r="G222" s="399">
        <v>657.89319223443931</v>
      </c>
      <c r="H222" s="399">
        <v>1603.8814214689551</v>
      </c>
      <c r="I222" s="399">
        <v>173.53305064035649</v>
      </c>
      <c r="J222" s="399">
        <v>1777.4144721093116</v>
      </c>
      <c r="K222" s="399">
        <v>14.53810623556582</v>
      </c>
      <c r="L222" s="399">
        <v>1791.9525783448773</v>
      </c>
      <c r="M222" s="399">
        <v>-12.190584295612013</v>
      </c>
      <c r="N222" s="399">
        <v>1779.7619940492652</v>
      </c>
      <c r="O222" s="412">
        <v>17</v>
      </c>
      <c r="P222" s="412">
        <v>17</v>
      </c>
      <c r="Q222" s="22"/>
      <c r="R222" s="419">
        <v>691</v>
      </c>
      <c r="S222" s="202" t="s">
        <v>246</v>
      </c>
      <c r="T222" s="400">
        <v>2636</v>
      </c>
      <c r="U222" s="434">
        <v>874.06185711309286</v>
      </c>
      <c r="V222" s="434">
        <v>648.28591335269869</v>
      </c>
      <c r="W222" s="434">
        <v>1522.3477704657917</v>
      </c>
      <c r="X222" s="434">
        <v>243.49363546520183</v>
      </c>
      <c r="Y222" s="434">
        <v>1765.8414059309935</v>
      </c>
      <c r="Z222" s="435">
        <v>14.328528072837633</v>
      </c>
      <c r="AA222" s="437">
        <v>1778.6263072966992</v>
      </c>
      <c r="AB222" s="434">
        <v>-7.8950331942336858</v>
      </c>
      <c r="AC222" s="434">
        <v>1770.7312741024655</v>
      </c>
      <c r="AD222" s="412">
        <v>17</v>
      </c>
      <c r="AE222" s="412">
        <v>17</v>
      </c>
    </row>
    <row r="223" spans="1:31" s="9" customFormat="1" ht="16.5">
      <c r="A223" s="397">
        <v>694</v>
      </c>
      <c r="B223" s="398" t="s">
        <v>247</v>
      </c>
      <c r="C223" s="400">
        <v>28483</v>
      </c>
      <c r="D223" s="399">
        <v>89.828045723430435</v>
      </c>
      <c r="E223" s="399">
        <v>165.91074058033354</v>
      </c>
      <c r="F223" s="399">
        <v>255.73878630376399</v>
      </c>
      <c r="G223" s="399">
        <v>-0.46861367055427433</v>
      </c>
      <c r="H223" s="399">
        <v>255.27017263320968</v>
      </c>
      <c r="I223" s="399">
        <v>85.369215356873084</v>
      </c>
      <c r="J223" s="399">
        <v>340.63938799008275</v>
      </c>
      <c r="K223" s="399">
        <v>17.275602991257944</v>
      </c>
      <c r="L223" s="399">
        <v>357.91499098134074</v>
      </c>
      <c r="M223" s="399">
        <v>12.373453985184144</v>
      </c>
      <c r="N223" s="399">
        <v>370.28844496652482</v>
      </c>
      <c r="O223" s="412">
        <v>5</v>
      </c>
      <c r="P223" s="412">
        <v>5</v>
      </c>
      <c r="Q223" s="22"/>
      <c r="R223" s="419">
        <v>694</v>
      </c>
      <c r="S223" s="202" t="s">
        <v>247</v>
      </c>
      <c r="T223" s="400">
        <v>28349</v>
      </c>
      <c r="U223" s="434">
        <v>96.577539486224907</v>
      </c>
      <c r="V223" s="434">
        <v>27.088584664766415</v>
      </c>
      <c r="W223" s="434">
        <v>123.66612415099132</v>
      </c>
      <c r="X223" s="434">
        <v>150.39834321916402</v>
      </c>
      <c r="Y223" s="434">
        <v>274.06446737015534</v>
      </c>
      <c r="Z223" s="435">
        <v>17.357261279057461</v>
      </c>
      <c r="AA223" s="437">
        <v>285.80893807458938</v>
      </c>
      <c r="AB223" s="434">
        <v>9.2592686690888595</v>
      </c>
      <c r="AC223" s="434">
        <v>295.06820674367822</v>
      </c>
      <c r="AD223" s="412">
        <v>5</v>
      </c>
      <c r="AE223" s="412">
        <v>5</v>
      </c>
    </row>
    <row r="224" spans="1:31" s="9" customFormat="1" ht="16.5">
      <c r="A224" s="397">
        <v>697</v>
      </c>
      <c r="B224" s="398" t="s">
        <v>248</v>
      </c>
      <c r="C224" s="400">
        <v>1164</v>
      </c>
      <c r="D224" s="399">
        <v>196.6189712111385</v>
      </c>
      <c r="E224" s="399">
        <v>138.95097400713271</v>
      </c>
      <c r="F224" s="399">
        <v>335.56994521827124</v>
      </c>
      <c r="G224" s="399">
        <v>404.41839731089846</v>
      </c>
      <c r="H224" s="399">
        <v>739.9883425291697</v>
      </c>
      <c r="I224" s="399">
        <v>185.82860785726012</v>
      </c>
      <c r="J224" s="399">
        <v>925.81695038642965</v>
      </c>
      <c r="K224" s="399">
        <v>-162.47680412371133</v>
      </c>
      <c r="L224" s="399">
        <v>763.34014626271835</v>
      </c>
      <c r="M224" s="399">
        <v>14.721436907216496</v>
      </c>
      <c r="N224" s="399">
        <v>778.06158316993492</v>
      </c>
      <c r="O224" s="412">
        <v>18</v>
      </c>
      <c r="P224" s="412">
        <v>18</v>
      </c>
      <c r="Q224" s="22"/>
      <c r="R224" s="419">
        <v>697</v>
      </c>
      <c r="S224" s="202" t="s">
        <v>248</v>
      </c>
      <c r="T224" s="400">
        <v>1174</v>
      </c>
      <c r="U224" s="434">
        <v>193.73654809483401</v>
      </c>
      <c r="V224" s="434">
        <v>357.51874052974301</v>
      </c>
      <c r="W224" s="434">
        <v>551.25528862457702</v>
      </c>
      <c r="X224" s="434">
        <v>246.76374913846328</v>
      </c>
      <c r="Y224" s="434">
        <v>798.01903776304039</v>
      </c>
      <c r="Z224" s="435">
        <v>-161.09284497444634</v>
      </c>
      <c r="AA224" s="437">
        <v>629.88701050580016</v>
      </c>
      <c r="AB224" s="434">
        <v>22.212553662691654</v>
      </c>
      <c r="AC224" s="434">
        <v>652.09956416849172</v>
      </c>
      <c r="AD224" s="412">
        <v>18</v>
      </c>
      <c r="AE224" s="412">
        <v>18</v>
      </c>
    </row>
    <row r="225" spans="1:31" s="9" customFormat="1" ht="16.5">
      <c r="A225" s="397">
        <v>698</v>
      </c>
      <c r="B225" s="398" t="s">
        <v>249</v>
      </c>
      <c r="C225" s="400">
        <v>65286</v>
      </c>
      <c r="D225" s="399">
        <v>-124.32703044260687</v>
      </c>
      <c r="E225" s="399">
        <v>146.209467382665</v>
      </c>
      <c r="F225" s="399">
        <v>21.882436940058138</v>
      </c>
      <c r="G225" s="399">
        <v>250.29905498764506</v>
      </c>
      <c r="H225" s="399">
        <v>272.18149192770318</v>
      </c>
      <c r="I225" s="399">
        <v>77.529633277044212</v>
      </c>
      <c r="J225" s="399">
        <v>349.71112520474742</v>
      </c>
      <c r="K225" s="399">
        <v>-55.201007873050884</v>
      </c>
      <c r="L225" s="399">
        <v>294.51011733169656</v>
      </c>
      <c r="M225" s="399">
        <v>-86.13013818978034</v>
      </c>
      <c r="N225" s="399">
        <v>208.37997914191621</v>
      </c>
      <c r="O225" s="412">
        <v>19</v>
      </c>
      <c r="P225" s="412">
        <v>19</v>
      </c>
      <c r="Q225" s="22"/>
      <c r="R225" s="419">
        <v>698</v>
      </c>
      <c r="S225" s="202" t="s">
        <v>249</v>
      </c>
      <c r="T225" s="400">
        <v>64535</v>
      </c>
      <c r="U225" s="434">
        <v>-143.64966897954099</v>
      </c>
      <c r="V225" s="434">
        <v>258.82391200886121</v>
      </c>
      <c r="W225" s="434">
        <v>115.17424302932022</v>
      </c>
      <c r="X225" s="434">
        <v>149.75277891200213</v>
      </c>
      <c r="Y225" s="434">
        <v>264.92702194132232</v>
      </c>
      <c r="Z225" s="435">
        <v>-55.843387309212055</v>
      </c>
      <c r="AA225" s="437">
        <v>206.39035191730437</v>
      </c>
      <c r="AB225" s="434">
        <v>-81.889515502440517</v>
      </c>
      <c r="AC225" s="434">
        <v>124.50083641486385</v>
      </c>
      <c r="AD225" s="412">
        <v>19</v>
      </c>
      <c r="AE225" s="412">
        <v>19</v>
      </c>
    </row>
    <row r="226" spans="1:31" s="9" customFormat="1" ht="16.5">
      <c r="A226" s="397">
        <v>700</v>
      </c>
      <c r="B226" s="398" t="s">
        <v>250</v>
      </c>
      <c r="C226" s="400">
        <v>4758</v>
      </c>
      <c r="D226" s="399">
        <v>139.12484545125076</v>
      </c>
      <c r="E226" s="399">
        <v>143.13319074869128</v>
      </c>
      <c r="F226" s="399">
        <v>282.25803619994207</v>
      </c>
      <c r="G226" s="399">
        <v>160.29732519618085</v>
      </c>
      <c r="H226" s="399">
        <v>442.55536139612292</v>
      </c>
      <c r="I226" s="399">
        <v>101.65679645087828</v>
      </c>
      <c r="J226" s="399">
        <v>544.21215784700121</v>
      </c>
      <c r="K226" s="399">
        <v>-233.68957545187052</v>
      </c>
      <c r="L226" s="399">
        <v>310.52258239513066</v>
      </c>
      <c r="M226" s="399">
        <v>-7.0452709583858715</v>
      </c>
      <c r="N226" s="399">
        <v>303.47731143674474</v>
      </c>
      <c r="O226" s="412">
        <v>9</v>
      </c>
      <c r="P226" s="412">
        <v>9</v>
      </c>
      <c r="Q226" s="22"/>
      <c r="R226" s="419">
        <v>700</v>
      </c>
      <c r="S226" s="202" t="s">
        <v>250</v>
      </c>
      <c r="T226" s="400">
        <v>4842</v>
      </c>
      <c r="U226" s="434">
        <v>157.11652369217853</v>
      </c>
      <c r="V226" s="434">
        <v>103.57559077537704</v>
      </c>
      <c r="W226" s="434">
        <v>260.69211446755554</v>
      </c>
      <c r="X226" s="434">
        <v>163.26708266053012</v>
      </c>
      <c r="Y226" s="434">
        <v>423.95919712808569</v>
      </c>
      <c r="Z226" s="435">
        <v>-229.63548120611318</v>
      </c>
      <c r="AA226" s="437">
        <v>192.2935630925632</v>
      </c>
      <c r="AB226" s="434">
        <v>-2.7698743287897551</v>
      </c>
      <c r="AC226" s="434">
        <v>189.52368876377344</v>
      </c>
      <c r="AD226" s="412">
        <v>9</v>
      </c>
      <c r="AE226" s="412">
        <v>9</v>
      </c>
    </row>
    <row r="227" spans="1:31" s="9" customFormat="1" ht="16.5">
      <c r="A227" s="397">
        <v>702</v>
      </c>
      <c r="B227" s="398" t="s">
        <v>251</v>
      </c>
      <c r="C227" s="400">
        <v>4124</v>
      </c>
      <c r="D227" s="399">
        <v>178.15828770621638</v>
      </c>
      <c r="E227" s="399">
        <v>157.95980808614411</v>
      </c>
      <c r="F227" s="399">
        <v>336.11809579236046</v>
      </c>
      <c r="G227" s="399">
        <v>303.12041935164092</v>
      </c>
      <c r="H227" s="399">
        <v>639.23851514400144</v>
      </c>
      <c r="I227" s="399">
        <v>150.22597854405345</v>
      </c>
      <c r="J227" s="399">
        <v>789.46449368805474</v>
      </c>
      <c r="K227" s="399">
        <v>-199.24296799224055</v>
      </c>
      <c r="L227" s="399">
        <v>590.22152569581431</v>
      </c>
      <c r="M227" s="399">
        <v>2.1826553831231812</v>
      </c>
      <c r="N227" s="399">
        <v>592.40418107893743</v>
      </c>
      <c r="O227" s="412">
        <v>6</v>
      </c>
      <c r="P227" s="412">
        <v>6</v>
      </c>
      <c r="Q227" s="22"/>
      <c r="R227" s="419">
        <v>702</v>
      </c>
      <c r="S227" s="202" t="s">
        <v>251</v>
      </c>
      <c r="T227" s="400">
        <v>4114</v>
      </c>
      <c r="U227" s="434">
        <v>152.89442744643529</v>
      </c>
      <c r="V227" s="434">
        <v>283.38012904665544</v>
      </c>
      <c r="W227" s="434">
        <v>436.27455649309076</v>
      </c>
      <c r="X227" s="434">
        <v>218.19861117070195</v>
      </c>
      <c r="Y227" s="434">
        <v>654.47316766379265</v>
      </c>
      <c r="Z227" s="435">
        <v>-199.72727272727272</v>
      </c>
      <c r="AA227" s="437">
        <v>450.84822843190159</v>
      </c>
      <c r="AB227" s="434">
        <v>-0.4714158969372888</v>
      </c>
      <c r="AC227" s="434">
        <v>450.3768125349643</v>
      </c>
      <c r="AD227" s="412">
        <v>6</v>
      </c>
      <c r="AE227" s="412">
        <v>6</v>
      </c>
    </row>
    <row r="228" spans="1:31" s="9" customFormat="1" ht="16.5">
      <c r="A228" s="397">
        <v>704</v>
      </c>
      <c r="B228" s="398" t="s">
        <v>252</v>
      </c>
      <c r="C228" s="400">
        <v>6436</v>
      </c>
      <c r="D228" s="399">
        <v>681.65887983449579</v>
      </c>
      <c r="E228" s="399">
        <v>81.19736180235347</v>
      </c>
      <c r="F228" s="399">
        <v>762.85624163684929</v>
      </c>
      <c r="G228" s="399">
        <v>177.38073821029863</v>
      </c>
      <c r="H228" s="399">
        <v>940.23697984714795</v>
      </c>
      <c r="I228" s="399">
        <v>67.989748262838518</v>
      </c>
      <c r="J228" s="399">
        <v>1008.2267281099864</v>
      </c>
      <c r="K228" s="399">
        <v>-173.36404599129895</v>
      </c>
      <c r="L228" s="399">
        <v>834.86268211868742</v>
      </c>
      <c r="M228" s="399">
        <v>15.845410870105667</v>
      </c>
      <c r="N228" s="399">
        <v>850.70809298879317</v>
      </c>
      <c r="O228" s="412">
        <v>2</v>
      </c>
      <c r="P228" s="412">
        <v>2</v>
      </c>
      <c r="Q228" s="22"/>
      <c r="R228" s="419">
        <v>704</v>
      </c>
      <c r="S228" s="202" t="s">
        <v>252</v>
      </c>
      <c r="T228" s="400">
        <v>6428</v>
      </c>
      <c r="U228" s="434">
        <v>740.60539007965781</v>
      </c>
      <c r="V228" s="434">
        <v>172.62884912274785</v>
      </c>
      <c r="W228" s="434">
        <v>913.23423920240566</v>
      </c>
      <c r="X228" s="434">
        <v>131.78538197605201</v>
      </c>
      <c r="Y228" s="434">
        <v>1045.0196211784578</v>
      </c>
      <c r="Z228" s="435">
        <v>-173.57980709396392</v>
      </c>
      <c r="AA228" s="437">
        <v>866.05042391647885</v>
      </c>
      <c r="AB228" s="434">
        <v>9.0397569228375758</v>
      </c>
      <c r="AC228" s="434">
        <v>875.09018083931642</v>
      </c>
      <c r="AD228" s="412">
        <v>2</v>
      </c>
      <c r="AE228" s="412">
        <v>2</v>
      </c>
    </row>
    <row r="229" spans="1:31" s="9" customFormat="1" ht="16.5">
      <c r="A229" s="397">
        <v>707</v>
      </c>
      <c r="B229" s="398" t="s">
        <v>253</v>
      </c>
      <c r="C229" s="400">
        <v>1902</v>
      </c>
      <c r="D229" s="399">
        <v>-263.02758495983642</v>
      </c>
      <c r="E229" s="399">
        <v>211.61832422656261</v>
      </c>
      <c r="F229" s="399">
        <v>-51.409260733273818</v>
      </c>
      <c r="G229" s="399">
        <v>686.48409930176774</v>
      </c>
      <c r="H229" s="399">
        <v>635.07483856849387</v>
      </c>
      <c r="I229" s="399">
        <v>217.04440424511611</v>
      </c>
      <c r="J229" s="399">
        <v>852.11924281361007</v>
      </c>
      <c r="K229" s="399">
        <v>-299.60515247108304</v>
      </c>
      <c r="L229" s="399">
        <v>552.51409034252697</v>
      </c>
      <c r="M229" s="399">
        <v>-18.404280757097791</v>
      </c>
      <c r="N229" s="399">
        <v>534.10980958542916</v>
      </c>
      <c r="O229" s="412">
        <v>12</v>
      </c>
      <c r="P229" s="412">
        <v>12</v>
      </c>
      <c r="Q229" s="22"/>
      <c r="R229" s="419">
        <v>707</v>
      </c>
      <c r="S229" s="202" t="s">
        <v>253</v>
      </c>
      <c r="T229" s="400">
        <v>1960</v>
      </c>
      <c r="U229" s="434">
        <v>-234.10497849923016</v>
      </c>
      <c r="V229" s="434">
        <v>649.39769787807995</v>
      </c>
      <c r="W229" s="434">
        <v>415.29271937884977</v>
      </c>
      <c r="X229" s="434">
        <v>267.54225795578162</v>
      </c>
      <c r="Y229" s="434">
        <v>682.83497733463139</v>
      </c>
      <c r="Z229" s="435">
        <v>-290.7392857142857</v>
      </c>
      <c r="AA229" s="437">
        <v>392.09569162034563</v>
      </c>
      <c r="AB229" s="434">
        <v>-8.3726275510204111</v>
      </c>
      <c r="AC229" s="434">
        <v>383.72306406932523</v>
      </c>
      <c r="AD229" s="412">
        <v>12</v>
      </c>
      <c r="AE229" s="412">
        <v>12</v>
      </c>
    </row>
    <row r="230" spans="1:31" s="9" customFormat="1" ht="16.5">
      <c r="A230" s="397">
        <v>710</v>
      </c>
      <c r="B230" s="398" t="s">
        <v>254</v>
      </c>
      <c r="C230" s="400">
        <v>27209</v>
      </c>
      <c r="D230" s="399">
        <v>247.57633162838295</v>
      </c>
      <c r="E230" s="399">
        <v>109.91873803523926</v>
      </c>
      <c r="F230" s="399">
        <v>357.49506966362219</v>
      </c>
      <c r="G230" s="399">
        <v>266.20853718227329</v>
      </c>
      <c r="H230" s="399">
        <v>623.70360684589537</v>
      </c>
      <c r="I230" s="399">
        <v>104.61899701630361</v>
      </c>
      <c r="J230" s="399">
        <v>728.32260386219912</v>
      </c>
      <c r="K230" s="399">
        <v>-25.555551471939431</v>
      </c>
      <c r="L230" s="399">
        <v>702.76705239025966</v>
      </c>
      <c r="M230" s="399">
        <v>-43.871244524936593</v>
      </c>
      <c r="N230" s="399">
        <v>658.89580786532304</v>
      </c>
      <c r="O230" s="412">
        <v>1</v>
      </c>
      <c r="P230" s="413">
        <v>33</v>
      </c>
      <c r="Q230" s="22"/>
      <c r="R230" s="419">
        <v>710</v>
      </c>
      <c r="S230" s="202" t="s">
        <v>254</v>
      </c>
      <c r="T230" s="400">
        <v>27306</v>
      </c>
      <c r="U230" s="434">
        <v>250.83396319443466</v>
      </c>
      <c r="V230" s="434">
        <v>272.48758564113484</v>
      </c>
      <c r="W230" s="434">
        <v>523.3215488355695</v>
      </c>
      <c r="X230" s="434">
        <v>176.10844034783159</v>
      </c>
      <c r="Y230" s="434">
        <v>699.42998918340118</v>
      </c>
      <c r="Z230" s="435">
        <v>-25.464769647696478</v>
      </c>
      <c r="AA230" s="437">
        <v>671.04798522822648</v>
      </c>
      <c r="AB230" s="434">
        <v>-39.470594330916299</v>
      </c>
      <c r="AC230" s="434">
        <v>631.57739089731024</v>
      </c>
      <c r="AD230" s="412">
        <v>1</v>
      </c>
      <c r="AE230" s="413">
        <v>33</v>
      </c>
    </row>
    <row r="231" spans="1:31" s="9" customFormat="1" ht="16.5">
      <c r="A231" s="397">
        <v>729</v>
      </c>
      <c r="B231" s="398" t="s">
        <v>255</v>
      </c>
      <c r="C231" s="400">
        <v>8847</v>
      </c>
      <c r="D231" s="399">
        <v>17.672805677207048</v>
      </c>
      <c r="E231" s="399">
        <v>178.92791976804637</v>
      </c>
      <c r="F231" s="399">
        <v>196.6007254452534</v>
      </c>
      <c r="G231" s="399">
        <v>543.37889759343784</v>
      </c>
      <c r="H231" s="399">
        <v>739.97962303869122</v>
      </c>
      <c r="I231" s="399">
        <v>147.34105562497004</v>
      </c>
      <c r="J231" s="399">
        <v>887.32067866366117</v>
      </c>
      <c r="K231" s="399">
        <v>25.566632756866735</v>
      </c>
      <c r="L231" s="399">
        <v>912.88731142052791</v>
      </c>
      <c r="M231" s="399">
        <v>8.7235856900644286</v>
      </c>
      <c r="N231" s="399">
        <v>921.61089711059242</v>
      </c>
      <c r="O231" s="412">
        <v>13</v>
      </c>
      <c r="P231" s="412">
        <v>13</v>
      </c>
      <c r="Q231" s="22"/>
      <c r="R231" s="419">
        <v>729</v>
      </c>
      <c r="S231" s="202" t="s">
        <v>255</v>
      </c>
      <c r="T231" s="400">
        <v>8975</v>
      </c>
      <c r="U231" s="434">
        <v>44.553854934443308</v>
      </c>
      <c r="V231" s="434">
        <v>529.37697855806073</v>
      </c>
      <c r="W231" s="434">
        <v>573.93083349250401</v>
      </c>
      <c r="X231" s="434">
        <v>209.82040212101734</v>
      </c>
      <c r="Y231" s="434">
        <v>783.75123561352143</v>
      </c>
      <c r="Z231" s="435">
        <v>24.979275766016713</v>
      </c>
      <c r="AA231" s="437">
        <v>803.82767015391141</v>
      </c>
      <c r="AB231" s="434">
        <v>-4.2636158774373287</v>
      </c>
      <c r="AC231" s="434">
        <v>799.56405427647405</v>
      </c>
      <c r="AD231" s="412">
        <v>13</v>
      </c>
      <c r="AE231" s="412">
        <v>13</v>
      </c>
    </row>
    <row r="232" spans="1:31" s="9" customFormat="1" ht="16.5">
      <c r="A232" s="397">
        <v>732</v>
      </c>
      <c r="B232" s="398" t="s">
        <v>256</v>
      </c>
      <c r="C232" s="400">
        <v>3344</v>
      </c>
      <c r="D232" s="399">
        <v>638.46459800488901</v>
      </c>
      <c r="E232" s="399">
        <v>151.00018241807732</v>
      </c>
      <c r="F232" s="399">
        <v>789.46478042296644</v>
      </c>
      <c r="G232" s="399">
        <v>426.59744945613528</v>
      </c>
      <c r="H232" s="399">
        <v>1216.0622298791016</v>
      </c>
      <c r="I232" s="399">
        <v>153.53664909048985</v>
      </c>
      <c r="J232" s="399">
        <v>1369.5988789695916</v>
      </c>
      <c r="K232" s="399">
        <v>62.987141148325357</v>
      </c>
      <c r="L232" s="399">
        <v>1432.5860201179169</v>
      </c>
      <c r="M232" s="399">
        <v>-26.444124132775119</v>
      </c>
      <c r="N232" s="399">
        <v>1406.1418959851417</v>
      </c>
      <c r="O232" s="412">
        <v>19</v>
      </c>
      <c r="P232" s="412">
        <v>19</v>
      </c>
      <c r="Q232" s="22"/>
      <c r="R232" s="419">
        <v>732</v>
      </c>
      <c r="S232" s="202" t="s">
        <v>256</v>
      </c>
      <c r="T232" s="400">
        <v>3336</v>
      </c>
      <c r="U232" s="434">
        <v>667.24759540695538</v>
      </c>
      <c r="V232" s="434">
        <v>404.06100791856778</v>
      </c>
      <c r="W232" s="434">
        <v>1071.3086033255231</v>
      </c>
      <c r="X232" s="434">
        <v>226.96086853889909</v>
      </c>
      <c r="Y232" s="434">
        <v>1298.2694718644223</v>
      </c>
      <c r="Z232" s="435">
        <v>63.138189448441246</v>
      </c>
      <c r="AA232" s="437">
        <v>1360.4205510011129</v>
      </c>
      <c r="AB232" s="434">
        <v>-29.067820743405274</v>
      </c>
      <c r="AC232" s="434">
        <v>1331.3527302577077</v>
      </c>
      <c r="AD232" s="412">
        <v>19</v>
      </c>
      <c r="AE232" s="412">
        <v>19</v>
      </c>
    </row>
    <row r="233" spans="1:31" s="9" customFormat="1" ht="16.5">
      <c r="A233" s="397">
        <v>734</v>
      </c>
      <c r="B233" s="398" t="s">
        <v>257</v>
      </c>
      <c r="C233" s="400">
        <v>51100</v>
      </c>
      <c r="D233" s="399">
        <v>67.172265252506577</v>
      </c>
      <c r="E233" s="399">
        <v>164.12175788527844</v>
      </c>
      <c r="F233" s="399">
        <v>231.29402313778502</v>
      </c>
      <c r="G233" s="399">
        <v>270.99822442341048</v>
      </c>
      <c r="H233" s="399">
        <v>502.2922475611955</v>
      </c>
      <c r="I233" s="399">
        <v>119.05592420668806</v>
      </c>
      <c r="J233" s="399">
        <v>621.34817176788363</v>
      </c>
      <c r="K233" s="399">
        <v>-19.456046966731897</v>
      </c>
      <c r="L233" s="399">
        <v>601.89212480115168</v>
      </c>
      <c r="M233" s="399">
        <v>-12.10824890847358</v>
      </c>
      <c r="N233" s="399">
        <v>589.78387589267811</v>
      </c>
      <c r="O233" s="412">
        <v>2</v>
      </c>
      <c r="P233" s="412">
        <v>2</v>
      </c>
      <c r="Q233" s="22"/>
      <c r="R233" s="419">
        <v>734</v>
      </c>
      <c r="S233" s="202" t="s">
        <v>257</v>
      </c>
      <c r="T233" s="400">
        <v>50933</v>
      </c>
      <c r="U233" s="434">
        <v>69.062796324604534</v>
      </c>
      <c r="V233" s="434">
        <v>291.73790481898874</v>
      </c>
      <c r="W233" s="434">
        <v>360.80070114359336</v>
      </c>
      <c r="X233" s="434">
        <v>179.31799892917331</v>
      </c>
      <c r="Y233" s="434">
        <v>540.11870007276661</v>
      </c>
      <c r="Z233" s="435">
        <v>-19.519839789527417</v>
      </c>
      <c r="AA233" s="437">
        <v>514.86320756299892</v>
      </c>
      <c r="AB233" s="434">
        <v>-12.608655871438955</v>
      </c>
      <c r="AC233" s="434">
        <v>502.25455169155993</v>
      </c>
      <c r="AD233" s="412">
        <v>2</v>
      </c>
      <c r="AE233" s="412">
        <v>2</v>
      </c>
    </row>
    <row r="234" spans="1:31" s="9" customFormat="1" ht="16.5">
      <c r="A234" s="397">
        <v>738</v>
      </c>
      <c r="B234" s="398" t="s">
        <v>258</v>
      </c>
      <c r="C234" s="400">
        <v>2974</v>
      </c>
      <c r="D234" s="399">
        <v>327.96967494107082</v>
      </c>
      <c r="E234" s="399">
        <v>123.90585796561169</v>
      </c>
      <c r="F234" s="399">
        <v>451.87553290668257</v>
      </c>
      <c r="G234" s="399">
        <v>244.40462285067912</v>
      </c>
      <c r="H234" s="399">
        <v>696.28015575736163</v>
      </c>
      <c r="I234" s="399">
        <v>141.21214219048275</v>
      </c>
      <c r="J234" s="399">
        <v>837.49229794784435</v>
      </c>
      <c r="K234" s="399">
        <v>-162.04169468728983</v>
      </c>
      <c r="L234" s="399">
        <v>675.45060326055454</v>
      </c>
      <c r="M234" s="399">
        <v>51.097216149966364</v>
      </c>
      <c r="N234" s="399">
        <v>726.5478194105209</v>
      </c>
      <c r="O234" s="412">
        <v>2</v>
      </c>
      <c r="P234" s="412">
        <v>2</v>
      </c>
      <c r="Q234" s="22"/>
      <c r="R234" s="419">
        <v>738</v>
      </c>
      <c r="S234" s="202" t="s">
        <v>258</v>
      </c>
      <c r="T234" s="400">
        <v>2917</v>
      </c>
      <c r="U234" s="434">
        <v>178.63242454997365</v>
      </c>
      <c r="V234" s="434">
        <v>307.39945198336113</v>
      </c>
      <c r="W234" s="434">
        <v>486.03187653333475</v>
      </c>
      <c r="X234" s="434">
        <v>195.32761480653352</v>
      </c>
      <c r="Y234" s="434">
        <v>681.35949133986821</v>
      </c>
      <c r="Z234" s="435">
        <v>-165.2080905039424</v>
      </c>
      <c r="AA234" s="437">
        <v>509.41228530627211</v>
      </c>
      <c r="AB234" s="434">
        <v>16.181739458347625</v>
      </c>
      <c r="AC234" s="434">
        <v>525.59402476461969</v>
      </c>
      <c r="AD234" s="412">
        <v>2</v>
      </c>
      <c r="AE234" s="412">
        <v>2</v>
      </c>
    </row>
    <row r="235" spans="1:31" s="9" customFormat="1" ht="16.5">
      <c r="A235" s="397">
        <v>739</v>
      </c>
      <c r="B235" s="398" t="s">
        <v>259</v>
      </c>
      <c r="C235" s="400">
        <v>3216</v>
      </c>
      <c r="D235" s="399">
        <v>597.0836582865046</v>
      </c>
      <c r="E235" s="399">
        <v>119.29295444965926</v>
      </c>
      <c r="F235" s="399">
        <v>716.37661273616391</v>
      </c>
      <c r="G235" s="399">
        <v>375.14926482065198</v>
      </c>
      <c r="H235" s="399">
        <v>1091.5258775568159</v>
      </c>
      <c r="I235" s="399">
        <v>164.96893044039797</v>
      </c>
      <c r="J235" s="399">
        <v>1256.4948079972139</v>
      </c>
      <c r="K235" s="399">
        <v>129.8653606965174</v>
      </c>
      <c r="L235" s="399">
        <v>1386.3601686937313</v>
      </c>
      <c r="M235" s="399">
        <v>26.747660979477605</v>
      </c>
      <c r="N235" s="399">
        <v>1413.1078296732092</v>
      </c>
      <c r="O235" s="412">
        <v>9</v>
      </c>
      <c r="P235" s="412">
        <v>9</v>
      </c>
      <c r="Q235" s="22"/>
      <c r="R235" s="419">
        <v>739</v>
      </c>
      <c r="S235" s="202" t="s">
        <v>259</v>
      </c>
      <c r="T235" s="400">
        <v>3256</v>
      </c>
      <c r="U235" s="434">
        <v>576.90139070253042</v>
      </c>
      <c r="V235" s="434">
        <v>335.08848634029329</v>
      </c>
      <c r="W235" s="434">
        <v>911.98987704282365</v>
      </c>
      <c r="X235" s="434">
        <v>216.30365473330019</v>
      </c>
      <c r="Y235" s="434">
        <v>1128.2935317761239</v>
      </c>
      <c r="Z235" s="435">
        <v>128.26996314496316</v>
      </c>
      <c r="AA235" s="437">
        <v>1253.8242443068364</v>
      </c>
      <c r="AB235" s="434">
        <v>30.139402027027032</v>
      </c>
      <c r="AC235" s="434">
        <v>1283.9636463338634</v>
      </c>
      <c r="AD235" s="412">
        <v>9</v>
      </c>
      <c r="AE235" s="412">
        <v>9</v>
      </c>
    </row>
    <row r="236" spans="1:31" s="9" customFormat="1" ht="16.5">
      <c r="A236" s="397">
        <v>740</v>
      </c>
      <c r="B236" s="398" t="s">
        <v>260</v>
      </c>
      <c r="C236" s="400">
        <v>31843</v>
      </c>
      <c r="D236" s="399">
        <v>-314.00867738978485</v>
      </c>
      <c r="E236" s="399">
        <v>162.05997974227532</v>
      </c>
      <c r="F236" s="399">
        <v>-151.94869764750956</v>
      </c>
      <c r="G236" s="399">
        <v>284.30819978351155</v>
      </c>
      <c r="H236" s="399">
        <v>132.35950213600199</v>
      </c>
      <c r="I236" s="399">
        <v>120.79546539096495</v>
      </c>
      <c r="J236" s="399">
        <v>253.15496752696694</v>
      </c>
      <c r="K236" s="399">
        <v>-40.463398549131675</v>
      </c>
      <c r="L236" s="399">
        <v>212.69156897783526</v>
      </c>
      <c r="M236" s="399">
        <v>-11.380088568602213</v>
      </c>
      <c r="N236" s="399">
        <v>201.31148040923307</v>
      </c>
      <c r="O236" s="412">
        <v>10</v>
      </c>
      <c r="P236" s="412">
        <v>10</v>
      </c>
      <c r="Q236" s="22"/>
      <c r="R236" s="419">
        <v>740</v>
      </c>
      <c r="S236" s="202" t="s">
        <v>260</v>
      </c>
      <c r="T236" s="400">
        <v>32085</v>
      </c>
      <c r="U236" s="434">
        <v>-305.20246295898613</v>
      </c>
      <c r="V236" s="434">
        <v>291.66999869570174</v>
      </c>
      <c r="W236" s="434">
        <v>-13.532464263284396</v>
      </c>
      <c r="X236" s="434">
        <v>191.74183214710249</v>
      </c>
      <c r="Y236" s="434">
        <v>178.20936788381809</v>
      </c>
      <c r="Z236" s="435">
        <v>-40.158204768583452</v>
      </c>
      <c r="AA236" s="437">
        <v>134.79933204152417</v>
      </c>
      <c r="AB236" s="434">
        <v>-10.826781128253085</v>
      </c>
      <c r="AC236" s="434">
        <v>123.97255091327108</v>
      </c>
      <c r="AD236" s="412">
        <v>10</v>
      </c>
      <c r="AE236" s="412">
        <v>10</v>
      </c>
    </row>
    <row r="237" spans="1:31" s="9" customFormat="1" ht="16.5">
      <c r="A237" s="397">
        <v>742</v>
      </c>
      <c r="B237" s="398" t="s">
        <v>261</v>
      </c>
      <c r="C237" s="400">
        <v>978</v>
      </c>
      <c r="D237" s="399">
        <v>1122.8173317661069</v>
      </c>
      <c r="E237" s="399">
        <v>207.46805972374892</v>
      </c>
      <c r="F237" s="399">
        <v>1330.2853914898558</v>
      </c>
      <c r="G237" s="399">
        <v>39.631935341726113</v>
      </c>
      <c r="H237" s="399">
        <v>1369.9173268315819</v>
      </c>
      <c r="I237" s="399">
        <v>166.89821862170282</v>
      </c>
      <c r="J237" s="399">
        <v>1536.8155454532848</v>
      </c>
      <c r="K237" s="399">
        <v>415.4795501022495</v>
      </c>
      <c r="L237" s="399">
        <v>1952.2950955555343</v>
      </c>
      <c r="M237" s="399">
        <v>34.002755521472395</v>
      </c>
      <c r="N237" s="399">
        <v>1986.2978510770067</v>
      </c>
      <c r="O237" s="412">
        <v>19</v>
      </c>
      <c r="P237" s="412">
        <v>19</v>
      </c>
      <c r="Q237" s="22"/>
      <c r="R237" s="419">
        <v>742</v>
      </c>
      <c r="S237" s="202" t="s">
        <v>261</v>
      </c>
      <c r="T237" s="400">
        <v>988</v>
      </c>
      <c r="U237" s="434">
        <v>1064.5284316596842</v>
      </c>
      <c r="V237" s="434">
        <v>-23.254922944492698</v>
      </c>
      <c r="W237" s="434">
        <v>1041.2735087151914</v>
      </c>
      <c r="X237" s="434">
        <v>230.58062316299947</v>
      </c>
      <c r="Y237" s="434">
        <v>1271.8541318781909</v>
      </c>
      <c r="Z237" s="435">
        <v>411.2742914979757</v>
      </c>
      <c r="AA237" s="437">
        <v>1681.8591926069357</v>
      </c>
      <c r="AB237" s="434">
        <v>0</v>
      </c>
      <c r="AC237" s="434">
        <v>1681.8591926069357</v>
      </c>
      <c r="AD237" s="412">
        <v>19</v>
      </c>
      <c r="AE237" s="412">
        <v>19</v>
      </c>
    </row>
    <row r="238" spans="1:31" s="9" customFormat="1" ht="16.5">
      <c r="A238" s="397">
        <v>743</v>
      </c>
      <c r="B238" s="398" t="s">
        <v>262</v>
      </c>
      <c r="C238" s="400">
        <v>66160</v>
      </c>
      <c r="D238" s="399">
        <v>111.69799918733413</v>
      </c>
      <c r="E238" s="399">
        <v>130.78794475302357</v>
      </c>
      <c r="F238" s="399">
        <v>242.48594394035771</v>
      </c>
      <c r="G238" s="399">
        <v>178.38964515503389</v>
      </c>
      <c r="H238" s="399">
        <v>420.8755890953916</v>
      </c>
      <c r="I238" s="399">
        <v>70.47584789205348</v>
      </c>
      <c r="J238" s="399">
        <v>491.35143698744503</v>
      </c>
      <c r="K238" s="399">
        <v>-41.961925634824667</v>
      </c>
      <c r="L238" s="399">
        <v>449.38951135262039</v>
      </c>
      <c r="M238" s="399">
        <v>0.44847121523579042</v>
      </c>
      <c r="N238" s="399">
        <v>449.83798256785616</v>
      </c>
      <c r="O238" s="412">
        <v>14</v>
      </c>
      <c r="P238" s="412">
        <v>14</v>
      </c>
      <c r="Q238" s="22"/>
      <c r="R238" s="419">
        <v>743</v>
      </c>
      <c r="S238" s="202" t="s">
        <v>262</v>
      </c>
      <c r="T238" s="400">
        <v>65323</v>
      </c>
      <c r="U238" s="434">
        <v>69.337617484324326</v>
      </c>
      <c r="V238" s="434">
        <v>188.28006881735564</v>
      </c>
      <c r="W238" s="434">
        <v>257.61768630168001</v>
      </c>
      <c r="X238" s="434">
        <v>151.42920489222448</v>
      </c>
      <c r="Y238" s="434">
        <v>409.04689119390451</v>
      </c>
      <c r="Z238" s="435">
        <v>-42.499594323592</v>
      </c>
      <c r="AA238" s="437">
        <v>362.68573203097566</v>
      </c>
      <c r="AB238" s="434">
        <v>-3.0703475651761249</v>
      </c>
      <c r="AC238" s="434">
        <v>359.61538446579954</v>
      </c>
      <c r="AD238" s="412">
        <v>14</v>
      </c>
      <c r="AE238" s="412">
        <v>14</v>
      </c>
    </row>
    <row r="239" spans="1:31" s="9" customFormat="1" ht="16.5">
      <c r="A239" s="397">
        <v>746</v>
      </c>
      <c r="B239" s="398" t="s">
        <v>263</v>
      </c>
      <c r="C239" s="400">
        <v>4713</v>
      </c>
      <c r="D239" s="399">
        <v>1005.5847675532663</v>
      </c>
      <c r="E239" s="399">
        <v>92.906166790788205</v>
      </c>
      <c r="F239" s="399">
        <v>1098.4909343440545</v>
      </c>
      <c r="G239" s="399">
        <v>399.41396686307047</v>
      </c>
      <c r="H239" s="399">
        <v>1497.904901207125</v>
      </c>
      <c r="I239" s="399">
        <v>129.8154840746063</v>
      </c>
      <c r="J239" s="399">
        <v>1627.7203852817313</v>
      </c>
      <c r="K239" s="399">
        <v>51.253978357733928</v>
      </c>
      <c r="L239" s="399">
        <v>1678.9743636394653</v>
      </c>
      <c r="M239" s="399">
        <v>2.5818766390833874</v>
      </c>
      <c r="N239" s="399">
        <v>1681.5562402785488</v>
      </c>
      <c r="O239" s="412">
        <v>17</v>
      </c>
      <c r="P239" s="412">
        <v>17</v>
      </c>
      <c r="Q239" s="22"/>
      <c r="R239" s="419">
        <v>746</v>
      </c>
      <c r="S239" s="202" t="s">
        <v>263</v>
      </c>
      <c r="T239" s="400">
        <v>4735</v>
      </c>
      <c r="U239" s="434">
        <v>979.91856598341769</v>
      </c>
      <c r="V239" s="434">
        <v>297.96160404008469</v>
      </c>
      <c r="W239" s="434">
        <v>1277.8801700235024</v>
      </c>
      <c r="X239" s="434">
        <v>195.78413130715447</v>
      </c>
      <c r="Y239" s="434">
        <v>1473.6643013306568</v>
      </c>
      <c r="Z239" s="435">
        <v>51.01583949313622</v>
      </c>
      <c r="AA239" s="437">
        <v>1516.8499401902134</v>
      </c>
      <c r="AB239" s="434">
        <v>5.450687434002111</v>
      </c>
      <c r="AC239" s="434">
        <v>1522.3006276242154</v>
      </c>
      <c r="AD239" s="412">
        <v>17</v>
      </c>
      <c r="AE239" s="412">
        <v>17</v>
      </c>
    </row>
    <row r="240" spans="1:31" s="9" customFormat="1" ht="16.5">
      <c r="A240" s="397">
        <v>747</v>
      </c>
      <c r="B240" s="398" t="s">
        <v>264</v>
      </c>
      <c r="C240" s="400">
        <v>1283</v>
      </c>
      <c r="D240" s="399">
        <v>585.95971208836716</v>
      </c>
      <c r="E240" s="399">
        <v>182.38583357483949</v>
      </c>
      <c r="F240" s="399">
        <v>768.34554566320662</v>
      </c>
      <c r="G240" s="399">
        <v>468.56957878464868</v>
      </c>
      <c r="H240" s="399">
        <v>1236.9151244478553</v>
      </c>
      <c r="I240" s="399">
        <v>202.06387369442325</v>
      </c>
      <c r="J240" s="399">
        <v>1438.9789981422787</v>
      </c>
      <c r="K240" s="399">
        <v>-183.11925175370226</v>
      </c>
      <c r="L240" s="399">
        <v>1255.8597463885765</v>
      </c>
      <c r="M240" s="399">
        <v>45.472774746687435</v>
      </c>
      <c r="N240" s="399">
        <v>1301.332521135264</v>
      </c>
      <c r="O240" s="412">
        <v>4</v>
      </c>
      <c r="P240" s="412">
        <v>4</v>
      </c>
      <c r="Q240" s="22"/>
      <c r="R240" s="419">
        <v>747</v>
      </c>
      <c r="S240" s="202" t="s">
        <v>264</v>
      </c>
      <c r="T240" s="400">
        <v>1308</v>
      </c>
      <c r="U240" s="434">
        <v>579.75481388653077</v>
      </c>
      <c r="V240" s="434">
        <v>418.03650984106969</v>
      </c>
      <c r="W240" s="434">
        <v>997.79132372760057</v>
      </c>
      <c r="X240" s="434">
        <v>256.18622870885832</v>
      </c>
      <c r="Y240" s="434">
        <v>1253.9775524364591</v>
      </c>
      <c r="Z240" s="435">
        <v>-179.61926605504587</v>
      </c>
      <c r="AA240" s="437">
        <v>1068.6174606933398</v>
      </c>
      <c r="AB240" s="434">
        <v>38.893031345565767</v>
      </c>
      <c r="AC240" s="434">
        <v>1107.5104920389053</v>
      </c>
      <c r="AD240" s="412">
        <v>4</v>
      </c>
      <c r="AE240" s="412">
        <v>4</v>
      </c>
    </row>
    <row r="241" spans="1:31" s="9" customFormat="1" ht="16.5">
      <c r="A241" s="397">
        <v>748</v>
      </c>
      <c r="B241" s="398" t="s">
        <v>265</v>
      </c>
      <c r="C241" s="400">
        <v>4837</v>
      </c>
      <c r="D241" s="399">
        <v>520.4869566677346</v>
      </c>
      <c r="E241" s="399">
        <v>112.27235838213132</v>
      </c>
      <c r="F241" s="399">
        <v>632.7593150498659</v>
      </c>
      <c r="G241" s="399">
        <v>507.96594041841547</v>
      </c>
      <c r="H241" s="399">
        <v>1140.7252554682816</v>
      </c>
      <c r="I241" s="399">
        <v>144.87203495128182</v>
      </c>
      <c r="J241" s="399">
        <v>1285.5972904195633</v>
      </c>
      <c r="K241" s="399">
        <v>100.18461856522639</v>
      </c>
      <c r="L241" s="399">
        <v>1385.7819089847897</v>
      </c>
      <c r="M241" s="399">
        <v>36.150097126317974</v>
      </c>
      <c r="N241" s="399">
        <v>1421.9320061111077</v>
      </c>
      <c r="O241" s="412">
        <v>17</v>
      </c>
      <c r="P241" s="412">
        <v>17</v>
      </c>
      <c r="Q241" s="22"/>
      <c r="R241" s="419">
        <v>748</v>
      </c>
      <c r="S241" s="202" t="s">
        <v>265</v>
      </c>
      <c r="T241" s="400">
        <v>4897</v>
      </c>
      <c r="U241" s="434">
        <v>459.57126401025511</v>
      </c>
      <c r="V241" s="434">
        <v>523.09369208811802</v>
      </c>
      <c r="W241" s="434">
        <v>982.66495609837318</v>
      </c>
      <c r="X241" s="434">
        <v>207.40867766118134</v>
      </c>
      <c r="Y241" s="434">
        <v>1190.0736337595545</v>
      </c>
      <c r="Z241" s="435">
        <v>98.957116602001221</v>
      </c>
      <c r="AA241" s="437">
        <v>1277.7487409680496</v>
      </c>
      <c r="AB241" s="434">
        <v>52.094414947927298</v>
      </c>
      <c r="AC241" s="434">
        <v>1329.8431559159767</v>
      </c>
      <c r="AD241" s="412">
        <v>17</v>
      </c>
      <c r="AE241" s="412">
        <v>17</v>
      </c>
    </row>
    <row r="242" spans="1:31" s="9" customFormat="1" ht="16.5">
      <c r="A242" s="397">
        <v>749</v>
      </c>
      <c r="B242" s="398" t="s">
        <v>266</v>
      </c>
      <c r="C242" s="400">
        <v>21290</v>
      </c>
      <c r="D242" s="399">
        <v>265.66454478035757</v>
      </c>
      <c r="E242" s="399">
        <v>95.254213275307606</v>
      </c>
      <c r="F242" s="399">
        <v>360.91875805566519</v>
      </c>
      <c r="G242" s="399">
        <v>164.54613920639514</v>
      </c>
      <c r="H242" s="399">
        <v>525.46489726206028</v>
      </c>
      <c r="I242" s="399">
        <v>53.753779767475862</v>
      </c>
      <c r="J242" s="399">
        <v>579.21867702953625</v>
      </c>
      <c r="K242" s="399">
        <v>-87.23574448097699</v>
      </c>
      <c r="L242" s="399">
        <v>491.98293254855923</v>
      </c>
      <c r="M242" s="399">
        <v>16.317220685227809</v>
      </c>
      <c r="N242" s="399">
        <v>508.300153233787</v>
      </c>
      <c r="O242" s="412">
        <v>11</v>
      </c>
      <c r="P242" s="412">
        <v>11</v>
      </c>
      <c r="Q242" s="22"/>
      <c r="R242" s="419">
        <v>749</v>
      </c>
      <c r="S242" s="202" t="s">
        <v>266</v>
      </c>
      <c r="T242" s="400">
        <v>21232</v>
      </c>
      <c r="U242" s="434">
        <v>256.64778654305172</v>
      </c>
      <c r="V242" s="434">
        <v>235.99255093766197</v>
      </c>
      <c r="W242" s="434">
        <v>492.64033748071364</v>
      </c>
      <c r="X242" s="434">
        <v>142.23912742017171</v>
      </c>
      <c r="Y242" s="434">
        <v>634.87946490088541</v>
      </c>
      <c r="Z242" s="435">
        <v>-87.474048605877925</v>
      </c>
      <c r="AA242" s="437">
        <v>541.82473618950632</v>
      </c>
      <c r="AB242" s="434">
        <v>1.5938033887528271</v>
      </c>
      <c r="AC242" s="434">
        <v>543.41853957825913</v>
      </c>
      <c r="AD242" s="412">
        <v>11</v>
      </c>
      <c r="AE242" s="412">
        <v>11</v>
      </c>
    </row>
    <row r="243" spans="1:31" s="9" customFormat="1" ht="16.5">
      <c r="A243" s="397">
        <v>751</v>
      </c>
      <c r="B243" s="398" t="s">
        <v>267</v>
      </c>
      <c r="C243" s="400">
        <v>2828</v>
      </c>
      <c r="D243" s="399">
        <v>446.70707863038047</v>
      </c>
      <c r="E243" s="399">
        <v>151.05849940895774</v>
      </c>
      <c r="F243" s="399">
        <v>597.76557803933827</v>
      </c>
      <c r="G243" s="399">
        <v>422.68267522216092</v>
      </c>
      <c r="H243" s="399">
        <v>1020.4482532614991</v>
      </c>
      <c r="I243" s="399">
        <v>104.58834032905634</v>
      </c>
      <c r="J243" s="399">
        <v>1125.0365935905554</v>
      </c>
      <c r="K243" s="399">
        <v>89.158062234794912</v>
      </c>
      <c r="L243" s="399">
        <v>1214.1946558253503</v>
      </c>
      <c r="M243" s="399">
        <v>27.084210360678924</v>
      </c>
      <c r="N243" s="399">
        <v>1241.2788661860293</v>
      </c>
      <c r="O243" s="412">
        <v>19</v>
      </c>
      <c r="P243" s="412">
        <v>19</v>
      </c>
      <c r="Q243" s="22"/>
      <c r="R243" s="419">
        <v>751</v>
      </c>
      <c r="S243" s="202" t="s">
        <v>267</v>
      </c>
      <c r="T243" s="400">
        <v>2877</v>
      </c>
      <c r="U243" s="434">
        <v>449.37166349331835</v>
      </c>
      <c r="V243" s="434">
        <v>417.67041086380397</v>
      </c>
      <c r="W243" s="434">
        <v>867.04207435712226</v>
      </c>
      <c r="X243" s="434">
        <v>175.6610375492846</v>
      </c>
      <c r="Y243" s="434">
        <v>1042.7031119064068</v>
      </c>
      <c r="Z243" s="435">
        <v>87.639555092109831</v>
      </c>
      <c r="AA243" s="437">
        <v>1124.2522950833272</v>
      </c>
      <c r="AB243" s="434">
        <v>6.2225234619395247</v>
      </c>
      <c r="AC243" s="434">
        <v>1130.4748185452668</v>
      </c>
      <c r="AD243" s="412">
        <v>19</v>
      </c>
      <c r="AE243" s="412">
        <v>19</v>
      </c>
    </row>
    <row r="244" spans="1:31" s="9" customFormat="1" ht="16.5">
      <c r="A244" s="397">
        <v>753</v>
      </c>
      <c r="B244" s="398" t="s">
        <v>268</v>
      </c>
      <c r="C244" s="400">
        <v>22595</v>
      </c>
      <c r="D244" s="399">
        <v>972.12154261427111</v>
      </c>
      <c r="E244" s="399">
        <v>96.943040948863811</v>
      </c>
      <c r="F244" s="399">
        <v>1069.0645835631349</v>
      </c>
      <c r="G244" s="399">
        <v>-35.973601942039437</v>
      </c>
      <c r="H244" s="399">
        <v>1033.0909816210956</v>
      </c>
      <c r="I244" s="399">
        <v>63.354550057260532</v>
      </c>
      <c r="J244" s="399">
        <v>1096.445531678356</v>
      </c>
      <c r="K244" s="399">
        <v>-100.50024341668511</v>
      </c>
      <c r="L244" s="399">
        <v>995.94528826167095</v>
      </c>
      <c r="M244" s="399">
        <v>-10.438757066674022</v>
      </c>
      <c r="N244" s="399">
        <v>985.50653119499702</v>
      </c>
      <c r="O244" s="412">
        <v>1</v>
      </c>
      <c r="P244" s="413">
        <v>34</v>
      </c>
      <c r="Q244" s="22"/>
      <c r="R244" s="419">
        <v>753</v>
      </c>
      <c r="S244" s="202" t="s">
        <v>268</v>
      </c>
      <c r="T244" s="400">
        <v>22320</v>
      </c>
      <c r="U244" s="434">
        <v>1010.879462332402</v>
      </c>
      <c r="V244" s="434">
        <v>-27.487969525261658</v>
      </c>
      <c r="W244" s="434">
        <v>983.39149280714025</v>
      </c>
      <c r="X244" s="434">
        <v>110.91364771619439</v>
      </c>
      <c r="Y244" s="434">
        <v>1094.3051405233346</v>
      </c>
      <c r="Z244" s="435">
        <v>-101.73848566308244</v>
      </c>
      <c r="AA244" s="437">
        <v>991.31078568462488</v>
      </c>
      <c r="AB244" s="434">
        <v>-5.790142553763439</v>
      </c>
      <c r="AC244" s="434">
        <v>985.52064313086146</v>
      </c>
      <c r="AD244" s="412">
        <v>1</v>
      </c>
      <c r="AE244" s="413">
        <v>34</v>
      </c>
    </row>
    <row r="245" spans="1:31" s="9" customFormat="1" ht="16.5">
      <c r="A245" s="397">
        <v>755</v>
      </c>
      <c r="B245" s="398" t="s">
        <v>269</v>
      </c>
      <c r="C245" s="400">
        <v>6158</v>
      </c>
      <c r="D245" s="399">
        <v>778.33141553300607</v>
      </c>
      <c r="E245" s="399">
        <v>86.972985144989323</v>
      </c>
      <c r="F245" s="399">
        <v>865.30440067799543</v>
      </c>
      <c r="G245" s="399">
        <v>-4.4383092079968227</v>
      </c>
      <c r="H245" s="399">
        <v>860.86609146999865</v>
      </c>
      <c r="I245" s="399">
        <v>76.644994809618368</v>
      </c>
      <c r="J245" s="399">
        <v>937.51108627961696</v>
      </c>
      <c r="K245" s="399">
        <v>-268.30009743423187</v>
      </c>
      <c r="L245" s="399">
        <v>669.21098884538503</v>
      </c>
      <c r="M245" s="399">
        <v>-203.87202181227667</v>
      </c>
      <c r="N245" s="399">
        <v>465.33896703310836</v>
      </c>
      <c r="O245" s="412">
        <v>1</v>
      </c>
      <c r="P245" s="413">
        <v>33</v>
      </c>
      <c r="Q245" s="22"/>
      <c r="R245" s="419">
        <v>755</v>
      </c>
      <c r="S245" s="202" t="s">
        <v>269</v>
      </c>
      <c r="T245" s="400">
        <v>6217</v>
      </c>
      <c r="U245" s="434">
        <v>808.86848376893749</v>
      </c>
      <c r="V245" s="434">
        <v>-2.6081064072192914</v>
      </c>
      <c r="W245" s="434">
        <v>806.26037736171827</v>
      </c>
      <c r="X245" s="434">
        <v>139.7614878419464</v>
      </c>
      <c r="Y245" s="434">
        <v>946.02186520366456</v>
      </c>
      <c r="Z245" s="435">
        <v>-265.75390059514234</v>
      </c>
      <c r="AA245" s="437">
        <v>679.16003473881017</v>
      </c>
      <c r="AB245" s="434">
        <v>-157.44692625060321</v>
      </c>
      <c r="AC245" s="434">
        <v>521.71310848820701</v>
      </c>
      <c r="AD245" s="412">
        <v>1</v>
      </c>
      <c r="AE245" s="413">
        <v>33</v>
      </c>
    </row>
    <row r="246" spans="1:31" s="9" customFormat="1" ht="16.5">
      <c r="A246" s="397">
        <v>758</v>
      </c>
      <c r="B246" s="398" t="s">
        <v>270</v>
      </c>
      <c r="C246" s="400">
        <v>8126</v>
      </c>
      <c r="D246" s="399">
        <v>552.15965412007381</v>
      </c>
      <c r="E246" s="399">
        <v>124.47895611555815</v>
      </c>
      <c r="F246" s="399">
        <v>676.63861023563197</v>
      </c>
      <c r="G246" s="399">
        <v>-22.72235581460432</v>
      </c>
      <c r="H246" s="399">
        <v>653.9162544210277</v>
      </c>
      <c r="I246" s="399">
        <v>114.51643793178539</v>
      </c>
      <c r="J246" s="399">
        <v>768.43269235281298</v>
      </c>
      <c r="K246" s="399">
        <v>-107.72951021412749</v>
      </c>
      <c r="L246" s="399">
        <v>660.70318213868552</v>
      </c>
      <c r="M246" s="399">
        <v>-14.348977959635738</v>
      </c>
      <c r="N246" s="399">
        <v>646.35420417904982</v>
      </c>
      <c r="O246" s="412">
        <v>19</v>
      </c>
      <c r="P246" s="412">
        <v>19</v>
      </c>
      <c r="Q246" s="22"/>
      <c r="R246" s="419">
        <v>758</v>
      </c>
      <c r="S246" s="202" t="s">
        <v>270</v>
      </c>
      <c r="T246" s="400">
        <v>8134</v>
      </c>
      <c r="U246" s="434">
        <v>549.58102353175252</v>
      </c>
      <c r="V246" s="434">
        <v>74.800112287420191</v>
      </c>
      <c r="W246" s="434">
        <v>624.38113581917275</v>
      </c>
      <c r="X246" s="434">
        <v>185.8259086502681</v>
      </c>
      <c r="Y246" s="434">
        <v>810.2070444694408</v>
      </c>
      <c r="Z246" s="435">
        <v>-107.62355544627489</v>
      </c>
      <c r="AA246" s="437">
        <v>698.66131051320781</v>
      </c>
      <c r="AB246" s="434">
        <v>-13.398038173100568</v>
      </c>
      <c r="AC246" s="434">
        <v>685.26327234010716</v>
      </c>
      <c r="AD246" s="412">
        <v>19</v>
      </c>
      <c r="AE246" s="412">
        <v>19</v>
      </c>
    </row>
    <row r="247" spans="1:31" s="9" customFormat="1" ht="16.5">
      <c r="A247" s="397">
        <v>759</v>
      </c>
      <c r="B247" s="398" t="s">
        <v>271</v>
      </c>
      <c r="C247" s="400">
        <v>1873</v>
      </c>
      <c r="D247" s="399">
        <v>385.51654345856036</v>
      </c>
      <c r="E247" s="399">
        <v>132.60703669565501</v>
      </c>
      <c r="F247" s="399">
        <v>518.12358015421535</v>
      </c>
      <c r="G247" s="399">
        <v>457.61548297112762</v>
      </c>
      <c r="H247" s="399">
        <v>975.73906312534302</v>
      </c>
      <c r="I247" s="399">
        <v>198.43685920922871</v>
      </c>
      <c r="J247" s="399">
        <v>1174.1759223345716</v>
      </c>
      <c r="K247" s="399">
        <v>-269.0843566470902</v>
      </c>
      <c r="L247" s="399">
        <v>905.09156568748131</v>
      </c>
      <c r="M247" s="399">
        <v>265.20918099305931</v>
      </c>
      <c r="N247" s="399">
        <v>1170.3007466805407</v>
      </c>
      <c r="O247" s="412">
        <v>14</v>
      </c>
      <c r="P247" s="412">
        <v>14</v>
      </c>
      <c r="Q247" s="22"/>
      <c r="R247" s="419">
        <v>759</v>
      </c>
      <c r="S247" s="202" t="s">
        <v>271</v>
      </c>
      <c r="T247" s="400">
        <v>1942</v>
      </c>
      <c r="U247" s="434">
        <v>453.60550212695517</v>
      </c>
      <c r="V247" s="434">
        <v>465.59120652993619</v>
      </c>
      <c r="W247" s="434">
        <v>919.19670865689136</v>
      </c>
      <c r="X247" s="434">
        <v>250.75807327760458</v>
      </c>
      <c r="Y247" s="434">
        <v>1169.9547819344959</v>
      </c>
      <c r="Z247" s="435">
        <v>-259.5236869207003</v>
      </c>
      <c r="AA247" s="437">
        <v>909.30236174912</v>
      </c>
      <c r="AB247" s="434">
        <v>255.8115602471679</v>
      </c>
      <c r="AC247" s="434">
        <v>1165.1139219962881</v>
      </c>
      <c r="AD247" s="412">
        <v>14</v>
      </c>
      <c r="AE247" s="412">
        <v>14</v>
      </c>
    </row>
    <row r="248" spans="1:31" s="9" customFormat="1" ht="16.5">
      <c r="A248" s="397">
        <v>761</v>
      </c>
      <c r="B248" s="398" t="s">
        <v>272</v>
      </c>
      <c r="C248" s="400">
        <v>8410</v>
      </c>
      <c r="D248" s="399">
        <v>220.77508030942991</v>
      </c>
      <c r="E248" s="399">
        <v>134.44673762260715</v>
      </c>
      <c r="F248" s="399">
        <v>355.22181793203708</v>
      </c>
      <c r="G248" s="399">
        <v>474.3587272462118</v>
      </c>
      <c r="H248" s="399">
        <v>829.58054517824894</v>
      </c>
      <c r="I248" s="399">
        <v>164.76288151016962</v>
      </c>
      <c r="J248" s="399">
        <v>994.3434266884185</v>
      </c>
      <c r="K248" s="399">
        <v>85.315814506539837</v>
      </c>
      <c r="L248" s="399">
        <v>1079.6592411949584</v>
      </c>
      <c r="M248" s="399">
        <v>74.990769524375764</v>
      </c>
      <c r="N248" s="399">
        <v>1154.6500107193342</v>
      </c>
      <c r="O248" s="412">
        <v>2</v>
      </c>
      <c r="P248" s="412">
        <v>2</v>
      </c>
      <c r="Q248" s="22"/>
      <c r="R248" s="419">
        <v>761</v>
      </c>
      <c r="S248" s="202" t="s">
        <v>272</v>
      </c>
      <c r="T248" s="400">
        <v>8426</v>
      </c>
      <c r="U248" s="434">
        <v>223.86926398445223</v>
      </c>
      <c r="V248" s="434">
        <v>470.72936798449194</v>
      </c>
      <c r="W248" s="434">
        <v>694.59863196894412</v>
      </c>
      <c r="X248" s="434">
        <v>216.70219011060797</v>
      </c>
      <c r="Y248" s="434">
        <v>911.30082207955218</v>
      </c>
      <c r="Z248" s="435">
        <v>85.153809636838361</v>
      </c>
      <c r="AA248" s="437">
        <v>984.95083394757967</v>
      </c>
      <c r="AB248" s="434">
        <v>56.609209648706383</v>
      </c>
      <c r="AC248" s="434">
        <v>1041.5600435962861</v>
      </c>
      <c r="AD248" s="412">
        <v>2</v>
      </c>
      <c r="AE248" s="412">
        <v>2</v>
      </c>
    </row>
    <row r="249" spans="1:31" s="9" customFormat="1" ht="16.5">
      <c r="A249" s="397">
        <v>762</v>
      </c>
      <c r="B249" s="398" t="s">
        <v>273</v>
      </c>
      <c r="C249" s="400">
        <v>3637</v>
      </c>
      <c r="D249" s="399">
        <v>676.85394954248704</v>
      </c>
      <c r="E249" s="399">
        <v>146.37092755142416</v>
      </c>
      <c r="F249" s="399">
        <v>823.22487709391123</v>
      </c>
      <c r="G249" s="399">
        <v>402.68990054157143</v>
      </c>
      <c r="H249" s="399">
        <v>1225.9147776354828</v>
      </c>
      <c r="I249" s="399">
        <v>181.05878368881292</v>
      </c>
      <c r="J249" s="399">
        <v>1406.9735613242956</v>
      </c>
      <c r="K249" s="399">
        <v>-12.451196040692878</v>
      </c>
      <c r="L249" s="399">
        <v>1394.5223652836028</v>
      </c>
      <c r="M249" s="399">
        <v>6.2010404344239713</v>
      </c>
      <c r="N249" s="399">
        <v>1400.7234057180267</v>
      </c>
      <c r="O249" s="412">
        <v>11</v>
      </c>
      <c r="P249" s="412">
        <v>11</v>
      </c>
      <c r="Q249" s="22"/>
      <c r="R249" s="419">
        <v>762</v>
      </c>
      <c r="S249" s="202" t="s">
        <v>273</v>
      </c>
      <c r="T249" s="400">
        <v>3672</v>
      </c>
      <c r="U249" s="434">
        <v>685.70409643162077</v>
      </c>
      <c r="V249" s="434">
        <v>350.33183764762066</v>
      </c>
      <c r="W249" s="434">
        <v>1036.0359340792413</v>
      </c>
      <c r="X249" s="434">
        <v>241.07613004948698</v>
      </c>
      <c r="Y249" s="434">
        <v>1277.1120641287284</v>
      </c>
      <c r="Z249" s="435">
        <v>-12.332516339869281</v>
      </c>
      <c r="AA249" s="437">
        <v>1260.4840684860269</v>
      </c>
      <c r="AB249" s="434">
        <v>1.0075675381263618</v>
      </c>
      <c r="AC249" s="434">
        <v>1261.4916360241532</v>
      </c>
      <c r="AD249" s="412">
        <v>11</v>
      </c>
      <c r="AE249" s="412">
        <v>11</v>
      </c>
    </row>
    <row r="250" spans="1:31" s="9" customFormat="1" ht="16.5">
      <c r="A250" s="397">
        <v>765</v>
      </c>
      <c r="B250" s="398" t="s">
        <v>274</v>
      </c>
      <c r="C250" s="400">
        <v>10274</v>
      </c>
      <c r="D250" s="399">
        <v>249.38045689710279</v>
      </c>
      <c r="E250" s="399">
        <v>136.65834626104404</v>
      </c>
      <c r="F250" s="399">
        <v>386.03880315814683</v>
      </c>
      <c r="G250" s="399">
        <v>177.00735033393158</v>
      </c>
      <c r="H250" s="399">
        <v>563.04615349207847</v>
      </c>
      <c r="I250" s="399">
        <v>105.51714079992639</v>
      </c>
      <c r="J250" s="399">
        <v>668.5632942920048</v>
      </c>
      <c r="K250" s="399">
        <v>63.930017519953282</v>
      </c>
      <c r="L250" s="399">
        <v>732.49331181195805</v>
      </c>
      <c r="M250" s="399">
        <v>-3.5288221238076738</v>
      </c>
      <c r="N250" s="399">
        <v>728.96448968815048</v>
      </c>
      <c r="O250" s="412">
        <v>18</v>
      </c>
      <c r="P250" s="412">
        <v>18</v>
      </c>
      <c r="Q250" s="22"/>
      <c r="R250" s="419">
        <v>765</v>
      </c>
      <c r="S250" s="202" t="s">
        <v>274</v>
      </c>
      <c r="T250" s="400">
        <v>10354</v>
      </c>
      <c r="U250" s="434">
        <v>249.02842068317619</v>
      </c>
      <c r="V250" s="434">
        <v>170.8697454839606</v>
      </c>
      <c r="W250" s="434">
        <v>419.89816616713676</v>
      </c>
      <c r="X250" s="434">
        <v>179.87097083953961</v>
      </c>
      <c r="Y250" s="434">
        <v>599.76913700667637</v>
      </c>
      <c r="Z250" s="435">
        <v>63.436063357156655</v>
      </c>
      <c r="AA250" s="437">
        <v>658.15362609301985</v>
      </c>
      <c r="AB250" s="434">
        <v>-1.9523437801815755</v>
      </c>
      <c r="AC250" s="434">
        <v>656.20128231283832</v>
      </c>
      <c r="AD250" s="412">
        <v>18</v>
      </c>
      <c r="AE250" s="412">
        <v>18</v>
      </c>
    </row>
    <row r="251" spans="1:31" s="9" customFormat="1" ht="16.5">
      <c r="A251" s="397">
        <v>768</v>
      </c>
      <c r="B251" s="398" t="s">
        <v>275</v>
      </c>
      <c r="C251" s="400">
        <v>2368</v>
      </c>
      <c r="D251" s="399">
        <v>653.16916739887427</v>
      </c>
      <c r="E251" s="399">
        <v>127.02265276604352</v>
      </c>
      <c r="F251" s="399">
        <v>780.19182016491789</v>
      </c>
      <c r="G251" s="399">
        <v>381.06082885077598</v>
      </c>
      <c r="H251" s="399">
        <v>1161.2526490156938</v>
      </c>
      <c r="I251" s="399">
        <v>193.26440638403167</v>
      </c>
      <c r="J251" s="399">
        <v>1354.5170553997255</v>
      </c>
      <c r="K251" s="399">
        <v>104.61782094594595</v>
      </c>
      <c r="L251" s="399">
        <v>1459.1348763456715</v>
      </c>
      <c r="M251" s="399">
        <v>16.894277027027023</v>
      </c>
      <c r="N251" s="399">
        <v>1476.0291533726986</v>
      </c>
      <c r="O251" s="412">
        <v>10</v>
      </c>
      <c r="P251" s="412">
        <v>10</v>
      </c>
      <c r="Q251" s="22"/>
      <c r="R251" s="419">
        <v>768</v>
      </c>
      <c r="S251" s="202" t="s">
        <v>275</v>
      </c>
      <c r="T251" s="400">
        <v>2375</v>
      </c>
      <c r="U251" s="434">
        <v>583.30175089186037</v>
      </c>
      <c r="V251" s="434">
        <v>321.3988104077913</v>
      </c>
      <c r="W251" s="434">
        <v>904.70056129965167</v>
      </c>
      <c r="X251" s="434">
        <v>238.88510224334115</v>
      </c>
      <c r="Y251" s="434">
        <v>1143.5856635429927</v>
      </c>
      <c r="Z251" s="435">
        <v>104.30947368421053</v>
      </c>
      <c r="AA251" s="437">
        <v>1244.741453016677</v>
      </c>
      <c r="AB251" s="434">
        <v>25.125894736842106</v>
      </c>
      <c r="AC251" s="434">
        <v>1269.8673477535192</v>
      </c>
      <c r="AD251" s="412">
        <v>10</v>
      </c>
      <c r="AE251" s="412">
        <v>10</v>
      </c>
    </row>
    <row r="252" spans="1:31" s="9" customFormat="1" ht="16.5">
      <c r="A252" s="397">
        <v>777</v>
      </c>
      <c r="B252" s="398" t="s">
        <v>276</v>
      </c>
      <c r="C252" s="400">
        <v>7172</v>
      </c>
      <c r="D252" s="399">
        <v>443.86916741715709</v>
      </c>
      <c r="E252" s="399">
        <v>148.34335602708754</v>
      </c>
      <c r="F252" s="399">
        <v>592.21252344424454</v>
      </c>
      <c r="G252" s="399">
        <v>501.62977148863052</v>
      </c>
      <c r="H252" s="399">
        <v>1093.8422949328751</v>
      </c>
      <c r="I252" s="399">
        <v>144.85488400791721</v>
      </c>
      <c r="J252" s="399">
        <v>1238.6971789407924</v>
      </c>
      <c r="K252" s="399">
        <v>-16.436558839933074</v>
      </c>
      <c r="L252" s="399">
        <v>1222.2606201008593</v>
      </c>
      <c r="M252" s="399">
        <v>-1.8058879726715027</v>
      </c>
      <c r="N252" s="399">
        <v>1220.4547321281877</v>
      </c>
      <c r="O252" s="412">
        <v>18</v>
      </c>
      <c r="P252" s="412">
        <v>18</v>
      </c>
      <c r="Q252" s="22"/>
      <c r="R252" s="419">
        <v>777</v>
      </c>
      <c r="S252" s="202" t="s">
        <v>276</v>
      </c>
      <c r="T252" s="400">
        <v>7367</v>
      </c>
      <c r="U252" s="434">
        <v>494.72566654130753</v>
      </c>
      <c r="V252" s="434">
        <v>416.75089266393098</v>
      </c>
      <c r="W252" s="434">
        <v>911.47655920523846</v>
      </c>
      <c r="X252" s="434">
        <v>211.66306832338034</v>
      </c>
      <c r="Y252" s="434">
        <v>1123.1396275286188</v>
      </c>
      <c r="Z252" s="435">
        <v>-16.001493145106558</v>
      </c>
      <c r="AA252" s="437">
        <v>1100.7975615587532</v>
      </c>
      <c r="AB252" s="434">
        <v>-0.71281552870910692</v>
      </c>
      <c r="AC252" s="434">
        <v>1100.084746030044</v>
      </c>
      <c r="AD252" s="412">
        <v>18</v>
      </c>
      <c r="AE252" s="412">
        <v>18</v>
      </c>
    </row>
    <row r="253" spans="1:31" s="9" customFormat="1" ht="16.5">
      <c r="A253" s="397">
        <v>778</v>
      </c>
      <c r="B253" s="398" t="s">
        <v>277</v>
      </c>
      <c r="C253" s="400">
        <v>6708</v>
      </c>
      <c r="D253" s="399">
        <v>178.03796216963593</v>
      </c>
      <c r="E253" s="399">
        <v>129.47524508120705</v>
      </c>
      <c r="F253" s="399">
        <v>307.51320725084298</v>
      </c>
      <c r="G253" s="399">
        <v>350.95997872782647</v>
      </c>
      <c r="H253" s="399">
        <v>658.47318597866933</v>
      </c>
      <c r="I253" s="399">
        <v>126.235311785324</v>
      </c>
      <c r="J253" s="399">
        <v>784.70849776399336</v>
      </c>
      <c r="K253" s="399">
        <v>24.728682170542637</v>
      </c>
      <c r="L253" s="399">
        <v>809.43717993453595</v>
      </c>
      <c r="M253" s="399">
        <v>30.214462459749566</v>
      </c>
      <c r="N253" s="399">
        <v>839.65164239428555</v>
      </c>
      <c r="O253" s="412">
        <v>11</v>
      </c>
      <c r="P253" s="412">
        <v>11</v>
      </c>
      <c r="Q253" s="22"/>
      <c r="R253" s="419">
        <v>778</v>
      </c>
      <c r="S253" s="202" t="s">
        <v>277</v>
      </c>
      <c r="T253" s="400">
        <v>6763</v>
      </c>
      <c r="U253" s="434">
        <v>158.08023275660889</v>
      </c>
      <c r="V253" s="434">
        <v>477.51792776556596</v>
      </c>
      <c r="W253" s="434">
        <v>635.59816052217479</v>
      </c>
      <c r="X253" s="434">
        <v>200.96667421777227</v>
      </c>
      <c r="Y253" s="434">
        <v>836.56483473994706</v>
      </c>
      <c r="Z253" s="435">
        <v>24.527576519296172</v>
      </c>
      <c r="AA253" s="437">
        <v>856.75971866719829</v>
      </c>
      <c r="AB253" s="434">
        <v>20.464793737986099</v>
      </c>
      <c r="AC253" s="434">
        <v>877.22451240518444</v>
      </c>
      <c r="AD253" s="412">
        <v>11</v>
      </c>
      <c r="AE253" s="412">
        <v>11</v>
      </c>
    </row>
    <row r="254" spans="1:31" s="9" customFormat="1" ht="16.5">
      <c r="A254" s="397">
        <v>781</v>
      </c>
      <c r="B254" s="398" t="s">
        <v>278</v>
      </c>
      <c r="C254" s="400">
        <v>3496</v>
      </c>
      <c r="D254" s="399">
        <v>675.62260804444543</v>
      </c>
      <c r="E254" s="399">
        <v>130.25437118753555</v>
      </c>
      <c r="F254" s="399">
        <v>805.87697923198095</v>
      </c>
      <c r="G254" s="399">
        <v>244.64491204285062</v>
      </c>
      <c r="H254" s="399">
        <v>1050.5218912748314</v>
      </c>
      <c r="I254" s="399">
        <v>199.30061766610953</v>
      </c>
      <c r="J254" s="399">
        <v>1249.8225089409409</v>
      </c>
      <c r="K254" s="399">
        <v>-92.913615560640736</v>
      </c>
      <c r="L254" s="399">
        <v>1156.9088933803002</v>
      </c>
      <c r="M254" s="399">
        <v>6.9517823684210551</v>
      </c>
      <c r="N254" s="399">
        <v>1163.8606757487214</v>
      </c>
      <c r="O254" s="412">
        <v>7</v>
      </c>
      <c r="P254" s="412">
        <v>7</v>
      </c>
      <c r="Q254" s="22"/>
      <c r="R254" s="419">
        <v>781</v>
      </c>
      <c r="S254" s="202" t="s">
        <v>278</v>
      </c>
      <c r="T254" s="400">
        <v>3504</v>
      </c>
      <c r="U254" s="434">
        <v>709.34143411489038</v>
      </c>
      <c r="V254" s="434">
        <v>215.83782758596624</v>
      </c>
      <c r="W254" s="434">
        <v>925.17926170085661</v>
      </c>
      <c r="X254" s="434">
        <v>228.92410883925024</v>
      </c>
      <c r="Y254" s="434">
        <v>1154.1033705401069</v>
      </c>
      <c r="Z254" s="435">
        <v>-92.701484018264836</v>
      </c>
      <c r="AA254" s="437">
        <v>1058.9866467958147</v>
      </c>
      <c r="AB254" s="434">
        <v>-9.6646675228310528</v>
      </c>
      <c r="AC254" s="434">
        <v>1049.3219792729835</v>
      </c>
      <c r="AD254" s="412">
        <v>7</v>
      </c>
      <c r="AE254" s="412">
        <v>7</v>
      </c>
    </row>
    <row r="255" spans="1:31" s="9" customFormat="1" ht="16.5">
      <c r="A255" s="397">
        <v>783</v>
      </c>
      <c r="B255" s="398" t="s">
        <v>279</v>
      </c>
      <c r="C255" s="400">
        <v>6377</v>
      </c>
      <c r="D255" s="399">
        <v>-14.008544535893966</v>
      </c>
      <c r="E255" s="399">
        <v>105.8453641710866</v>
      </c>
      <c r="F255" s="399">
        <v>91.83681963519264</v>
      </c>
      <c r="G255" s="399">
        <v>220.05685304504377</v>
      </c>
      <c r="H255" s="399">
        <v>311.89367268023642</v>
      </c>
      <c r="I255" s="399">
        <v>126.01099244964728</v>
      </c>
      <c r="J255" s="399">
        <v>437.90466512988371</v>
      </c>
      <c r="K255" s="399">
        <v>9.1422298886623801E-2</v>
      </c>
      <c r="L255" s="399">
        <v>437.90466512988371</v>
      </c>
      <c r="M255" s="399">
        <v>-24.5108045381841</v>
      </c>
      <c r="N255" s="399">
        <v>413.39386059169965</v>
      </c>
      <c r="O255" s="412">
        <v>4</v>
      </c>
      <c r="P255" s="412">
        <v>4</v>
      </c>
      <c r="Q255" s="22"/>
      <c r="R255" s="419">
        <v>783</v>
      </c>
      <c r="S255" s="202" t="s">
        <v>279</v>
      </c>
      <c r="T255" s="400">
        <v>6419</v>
      </c>
      <c r="U255" s="434">
        <v>-25.225896916055778</v>
      </c>
      <c r="V255" s="434">
        <v>243.11647408136898</v>
      </c>
      <c r="W255" s="434">
        <v>217.89057716531323</v>
      </c>
      <c r="X255" s="434">
        <v>192.96055818170785</v>
      </c>
      <c r="Y255" s="434">
        <v>410.85113534702111</v>
      </c>
      <c r="Z255" s="435">
        <v>9.0824115905904348E-2</v>
      </c>
      <c r="AA255" s="437">
        <v>404.96750861388512</v>
      </c>
      <c r="AB255" s="434">
        <v>-15.390295528898578</v>
      </c>
      <c r="AC255" s="434">
        <v>389.57721308498651</v>
      </c>
      <c r="AD255" s="412">
        <v>4</v>
      </c>
      <c r="AE255" s="412">
        <v>4</v>
      </c>
    </row>
    <row r="256" spans="1:31" s="9" customFormat="1" ht="16.5">
      <c r="A256" s="397">
        <v>785</v>
      </c>
      <c r="B256" s="398" t="s">
        <v>280</v>
      </c>
      <c r="C256" s="400">
        <v>2589</v>
      </c>
      <c r="D256" s="399">
        <v>1394.7073421049197</v>
      </c>
      <c r="E256" s="399">
        <v>187.05002352243497</v>
      </c>
      <c r="F256" s="399">
        <v>1581.7573656273546</v>
      </c>
      <c r="G256" s="399">
        <v>496.83504879870731</v>
      </c>
      <c r="H256" s="399">
        <v>2078.5924144260621</v>
      </c>
      <c r="I256" s="399">
        <v>201.15247868089219</v>
      </c>
      <c r="J256" s="399">
        <v>2279.7448931069544</v>
      </c>
      <c r="K256" s="399">
        <v>80.005407493240639</v>
      </c>
      <c r="L256" s="399">
        <v>2359.7503006001948</v>
      </c>
      <c r="M256" s="399">
        <v>-19.585615619930472</v>
      </c>
      <c r="N256" s="399">
        <v>2340.1646849802646</v>
      </c>
      <c r="O256" s="412">
        <v>17</v>
      </c>
      <c r="P256" s="412">
        <v>17</v>
      </c>
      <c r="Q256" s="22"/>
      <c r="R256" s="419">
        <v>785</v>
      </c>
      <c r="S256" s="202" t="s">
        <v>280</v>
      </c>
      <c r="T256" s="400">
        <v>2626</v>
      </c>
      <c r="U256" s="434">
        <v>1376.7698673225027</v>
      </c>
      <c r="V256" s="434">
        <v>414.50929166375721</v>
      </c>
      <c r="W256" s="434">
        <v>1791.2791589862602</v>
      </c>
      <c r="X256" s="434">
        <v>242.43226657407769</v>
      </c>
      <c r="Y256" s="434">
        <v>2033.7114255603378</v>
      </c>
      <c r="Z256" s="435">
        <v>78.769230769230774</v>
      </c>
      <c r="AA256" s="437">
        <v>2107.2342739990281</v>
      </c>
      <c r="AB256" s="434">
        <v>18.378273990860627</v>
      </c>
      <c r="AC256" s="434">
        <v>2125.6125479898888</v>
      </c>
      <c r="AD256" s="412">
        <v>17</v>
      </c>
      <c r="AE256" s="412">
        <v>17</v>
      </c>
    </row>
    <row r="257" spans="1:31" s="9" customFormat="1" ht="16.5">
      <c r="A257" s="397">
        <v>790</v>
      </c>
      <c r="B257" s="398" t="s">
        <v>281</v>
      </c>
      <c r="C257" s="400">
        <v>23515</v>
      </c>
      <c r="D257" s="399">
        <v>114.11253627887993</v>
      </c>
      <c r="E257" s="399">
        <v>130.74902854213849</v>
      </c>
      <c r="F257" s="399">
        <v>244.86156482101842</v>
      </c>
      <c r="G257" s="399">
        <v>420.54077995516741</v>
      </c>
      <c r="H257" s="399">
        <v>665.40234477618583</v>
      </c>
      <c r="I257" s="399">
        <v>117.49159352842698</v>
      </c>
      <c r="J257" s="399">
        <v>782.8939383046129</v>
      </c>
      <c r="K257" s="399">
        <v>-85.707888581756322</v>
      </c>
      <c r="L257" s="399">
        <v>697.18604972285652</v>
      </c>
      <c r="M257" s="399">
        <v>25.079024392090172</v>
      </c>
      <c r="N257" s="399">
        <v>722.26507411494663</v>
      </c>
      <c r="O257" s="412">
        <v>6</v>
      </c>
      <c r="P257" s="412">
        <v>6</v>
      </c>
      <c r="Q257" s="22"/>
      <c r="R257" s="419">
        <v>790</v>
      </c>
      <c r="S257" s="202" t="s">
        <v>281</v>
      </c>
      <c r="T257" s="400">
        <v>23734</v>
      </c>
      <c r="U257" s="434">
        <v>169.89499916051739</v>
      </c>
      <c r="V257" s="434">
        <v>414.52441990060396</v>
      </c>
      <c r="W257" s="434">
        <v>584.41941906112129</v>
      </c>
      <c r="X257" s="434">
        <v>184.46959106024289</v>
      </c>
      <c r="Y257" s="434">
        <v>768.88901012136421</v>
      </c>
      <c r="Z257" s="435">
        <v>-85.109547484621217</v>
      </c>
      <c r="AA257" s="437">
        <v>679.87181959300824</v>
      </c>
      <c r="AB257" s="434">
        <v>6.7621649532316503</v>
      </c>
      <c r="AC257" s="434">
        <v>686.63398454623984</v>
      </c>
      <c r="AD257" s="412">
        <v>6</v>
      </c>
      <c r="AE257" s="412">
        <v>6</v>
      </c>
    </row>
    <row r="258" spans="1:31" s="9" customFormat="1" ht="16.5">
      <c r="A258" s="397">
        <v>791</v>
      </c>
      <c r="B258" s="398" t="s">
        <v>282</v>
      </c>
      <c r="C258" s="400">
        <v>4931</v>
      </c>
      <c r="D258" s="399">
        <v>688.57276007084192</v>
      </c>
      <c r="E258" s="399">
        <v>122.11723961518888</v>
      </c>
      <c r="F258" s="399">
        <v>810.68999968603077</v>
      </c>
      <c r="G258" s="399">
        <v>593.51334496647746</v>
      </c>
      <c r="H258" s="399">
        <v>1404.2033446525081</v>
      </c>
      <c r="I258" s="399">
        <v>196.04436529516138</v>
      </c>
      <c r="J258" s="399">
        <v>1600.2477099476696</v>
      </c>
      <c r="K258" s="399">
        <v>-42.532346380044615</v>
      </c>
      <c r="L258" s="399">
        <v>1557.715363567625</v>
      </c>
      <c r="M258" s="399">
        <v>-20.257372206448991</v>
      </c>
      <c r="N258" s="399">
        <v>1537.4579913611758</v>
      </c>
      <c r="O258" s="412">
        <v>17</v>
      </c>
      <c r="P258" s="412">
        <v>17</v>
      </c>
      <c r="Q258" s="22"/>
      <c r="R258" s="419">
        <v>791</v>
      </c>
      <c r="S258" s="202" t="s">
        <v>282</v>
      </c>
      <c r="T258" s="400">
        <v>5029</v>
      </c>
      <c r="U258" s="434">
        <v>633.09157338725925</v>
      </c>
      <c r="V258" s="434">
        <v>579.79096692683504</v>
      </c>
      <c r="W258" s="434">
        <v>1212.8825403140943</v>
      </c>
      <c r="X258" s="434">
        <v>250.43193193605671</v>
      </c>
      <c r="Y258" s="434">
        <v>1463.3144722501509</v>
      </c>
      <c r="Z258" s="435">
        <v>-41.703519586398883</v>
      </c>
      <c r="AA258" s="437">
        <v>1418.1257667420975</v>
      </c>
      <c r="AB258" s="434">
        <v>-40.833794491946691</v>
      </c>
      <c r="AC258" s="434">
        <v>1377.291972250151</v>
      </c>
      <c r="AD258" s="412">
        <v>17</v>
      </c>
      <c r="AE258" s="412">
        <v>17</v>
      </c>
    </row>
    <row r="259" spans="1:31" s="9" customFormat="1" ht="16.5">
      <c r="A259" s="397">
        <v>831</v>
      </c>
      <c r="B259" s="398" t="s">
        <v>283</v>
      </c>
      <c r="C259" s="400">
        <v>4625</v>
      </c>
      <c r="D259" s="399">
        <v>392.7150533798511</v>
      </c>
      <c r="E259" s="399">
        <v>139.11097307127361</v>
      </c>
      <c r="F259" s="399">
        <v>531.82602645112479</v>
      </c>
      <c r="G259" s="399">
        <v>185.81771154666686</v>
      </c>
      <c r="H259" s="399">
        <v>717.64373799779162</v>
      </c>
      <c r="I259" s="399">
        <v>82.383713663642894</v>
      </c>
      <c r="J259" s="399">
        <v>800.0274516614345</v>
      </c>
      <c r="K259" s="399">
        <v>-178.44237837837838</v>
      </c>
      <c r="L259" s="399">
        <v>621.5850732830562</v>
      </c>
      <c r="M259" s="399">
        <v>-28.554752082486498</v>
      </c>
      <c r="N259" s="399">
        <v>593.03032120056969</v>
      </c>
      <c r="O259" s="412">
        <v>9</v>
      </c>
      <c r="P259" s="412">
        <v>9</v>
      </c>
      <c r="Q259" s="22"/>
      <c r="R259" s="419">
        <v>831</v>
      </c>
      <c r="S259" s="202" t="s">
        <v>283</v>
      </c>
      <c r="T259" s="400">
        <v>4559</v>
      </c>
      <c r="U259" s="434">
        <v>363.59602942368997</v>
      </c>
      <c r="V259" s="434">
        <v>185.10490738908166</v>
      </c>
      <c r="W259" s="434">
        <v>548.7009368127716</v>
      </c>
      <c r="X259" s="434">
        <v>148.4556099608626</v>
      </c>
      <c r="Y259" s="434">
        <v>697.1565467736342</v>
      </c>
      <c r="Z259" s="435">
        <v>-181.02566352270236</v>
      </c>
      <c r="AA259" s="437">
        <v>510.04709294604044</v>
      </c>
      <c r="AB259" s="434">
        <v>-17.232029173064273</v>
      </c>
      <c r="AC259" s="434">
        <v>492.8150637729762</v>
      </c>
      <c r="AD259" s="412">
        <v>9</v>
      </c>
      <c r="AE259" s="412">
        <v>9</v>
      </c>
    </row>
    <row r="260" spans="1:31" s="9" customFormat="1" ht="16.5">
      <c r="A260" s="397">
        <v>832</v>
      </c>
      <c r="B260" s="398" t="s">
        <v>284</v>
      </c>
      <c r="C260" s="400">
        <v>3731</v>
      </c>
      <c r="D260" s="399">
        <v>1665.0698526747126</v>
      </c>
      <c r="E260" s="399">
        <v>172.92978269085958</v>
      </c>
      <c r="F260" s="399">
        <v>1837.9996353655722</v>
      </c>
      <c r="G260" s="399">
        <v>534.30752771935977</v>
      </c>
      <c r="H260" s="399">
        <v>2372.3071630849317</v>
      </c>
      <c r="I260" s="399">
        <v>145.24965714125497</v>
      </c>
      <c r="J260" s="399">
        <v>2517.5568202261866</v>
      </c>
      <c r="K260" s="399">
        <v>-65.257035647279551</v>
      </c>
      <c r="L260" s="399">
        <v>2452.2997845789073</v>
      </c>
      <c r="M260" s="399">
        <v>6.6792240418118451</v>
      </c>
      <c r="N260" s="399">
        <v>2458.979008620719</v>
      </c>
      <c r="O260" s="412">
        <v>17</v>
      </c>
      <c r="P260" s="412">
        <v>17</v>
      </c>
      <c r="Q260" s="22"/>
      <c r="R260" s="419">
        <v>832</v>
      </c>
      <c r="S260" s="202" t="s">
        <v>284</v>
      </c>
      <c r="T260" s="400">
        <v>3825</v>
      </c>
      <c r="U260" s="434">
        <v>1612.1484831075636</v>
      </c>
      <c r="V260" s="434">
        <v>480.42945339430577</v>
      </c>
      <c r="W260" s="434">
        <v>2092.5779365018693</v>
      </c>
      <c r="X260" s="434">
        <v>200.11550485588398</v>
      </c>
      <c r="Y260" s="434">
        <v>2292.6934413577533</v>
      </c>
      <c r="Z260" s="435">
        <v>-63.653333333333336</v>
      </c>
      <c r="AA260" s="437">
        <v>2227.0827224035052</v>
      </c>
      <c r="AB260" s="434">
        <v>-4.6803137254901994</v>
      </c>
      <c r="AC260" s="434">
        <v>2222.402408678015</v>
      </c>
      <c r="AD260" s="412">
        <v>17</v>
      </c>
      <c r="AE260" s="412">
        <v>17</v>
      </c>
    </row>
    <row r="261" spans="1:31" s="9" customFormat="1" ht="16.5">
      <c r="A261" s="397">
        <v>833</v>
      </c>
      <c r="B261" s="398" t="s">
        <v>285</v>
      </c>
      <c r="C261" s="400">
        <v>1705</v>
      </c>
      <c r="D261" s="399">
        <v>742.80601067751093</v>
      </c>
      <c r="E261" s="399">
        <v>102.34691450765871</v>
      </c>
      <c r="F261" s="399">
        <v>845.15292518516958</v>
      </c>
      <c r="G261" s="399">
        <v>245.03359772255217</v>
      </c>
      <c r="H261" s="399">
        <v>1090.1865229077218</v>
      </c>
      <c r="I261" s="399">
        <v>151.62809976295318</v>
      </c>
      <c r="J261" s="399">
        <v>1241.8146226706751</v>
      </c>
      <c r="K261" s="399">
        <v>-158.59061583577713</v>
      </c>
      <c r="L261" s="399">
        <v>1083.2240068348979</v>
      </c>
      <c r="M261" s="399">
        <v>171.13853085043988</v>
      </c>
      <c r="N261" s="399">
        <v>1254.3625376853379</v>
      </c>
      <c r="O261" s="412">
        <v>2</v>
      </c>
      <c r="P261" s="412">
        <v>2</v>
      </c>
      <c r="Q261" s="22"/>
      <c r="R261" s="419">
        <v>833</v>
      </c>
      <c r="S261" s="202" t="s">
        <v>285</v>
      </c>
      <c r="T261" s="400">
        <v>1691</v>
      </c>
      <c r="U261" s="434">
        <v>705.14009035282288</v>
      </c>
      <c r="V261" s="434">
        <v>222.70392971905562</v>
      </c>
      <c r="W261" s="434">
        <v>927.84402007187839</v>
      </c>
      <c r="X261" s="434">
        <v>198.16446550052305</v>
      </c>
      <c r="Y261" s="434">
        <v>1126.0084855724015</v>
      </c>
      <c r="Z261" s="435">
        <v>-159.90360733293909</v>
      </c>
      <c r="AA261" s="437">
        <v>958.87779367411645</v>
      </c>
      <c r="AB261" s="434">
        <v>135.86333530455354</v>
      </c>
      <c r="AC261" s="434">
        <v>1094.7411289786701</v>
      </c>
      <c r="AD261" s="412">
        <v>2</v>
      </c>
      <c r="AE261" s="412">
        <v>2</v>
      </c>
    </row>
    <row r="262" spans="1:31" s="9" customFormat="1" ht="16.5">
      <c r="A262" s="397">
        <v>834</v>
      </c>
      <c r="B262" s="398" t="s">
        <v>286</v>
      </c>
      <c r="C262" s="400">
        <v>5844</v>
      </c>
      <c r="D262" s="399">
        <v>514.08441679502505</v>
      </c>
      <c r="E262" s="399">
        <v>105.66456727922026</v>
      </c>
      <c r="F262" s="399">
        <v>619.74898407424519</v>
      </c>
      <c r="G262" s="399">
        <v>293.22898585523029</v>
      </c>
      <c r="H262" s="399">
        <v>912.97796992947553</v>
      </c>
      <c r="I262" s="399">
        <v>121.23357243614028</v>
      </c>
      <c r="J262" s="399">
        <v>1034.2115423656157</v>
      </c>
      <c r="K262" s="399">
        <v>-261.94216290212182</v>
      </c>
      <c r="L262" s="399">
        <v>772.26937946349392</v>
      </c>
      <c r="M262" s="399">
        <v>-48.095998501026692</v>
      </c>
      <c r="N262" s="399">
        <v>724.17338096246738</v>
      </c>
      <c r="O262" s="412">
        <v>5</v>
      </c>
      <c r="P262" s="412">
        <v>5</v>
      </c>
      <c r="Q262" s="22"/>
      <c r="R262" s="419">
        <v>834</v>
      </c>
      <c r="S262" s="202" t="s">
        <v>286</v>
      </c>
      <c r="T262" s="400">
        <v>5879</v>
      </c>
      <c r="U262" s="434">
        <v>557.44957170534178</v>
      </c>
      <c r="V262" s="434">
        <v>271.4109549318934</v>
      </c>
      <c r="W262" s="434">
        <v>828.86052663723513</v>
      </c>
      <c r="X262" s="434">
        <v>185.23634451853448</v>
      </c>
      <c r="Y262" s="434">
        <v>1014.0968711557696</v>
      </c>
      <c r="Z262" s="435">
        <v>-260.38271814934512</v>
      </c>
      <c r="AA262" s="437">
        <v>752.33058437230306</v>
      </c>
      <c r="AB262" s="434">
        <v>-70.435925242388166</v>
      </c>
      <c r="AC262" s="434">
        <v>681.89465912991488</v>
      </c>
      <c r="AD262" s="412">
        <v>5</v>
      </c>
      <c r="AE262" s="412">
        <v>5</v>
      </c>
    </row>
    <row r="263" spans="1:31" s="9" customFormat="1" ht="16.5">
      <c r="A263" s="397">
        <v>837</v>
      </c>
      <c r="B263" s="398" t="s">
        <v>287</v>
      </c>
      <c r="C263" s="400">
        <v>255050</v>
      </c>
      <c r="D263" s="399">
        <v>-150.91084667961672</v>
      </c>
      <c r="E263" s="399">
        <v>195.40892120772631</v>
      </c>
      <c r="F263" s="399">
        <v>44.498074528109591</v>
      </c>
      <c r="G263" s="399">
        <v>-0.63307936774063112</v>
      </c>
      <c r="H263" s="399">
        <v>43.864995160368963</v>
      </c>
      <c r="I263" s="399">
        <v>100.62485878461831</v>
      </c>
      <c r="J263" s="399">
        <v>144.48985394498729</v>
      </c>
      <c r="K263" s="399">
        <v>330.70216820231326</v>
      </c>
      <c r="L263" s="399">
        <v>475.19202214730052</v>
      </c>
      <c r="M263" s="399">
        <v>-52.855854665081353</v>
      </c>
      <c r="N263" s="399">
        <v>422.3361674822192</v>
      </c>
      <c r="O263" s="412">
        <v>6</v>
      </c>
      <c r="P263" s="412">
        <v>6</v>
      </c>
      <c r="Q263" s="22"/>
      <c r="R263" s="419">
        <v>837</v>
      </c>
      <c r="S263" s="202" t="s">
        <v>287</v>
      </c>
      <c r="T263" s="400">
        <v>249009</v>
      </c>
      <c r="U263" s="434">
        <v>-160.71899060352513</v>
      </c>
      <c r="V263" s="434">
        <v>4.9624537332221506</v>
      </c>
      <c r="W263" s="434">
        <v>-155.75653687030299</v>
      </c>
      <c r="X263" s="434">
        <v>147.46495259249343</v>
      </c>
      <c r="Y263" s="434">
        <v>-8.2915842778095463</v>
      </c>
      <c r="Z263" s="435">
        <v>338.35612367424471</v>
      </c>
      <c r="AA263" s="437">
        <v>326.55322052844241</v>
      </c>
      <c r="AB263" s="434">
        <v>-48.060163820785675</v>
      </c>
      <c r="AC263" s="434">
        <v>278.49305670765671</v>
      </c>
      <c r="AD263" s="412">
        <v>6</v>
      </c>
      <c r="AE263" s="412">
        <v>6</v>
      </c>
    </row>
    <row r="264" spans="1:31" s="9" customFormat="1" ht="16.5">
      <c r="A264" s="397">
        <v>844</v>
      </c>
      <c r="B264" s="398" t="s">
        <v>288</v>
      </c>
      <c r="C264" s="400">
        <v>1412</v>
      </c>
      <c r="D264" s="399">
        <v>-29.112623809226097</v>
      </c>
      <c r="E264" s="399">
        <v>121.97248633754529</v>
      </c>
      <c r="F264" s="399">
        <v>92.859862528319184</v>
      </c>
      <c r="G264" s="399">
        <v>567.10031603658172</v>
      </c>
      <c r="H264" s="399">
        <v>659.96017856490084</v>
      </c>
      <c r="I264" s="399">
        <v>185.82276972351079</v>
      </c>
      <c r="J264" s="399">
        <v>845.7829482884116</v>
      </c>
      <c r="K264" s="399">
        <v>-253.38668555240793</v>
      </c>
      <c r="L264" s="399">
        <v>592.39626273600368</v>
      </c>
      <c r="M264" s="399">
        <v>-38.898315084985832</v>
      </c>
      <c r="N264" s="399">
        <v>553.49794765101785</v>
      </c>
      <c r="O264" s="412">
        <v>11</v>
      </c>
      <c r="P264" s="412">
        <v>11</v>
      </c>
      <c r="Q264" s="22"/>
      <c r="R264" s="419">
        <v>844</v>
      </c>
      <c r="S264" s="202" t="s">
        <v>288</v>
      </c>
      <c r="T264" s="400">
        <v>1441</v>
      </c>
      <c r="U264" s="434">
        <v>-45.194130506027477</v>
      </c>
      <c r="V264" s="434">
        <v>521.64989944194508</v>
      </c>
      <c r="W264" s="434">
        <v>476.4557689359176</v>
      </c>
      <c r="X264" s="434">
        <v>248.75395775541702</v>
      </c>
      <c r="Y264" s="434">
        <v>725.20972669133459</v>
      </c>
      <c r="Z264" s="435">
        <v>-248.28730048577376</v>
      </c>
      <c r="AA264" s="437">
        <v>474.66149629577592</v>
      </c>
      <c r="AB264" s="434">
        <v>-23.811623872310896</v>
      </c>
      <c r="AC264" s="434">
        <v>450.849872423465</v>
      </c>
      <c r="AD264" s="412">
        <v>11</v>
      </c>
      <c r="AE264" s="412">
        <v>11</v>
      </c>
    </row>
    <row r="265" spans="1:31" s="9" customFormat="1" ht="16.5">
      <c r="A265" s="397">
        <v>845</v>
      </c>
      <c r="B265" s="398" t="s">
        <v>289</v>
      </c>
      <c r="C265" s="400">
        <v>2831</v>
      </c>
      <c r="D265" s="399">
        <v>801.82415579732572</v>
      </c>
      <c r="E265" s="399">
        <v>135.58387519051692</v>
      </c>
      <c r="F265" s="399">
        <v>937.40803098784272</v>
      </c>
      <c r="G265" s="399">
        <v>412.46912698698094</v>
      </c>
      <c r="H265" s="399">
        <v>1349.8771579748238</v>
      </c>
      <c r="I265" s="399">
        <v>165.33819471112341</v>
      </c>
      <c r="J265" s="399">
        <v>1515.215352685947</v>
      </c>
      <c r="K265" s="399">
        <v>2.0939597315436242</v>
      </c>
      <c r="L265" s="399">
        <v>1517.3093124174907</v>
      </c>
      <c r="M265" s="399">
        <v>-8.2726856587778173</v>
      </c>
      <c r="N265" s="399">
        <v>1509.0366267587128</v>
      </c>
      <c r="O265" s="412">
        <v>19</v>
      </c>
      <c r="P265" s="412">
        <v>19</v>
      </c>
      <c r="Q265" s="22"/>
      <c r="R265" s="419">
        <v>845</v>
      </c>
      <c r="S265" s="202" t="s">
        <v>289</v>
      </c>
      <c r="T265" s="400">
        <v>2863</v>
      </c>
      <c r="U265" s="434">
        <v>834.25672552040248</v>
      </c>
      <c r="V265" s="434">
        <v>438.35425360143012</v>
      </c>
      <c r="W265" s="434">
        <v>1272.6109791218325</v>
      </c>
      <c r="X265" s="434">
        <v>206.01743949850427</v>
      </c>
      <c r="Y265" s="434">
        <v>1478.6284186203368</v>
      </c>
      <c r="Z265" s="435">
        <v>2.070555361508907</v>
      </c>
      <c r="AA265" s="437">
        <v>1473.859993891032</v>
      </c>
      <c r="AB265" s="434">
        <v>-4.6897135871463504</v>
      </c>
      <c r="AC265" s="434">
        <v>1469.1702803038854</v>
      </c>
      <c r="AD265" s="412">
        <v>19</v>
      </c>
      <c r="AE265" s="412">
        <v>19</v>
      </c>
    </row>
    <row r="266" spans="1:31" s="9" customFormat="1" ht="16.5">
      <c r="A266" s="397">
        <v>846</v>
      </c>
      <c r="B266" s="398" t="s">
        <v>290</v>
      </c>
      <c r="C266" s="400">
        <v>4758</v>
      </c>
      <c r="D266" s="399">
        <v>454.6143445802648</v>
      </c>
      <c r="E266" s="399">
        <v>140.72783311080619</v>
      </c>
      <c r="F266" s="399">
        <v>595.34217769107102</v>
      </c>
      <c r="G266" s="399">
        <v>604.65467226981673</v>
      </c>
      <c r="H266" s="399">
        <v>1199.9968499608879</v>
      </c>
      <c r="I266" s="399">
        <v>166.35169555840031</v>
      </c>
      <c r="J266" s="399">
        <v>1366.3485455192883</v>
      </c>
      <c r="K266" s="399">
        <v>-76.536780159730981</v>
      </c>
      <c r="L266" s="399">
        <v>1289.8117653595573</v>
      </c>
      <c r="M266" s="399">
        <v>-24.558602395964698</v>
      </c>
      <c r="N266" s="399">
        <v>1265.2531629635926</v>
      </c>
      <c r="O266" s="412">
        <v>14</v>
      </c>
      <c r="P266" s="412">
        <v>14</v>
      </c>
      <c r="Q266" s="22"/>
      <c r="R266" s="419">
        <v>846</v>
      </c>
      <c r="S266" s="202" t="s">
        <v>290</v>
      </c>
      <c r="T266" s="400">
        <v>4862</v>
      </c>
      <c r="U266" s="434">
        <v>491.52975161774003</v>
      </c>
      <c r="V266" s="434">
        <v>585.37872270357707</v>
      </c>
      <c r="W266" s="434">
        <v>1076.908474321317</v>
      </c>
      <c r="X266" s="434">
        <v>234.09671865113523</v>
      </c>
      <c r="Y266" s="434">
        <v>1311.0051929724523</v>
      </c>
      <c r="Z266" s="435">
        <v>-74.899629781982725</v>
      </c>
      <c r="AA266" s="437">
        <v>1231.4827742147395</v>
      </c>
      <c r="AB266" s="434">
        <v>7.3948138626079789</v>
      </c>
      <c r="AC266" s="434">
        <v>1238.8775880773474</v>
      </c>
      <c r="AD266" s="412">
        <v>14</v>
      </c>
      <c r="AE266" s="412">
        <v>14</v>
      </c>
    </row>
    <row r="267" spans="1:31" s="9" customFormat="1" ht="16.5">
      <c r="A267" s="397">
        <v>848</v>
      </c>
      <c r="B267" s="398" t="s">
        <v>291</v>
      </c>
      <c r="C267" s="400">
        <v>4066</v>
      </c>
      <c r="D267" s="399">
        <v>283.5334487995321</v>
      </c>
      <c r="E267" s="399">
        <v>248.9647128251282</v>
      </c>
      <c r="F267" s="399">
        <v>532.49816162466038</v>
      </c>
      <c r="G267" s="399">
        <v>647.11617027369948</v>
      </c>
      <c r="H267" s="399">
        <v>1179.6143318983598</v>
      </c>
      <c r="I267" s="399">
        <v>177.64271181337097</v>
      </c>
      <c r="J267" s="399">
        <v>1357.2570437117306</v>
      </c>
      <c r="K267" s="399">
        <v>158.94171175602557</v>
      </c>
      <c r="L267" s="399">
        <v>1516.1987554677562</v>
      </c>
      <c r="M267" s="399">
        <v>-1.2298834235120526</v>
      </c>
      <c r="N267" s="399">
        <v>1514.9688720442441</v>
      </c>
      <c r="O267" s="412">
        <v>12</v>
      </c>
      <c r="P267" s="412">
        <v>12</v>
      </c>
      <c r="Q267" s="22"/>
      <c r="R267" s="419">
        <v>848</v>
      </c>
      <c r="S267" s="202" t="s">
        <v>291</v>
      </c>
      <c r="T267" s="400">
        <v>4160</v>
      </c>
      <c r="U267" s="434">
        <v>242.45587438675651</v>
      </c>
      <c r="V267" s="434">
        <v>614.48705867543686</v>
      </c>
      <c r="W267" s="434">
        <v>856.94293306219345</v>
      </c>
      <c r="X267" s="434">
        <v>234.81972914931282</v>
      </c>
      <c r="Y267" s="434">
        <v>1091.7626622115063</v>
      </c>
      <c r="Z267" s="435">
        <v>155.35024038461538</v>
      </c>
      <c r="AA267" s="437">
        <v>1244.7792487499678</v>
      </c>
      <c r="AB267" s="434">
        <v>-0.37654867788461649</v>
      </c>
      <c r="AC267" s="434">
        <v>1244.4027000720832</v>
      </c>
      <c r="AD267" s="412">
        <v>12</v>
      </c>
      <c r="AE267" s="412">
        <v>12</v>
      </c>
    </row>
    <row r="268" spans="1:31" s="9" customFormat="1" ht="16.5">
      <c r="A268" s="397">
        <v>849</v>
      </c>
      <c r="B268" s="398" t="s">
        <v>292</v>
      </c>
      <c r="C268" s="400">
        <v>2849</v>
      </c>
      <c r="D268" s="399">
        <v>847.89530543256046</v>
      </c>
      <c r="E268" s="399">
        <v>117.02517429539716</v>
      </c>
      <c r="F268" s="399">
        <v>964.92047972795763</v>
      </c>
      <c r="G268" s="399">
        <v>639.28057893519724</v>
      </c>
      <c r="H268" s="399">
        <v>1604.201058663155</v>
      </c>
      <c r="I268" s="399">
        <v>175.72851451898603</v>
      </c>
      <c r="J268" s="399">
        <v>1779.9295731821408</v>
      </c>
      <c r="K268" s="399">
        <v>78.077922077922082</v>
      </c>
      <c r="L268" s="399">
        <v>1858.0074952600628</v>
      </c>
      <c r="M268" s="399">
        <v>91.828806212706226</v>
      </c>
      <c r="N268" s="399">
        <v>1949.836301472769</v>
      </c>
      <c r="O268" s="412">
        <v>16</v>
      </c>
      <c r="P268" s="412">
        <v>16</v>
      </c>
      <c r="Q268" s="22"/>
      <c r="R268" s="419">
        <v>849</v>
      </c>
      <c r="S268" s="202" t="s">
        <v>292</v>
      </c>
      <c r="T268" s="400">
        <v>2903</v>
      </c>
      <c r="U268" s="434">
        <v>902.00935286485912</v>
      </c>
      <c r="V268" s="434">
        <v>557.90758202052905</v>
      </c>
      <c r="W268" s="434">
        <v>1459.9169348853882</v>
      </c>
      <c r="X268" s="434">
        <v>240.09808516010861</v>
      </c>
      <c r="Y268" s="434">
        <v>1700.0150200454968</v>
      </c>
      <c r="Z268" s="435">
        <v>76.625559765759562</v>
      </c>
      <c r="AA268" s="437">
        <v>1772.7156745408463</v>
      </c>
      <c r="AB268" s="434">
        <v>95.122781605235986</v>
      </c>
      <c r="AC268" s="434">
        <v>1867.8384561460821</v>
      </c>
      <c r="AD268" s="412">
        <v>16</v>
      </c>
      <c r="AE268" s="412">
        <v>16</v>
      </c>
    </row>
    <row r="269" spans="1:31" s="9" customFormat="1" ht="16.5">
      <c r="A269" s="397">
        <v>850</v>
      </c>
      <c r="B269" s="398" t="s">
        <v>293</v>
      </c>
      <c r="C269" s="400">
        <v>2368</v>
      </c>
      <c r="D269" s="399">
        <v>656.33427023591594</v>
      </c>
      <c r="E269" s="399">
        <v>110.61685475700553</v>
      </c>
      <c r="F269" s="399">
        <v>766.95112499292145</v>
      </c>
      <c r="G269" s="399">
        <v>447.10676242349587</v>
      </c>
      <c r="H269" s="399">
        <v>1214.0578874164173</v>
      </c>
      <c r="I269" s="399">
        <v>98.142716033731091</v>
      </c>
      <c r="J269" s="399">
        <v>1312.2006034501485</v>
      </c>
      <c r="K269" s="399">
        <v>-212.92229729729729</v>
      </c>
      <c r="L269" s="399">
        <v>1099.2783061528512</v>
      </c>
      <c r="M269" s="399">
        <v>115.31047999155403</v>
      </c>
      <c r="N269" s="399">
        <v>1214.5887861444053</v>
      </c>
      <c r="O269" s="412">
        <v>13</v>
      </c>
      <c r="P269" s="412">
        <v>13</v>
      </c>
      <c r="Q269" s="22"/>
      <c r="R269" s="419">
        <v>850</v>
      </c>
      <c r="S269" s="202" t="s">
        <v>293</v>
      </c>
      <c r="T269" s="400">
        <v>2407</v>
      </c>
      <c r="U269" s="434">
        <v>643.51788372084116</v>
      </c>
      <c r="V269" s="434">
        <v>379.23501782791539</v>
      </c>
      <c r="W269" s="434">
        <v>1022.7529015487565</v>
      </c>
      <c r="X269" s="434">
        <v>167.68220541672838</v>
      </c>
      <c r="Y269" s="434">
        <v>1190.4351069654849</v>
      </c>
      <c r="Z269" s="435">
        <v>-209.47237224761113</v>
      </c>
      <c r="AA269" s="437">
        <v>976.42264331779074</v>
      </c>
      <c r="AB269" s="434">
        <v>91.327003531366856</v>
      </c>
      <c r="AC269" s="434">
        <v>1067.7496468491577</v>
      </c>
      <c r="AD269" s="412">
        <v>13</v>
      </c>
      <c r="AE269" s="412">
        <v>13</v>
      </c>
    </row>
    <row r="270" spans="1:31" s="9" customFormat="1" ht="16.5">
      <c r="A270" s="397">
        <v>851</v>
      </c>
      <c r="B270" s="398" t="s">
        <v>294</v>
      </c>
      <c r="C270" s="400">
        <v>21018</v>
      </c>
      <c r="D270" s="399">
        <v>29.215378621933112</v>
      </c>
      <c r="E270" s="399">
        <v>139.27303173996918</v>
      </c>
      <c r="F270" s="399">
        <v>168.48841036190228</v>
      </c>
      <c r="G270" s="399">
        <v>295.40850364696848</v>
      </c>
      <c r="H270" s="399">
        <v>463.89691400887074</v>
      </c>
      <c r="I270" s="399">
        <v>86.889118565151264</v>
      </c>
      <c r="J270" s="399">
        <v>550.78603257402199</v>
      </c>
      <c r="K270" s="399">
        <v>-15.568512703397088</v>
      </c>
      <c r="L270" s="399">
        <v>535.21751987062498</v>
      </c>
      <c r="M270" s="399">
        <v>-2.9736649771624348</v>
      </c>
      <c r="N270" s="399">
        <v>532.24385489346253</v>
      </c>
      <c r="O270" s="412">
        <v>19</v>
      </c>
      <c r="P270" s="412">
        <v>19</v>
      </c>
      <c r="Q270" s="22"/>
      <c r="R270" s="419">
        <v>851</v>
      </c>
      <c r="S270" s="202" t="s">
        <v>294</v>
      </c>
      <c r="T270" s="400">
        <v>21227</v>
      </c>
      <c r="U270" s="434">
        <v>36.298917742166758</v>
      </c>
      <c r="V270" s="434">
        <v>282.75452881445329</v>
      </c>
      <c r="W270" s="434">
        <v>319.05344655662003</v>
      </c>
      <c r="X270" s="434">
        <v>154.21983938972809</v>
      </c>
      <c r="Y270" s="434">
        <v>473.2732859463481</v>
      </c>
      <c r="Z270" s="435">
        <v>-15.415225891553211</v>
      </c>
      <c r="AA270" s="437">
        <v>451.51345177288977</v>
      </c>
      <c r="AB270" s="434">
        <v>-5.6449518066613287</v>
      </c>
      <c r="AC270" s="434">
        <v>445.8684999662284</v>
      </c>
      <c r="AD270" s="412">
        <v>19</v>
      </c>
      <c r="AE270" s="412">
        <v>19</v>
      </c>
    </row>
    <row r="271" spans="1:31" s="9" customFormat="1" ht="16.5">
      <c r="A271" s="397">
        <v>853</v>
      </c>
      <c r="B271" s="398" t="s">
        <v>295</v>
      </c>
      <c r="C271" s="400">
        <v>201863</v>
      </c>
      <c r="D271" s="399">
        <v>-6.4966744310435969</v>
      </c>
      <c r="E271" s="399">
        <v>178.2312215822235</v>
      </c>
      <c r="F271" s="399">
        <v>171.7345471511799</v>
      </c>
      <c r="G271" s="399">
        <v>-10.975723003671545</v>
      </c>
      <c r="H271" s="399">
        <v>160.75882414750836</v>
      </c>
      <c r="I271" s="399">
        <v>122.02361526483007</v>
      </c>
      <c r="J271" s="399">
        <v>282.78243941233842</v>
      </c>
      <c r="K271" s="399">
        <v>230.34424832683553</v>
      </c>
      <c r="L271" s="399">
        <v>513.12668773917392</v>
      </c>
      <c r="M271" s="399">
        <v>-15.838618115308398</v>
      </c>
      <c r="N271" s="399">
        <v>497.28806962386557</v>
      </c>
      <c r="O271" s="412">
        <v>2</v>
      </c>
      <c r="P271" s="412">
        <v>2</v>
      </c>
      <c r="Q271" s="22"/>
      <c r="R271" s="419">
        <v>853</v>
      </c>
      <c r="S271" s="202" t="s">
        <v>295</v>
      </c>
      <c r="T271" s="400">
        <v>197900</v>
      </c>
      <c r="U271" s="434">
        <v>-11.835931661199588</v>
      </c>
      <c r="V271" s="434">
        <v>-15.218406921613838</v>
      </c>
      <c r="W271" s="434">
        <v>-27.054338582813426</v>
      </c>
      <c r="X271" s="434">
        <v>160.25841758762775</v>
      </c>
      <c r="Y271" s="434">
        <v>133.2040790048143</v>
      </c>
      <c r="Z271" s="435">
        <v>234.9401061141991</v>
      </c>
      <c r="AA271" s="437">
        <v>363.58914722108511</v>
      </c>
      <c r="AB271" s="434">
        <v>-13.667517060131379</v>
      </c>
      <c r="AC271" s="434">
        <v>349.92163016095373</v>
      </c>
      <c r="AD271" s="412">
        <v>2</v>
      </c>
      <c r="AE271" s="412">
        <v>2</v>
      </c>
    </row>
    <row r="272" spans="1:31" s="9" customFormat="1" ht="16.5">
      <c r="A272" s="397">
        <v>854</v>
      </c>
      <c r="B272" s="398" t="s">
        <v>296</v>
      </c>
      <c r="C272" s="400">
        <v>3253</v>
      </c>
      <c r="D272" s="399">
        <v>207.26583077867565</v>
      </c>
      <c r="E272" s="399">
        <v>139.77730459562818</v>
      </c>
      <c r="F272" s="399">
        <v>347.04313537430386</v>
      </c>
      <c r="G272" s="399">
        <v>442.98909048469312</v>
      </c>
      <c r="H272" s="399">
        <v>790.03222585899698</v>
      </c>
      <c r="I272" s="399">
        <v>135.81025084273938</v>
      </c>
      <c r="J272" s="399">
        <v>925.84247670173636</v>
      </c>
      <c r="K272" s="399">
        <v>-134.34460498001843</v>
      </c>
      <c r="L272" s="399">
        <v>791.49787172171796</v>
      </c>
      <c r="M272" s="399">
        <v>-27.581002197971106</v>
      </c>
      <c r="N272" s="399">
        <v>763.91686952374675</v>
      </c>
      <c r="O272" s="412">
        <v>19</v>
      </c>
      <c r="P272" s="412">
        <v>19</v>
      </c>
      <c r="Q272" s="22"/>
      <c r="R272" s="419">
        <v>854</v>
      </c>
      <c r="S272" s="202" t="s">
        <v>296</v>
      </c>
      <c r="T272" s="400">
        <v>3262</v>
      </c>
      <c r="U272" s="434">
        <v>175.35512435254228</v>
      </c>
      <c r="V272" s="434">
        <v>403.46833534672675</v>
      </c>
      <c r="W272" s="434">
        <v>578.82345969926905</v>
      </c>
      <c r="X272" s="434">
        <v>205.71553094268342</v>
      </c>
      <c r="Y272" s="434">
        <v>784.53899064195241</v>
      </c>
      <c r="Z272" s="435">
        <v>-133.97394236664624</v>
      </c>
      <c r="AA272" s="437">
        <v>650.2768815064527</v>
      </c>
      <c r="AB272" s="434">
        <v>-11.29635039852851</v>
      </c>
      <c r="AC272" s="434">
        <v>638.98053110792421</v>
      </c>
      <c r="AD272" s="412">
        <v>19</v>
      </c>
      <c r="AE272" s="412">
        <v>19</v>
      </c>
    </row>
    <row r="273" spans="1:31" s="9" customFormat="1" ht="16.5">
      <c r="A273" s="397">
        <v>857</v>
      </c>
      <c r="B273" s="398" t="s">
        <v>297</v>
      </c>
      <c r="C273" s="400">
        <v>2313</v>
      </c>
      <c r="D273" s="399">
        <v>-785.22749890977332</v>
      </c>
      <c r="E273" s="399">
        <v>100.57610741445329</v>
      </c>
      <c r="F273" s="399">
        <v>-684.65139149532001</v>
      </c>
      <c r="G273" s="399">
        <v>543.86761142891316</v>
      </c>
      <c r="H273" s="399">
        <v>-140.78378006640679</v>
      </c>
      <c r="I273" s="399">
        <v>167.31583379166838</v>
      </c>
      <c r="J273" s="399">
        <v>26.532053725261608</v>
      </c>
      <c r="K273" s="399">
        <v>84.244703847816695</v>
      </c>
      <c r="L273" s="399">
        <v>110.7767575730783</v>
      </c>
      <c r="M273" s="399">
        <v>377.62933333333336</v>
      </c>
      <c r="N273" s="399">
        <v>488.40609090641169</v>
      </c>
      <c r="O273" s="412">
        <v>11</v>
      </c>
      <c r="P273" s="412">
        <v>11</v>
      </c>
      <c r="Q273" s="22"/>
      <c r="R273" s="419">
        <v>857</v>
      </c>
      <c r="S273" s="202" t="s">
        <v>297</v>
      </c>
      <c r="T273" s="400">
        <v>2394</v>
      </c>
      <c r="U273" s="434">
        <v>-751.26020659081507</v>
      </c>
      <c r="V273" s="434">
        <v>470.38369142474619</v>
      </c>
      <c r="W273" s="434">
        <v>-280.87651516606888</v>
      </c>
      <c r="X273" s="434">
        <v>216.60331273685333</v>
      </c>
      <c r="Y273" s="434">
        <v>-64.273202429215544</v>
      </c>
      <c r="Z273" s="435">
        <v>81.39431913116124</v>
      </c>
      <c r="AA273" s="437">
        <v>13.461551121327473</v>
      </c>
      <c r="AB273" s="434">
        <v>320.6480440685047</v>
      </c>
      <c r="AC273" s="434">
        <v>334.10959518983213</v>
      </c>
      <c r="AD273" s="412">
        <v>11</v>
      </c>
      <c r="AE273" s="412">
        <v>11</v>
      </c>
    </row>
    <row r="274" spans="1:31" s="9" customFormat="1" ht="16.5">
      <c r="A274" s="397">
        <v>858</v>
      </c>
      <c r="B274" s="398" t="s">
        <v>298</v>
      </c>
      <c r="C274" s="400">
        <v>41338</v>
      </c>
      <c r="D274" s="399">
        <v>696.3538787888923</v>
      </c>
      <c r="E274" s="399">
        <v>101.15598785099191</v>
      </c>
      <c r="F274" s="399">
        <v>797.50986663988419</v>
      </c>
      <c r="G274" s="399">
        <v>-21.907173211342297</v>
      </c>
      <c r="H274" s="399">
        <v>775.6026934285419</v>
      </c>
      <c r="I274" s="399">
        <v>55.110734250728257</v>
      </c>
      <c r="J274" s="399">
        <v>830.71342767927013</v>
      </c>
      <c r="K274" s="399">
        <v>-86.158909477962169</v>
      </c>
      <c r="L274" s="399">
        <v>744.55451820130804</v>
      </c>
      <c r="M274" s="399">
        <v>64.10743877761378</v>
      </c>
      <c r="N274" s="399">
        <v>808.66195697892169</v>
      </c>
      <c r="O274" s="412">
        <v>1</v>
      </c>
      <c r="P274" s="413">
        <v>35</v>
      </c>
      <c r="Q274" s="22"/>
      <c r="R274" s="419">
        <v>858</v>
      </c>
      <c r="S274" s="202" t="s">
        <v>298</v>
      </c>
      <c r="T274" s="400">
        <v>40384</v>
      </c>
      <c r="U274" s="434">
        <v>704.09943513627991</v>
      </c>
      <c r="V274" s="434">
        <v>-22.294515015536447</v>
      </c>
      <c r="W274" s="434">
        <v>681.80492012074342</v>
      </c>
      <c r="X274" s="434">
        <v>112.0002469487396</v>
      </c>
      <c r="Y274" s="434">
        <v>793.80516706948299</v>
      </c>
      <c r="Z274" s="435">
        <v>-88.194260103011089</v>
      </c>
      <c r="AA274" s="437">
        <v>702.59916964476031</v>
      </c>
      <c r="AB274" s="434">
        <v>58.087320885746848</v>
      </c>
      <c r="AC274" s="434">
        <v>760.68649053050717</v>
      </c>
      <c r="AD274" s="412">
        <v>1</v>
      </c>
      <c r="AE274" s="413">
        <v>35</v>
      </c>
    </row>
    <row r="275" spans="1:31" s="9" customFormat="1" ht="16.5">
      <c r="A275" s="397">
        <v>859</v>
      </c>
      <c r="B275" s="398" t="s">
        <v>299</v>
      </c>
      <c r="C275" s="400">
        <v>6525</v>
      </c>
      <c r="D275" s="399">
        <v>1019.4350881918194</v>
      </c>
      <c r="E275" s="399">
        <v>97.191836305292128</v>
      </c>
      <c r="F275" s="399">
        <v>1116.6269244971115</v>
      </c>
      <c r="G275" s="399">
        <v>735.92884023928298</v>
      </c>
      <c r="H275" s="399">
        <v>1852.5557647363944</v>
      </c>
      <c r="I275" s="399">
        <v>63.052984973593965</v>
      </c>
      <c r="J275" s="399">
        <v>1915.6087497099884</v>
      </c>
      <c r="K275" s="399">
        <v>-150.13180076628353</v>
      </c>
      <c r="L275" s="399">
        <v>1765.4769489437047</v>
      </c>
      <c r="M275" s="399">
        <v>8.3651656689655152</v>
      </c>
      <c r="N275" s="399">
        <v>1773.8421146126702</v>
      </c>
      <c r="O275" s="412">
        <v>17</v>
      </c>
      <c r="P275" s="412">
        <v>17</v>
      </c>
      <c r="Q275" s="22"/>
      <c r="R275" s="419">
        <v>859</v>
      </c>
      <c r="S275" s="202" t="s">
        <v>299</v>
      </c>
      <c r="T275" s="400">
        <v>6562</v>
      </c>
      <c r="U275" s="434">
        <v>984.69370781515875</v>
      </c>
      <c r="V275" s="434">
        <v>704.41418288551415</v>
      </c>
      <c r="W275" s="434">
        <v>1689.1078907006727</v>
      </c>
      <c r="X275" s="434">
        <v>143.85772237345719</v>
      </c>
      <c r="Y275" s="434">
        <v>1832.96561307413</v>
      </c>
      <c r="Z275" s="435">
        <v>-149.28527887839073</v>
      </c>
      <c r="AA275" s="437">
        <v>1676.3182494654741</v>
      </c>
      <c r="AB275" s="434">
        <v>6.6248870771106398</v>
      </c>
      <c r="AC275" s="434">
        <v>1682.9431365425849</v>
      </c>
      <c r="AD275" s="412">
        <v>17</v>
      </c>
      <c r="AE275" s="412">
        <v>17</v>
      </c>
    </row>
    <row r="276" spans="1:31" s="9" customFormat="1" ht="16.5">
      <c r="A276" s="397">
        <v>886</v>
      </c>
      <c r="B276" s="398" t="s">
        <v>300</v>
      </c>
      <c r="C276" s="400">
        <v>12533</v>
      </c>
      <c r="D276" s="399">
        <v>180.21533276024775</v>
      </c>
      <c r="E276" s="399">
        <v>112.46580835698013</v>
      </c>
      <c r="F276" s="399">
        <v>292.68114111722787</v>
      </c>
      <c r="G276" s="399">
        <v>304.68903379000204</v>
      </c>
      <c r="H276" s="399">
        <v>597.37017490722997</v>
      </c>
      <c r="I276" s="399">
        <v>68.352217267148859</v>
      </c>
      <c r="J276" s="399">
        <v>665.7223921743788</v>
      </c>
      <c r="K276" s="399">
        <v>-11.495491901380356</v>
      </c>
      <c r="L276" s="399">
        <v>654.22690027299848</v>
      </c>
      <c r="M276" s="399">
        <v>14.55875904228837</v>
      </c>
      <c r="N276" s="399">
        <v>668.78565931528681</v>
      </c>
      <c r="O276" s="412">
        <v>4</v>
      </c>
      <c r="P276" s="412">
        <v>4</v>
      </c>
      <c r="Q276" s="22"/>
      <c r="R276" s="419">
        <v>886</v>
      </c>
      <c r="S276" s="202" t="s">
        <v>300</v>
      </c>
      <c r="T276" s="400">
        <v>12599</v>
      </c>
      <c r="U276" s="434">
        <v>146.1497019417136</v>
      </c>
      <c r="V276" s="434">
        <v>287.17956945336044</v>
      </c>
      <c r="W276" s="434">
        <v>433.32927139507404</v>
      </c>
      <c r="X276" s="434">
        <v>151.38057834145377</v>
      </c>
      <c r="Y276" s="434">
        <v>584.70984973652787</v>
      </c>
      <c r="Z276" s="435">
        <v>-11.435272640685769</v>
      </c>
      <c r="AA276" s="437">
        <v>566.17448978732546</v>
      </c>
      <c r="AB276" s="434">
        <v>2.2635292166044785</v>
      </c>
      <c r="AC276" s="434">
        <v>568.43801900392998</v>
      </c>
      <c r="AD276" s="412">
        <v>4</v>
      </c>
      <c r="AE276" s="412">
        <v>4</v>
      </c>
    </row>
    <row r="277" spans="1:31" s="9" customFormat="1" ht="16.5">
      <c r="A277" s="397">
        <v>887</v>
      </c>
      <c r="B277" s="398" t="s">
        <v>301</v>
      </c>
      <c r="C277" s="400">
        <v>4568</v>
      </c>
      <c r="D277" s="399">
        <v>-193.58252126260646</v>
      </c>
      <c r="E277" s="399">
        <v>203.64510884509338</v>
      </c>
      <c r="F277" s="399">
        <v>10.062587582486897</v>
      </c>
      <c r="G277" s="399">
        <v>548.03777546257959</v>
      </c>
      <c r="H277" s="399">
        <v>558.10036304506639</v>
      </c>
      <c r="I277" s="399">
        <v>157.88866537746429</v>
      </c>
      <c r="J277" s="399">
        <v>715.98902842253074</v>
      </c>
      <c r="K277" s="399">
        <v>-56.72176007005254</v>
      </c>
      <c r="L277" s="399">
        <v>659.26726835247825</v>
      </c>
      <c r="M277" s="399">
        <v>54.473539964973732</v>
      </c>
      <c r="N277" s="399">
        <v>713.74080831745198</v>
      </c>
      <c r="O277" s="412">
        <v>6</v>
      </c>
      <c r="P277" s="412">
        <v>6</v>
      </c>
      <c r="Q277" s="22"/>
      <c r="R277" s="419">
        <v>887</v>
      </c>
      <c r="S277" s="202" t="s">
        <v>301</v>
      </c>
      <c r="T277" s="400">
        <v>4569</v>
      </c>
      <c r="U277" s="434">
        <v>-210.78771404577034</v>
      </c>
      <c r="V277" s="434">
        <v>564.71704710578035</v>
      </c>
      <c r="W277" s="434">
        <v>353.92933306000998</v>
      </c>
      <c r="X277" s="434">
        <v>227.0212583330906</v>
      </c>
      <c r="Y277" s="434">
        <v>580.95059139310058</v>
      </c>
      <c r="Z277" s="435">
        <v>-56.709345589844602</v>
      </c>
      <c r="AA277" s="437">
        <v>522.23686847780186</v>
      </c>
      <c r="AB277" s="434">
        <v>49.803431932589177</v>
      </c>
      <c r="AC277" s="434">
        <v>572.04030041039107</v>
      </c>
      <c r="AD277" s="412">
        <v>6</v>
      </c>
      <c r="AE277" s="412">
        <v>6</v>
      </c>
    </row>
    <row r="278" spans="1:31" s="9" customFormat="1" ht="16.5">
      <c r="A278" s="397">
        <v>889</v>
      </c>
      <c r="B278" s="398" t="s">
        <v>302</v>
      </c>
      <c r="C278" s="400">
        <v>2491</v>
      </c>
      <c r="D278" s="399">
        <v>1282.5121451318605</v>
      </c>
      <c r="E278" s="399">
        <v>143.47411756262633</v>
      </c>
      <c r="F278" s="399">
        <v>1425.9862626944869</v>
      </c>
      <c r="G278" s="399">
        <v>497.4823417792594</v>
      </c>
      <c r="H278" s="399">
        <v>1923.4686044737464</v>
      </c>
      <c r="I278" s="399">
        <v>162.29339324952838</v>
      </c>
      <c r="J278" s="399">
        <v>2085.7619977232748</v>
      </c>
      <c r="K278" s="399">
        <v>102.96627860297069</v>
      </c>
      <c r="L278" s="399">
        <v>2188.7282763262456</v>
      </c>
      <c r="M278" s="399">
        <v>69.627118867924523</v>
      </c>
      <c r="N278" s="399">
        <v>2258.3553951941699</v>
      </c>
      <c r="O278" s="412">
        <v>17</v>
      </c>
      <c r="P278" s="412">
        <v>17</v>
      </c>
      <c r="Q278" s="22"/>
      <c r="R278" s="419">
        <v>889</v>
      </c>
      <c r="S278" s="202" t="s">
        <v>302</v>
      </c>
      <c r="T278" s="400">
        <v>2523</v>
      </c>
      <c r="U278" s="434">
        <v>1258.7361236501738</v>
      </c>
      <c r="V278" s="434">
        <v>454.02560033053049</v>
      </c>
      <c r="W278" s="434">
        <v>1712.7617239807043</v>
      </c>
      <c r="X278" s="434">
        <v>219.17729005445386</v>
      </c>
      <c r="Y278" s="434">
        <v>1931.9390140351582</v>
      </c>
      <c r="Z278" s="435">
        <v>101.66032500990885</v>
      </c>
      <c r="AA278" s="437">
        <v>2025.2612494691653</v>
      </c>
      <c r="AB278" s="434">
        <v>62.961628220372567</v>
      </c>
      <c r="AC278" s="434">
        <v>2088.2228776895381</v>
      </c>
      <c r="AD278" s="412">
        <v>17</v>
      </c>
      <c r="AE278" s="412">
        <v>17</v>
      </c>
    </row>
    <row r="279" spans="1:31" s="9" customFormat="1" ht="16.5">
      <c r="A279" s="397">
        <v>890</v>
      </c>
      <c r="B279" s="398" t="s">
        <v>303</v>
      </c>
      <c r="C279" s="400">
        <v>1139</v>
      </c>
      <c r="D279" s="399">
        <v>1866.0615723450496</v>
      </c>
      <c r="E279" s="399">
        <v>92.677621913056086</v>
      </c>
      <c r="F279" s="399">
        <v>1958.739194258106</v>
      </c>
      <c r="G279" s="399">
        <v>354.43643042810442</v>
      </c>
      <c r="H279" s="399">
        <v>2313.1756246862101</v>
      </c>
      <c r="I279" s="399">
        <v>152.05111503561423</v>
      </c>
      <c r="J279" s="399">
        <v>2465.2267397218243</v>
      </c>
      <c r="K279" s="399">
        <v>380.98770851624232</v>
      </c>
      <c r="L279" s="399">
        <v>2846.2144482380668</v>
      </c>
      <c r="M279" s="399">
        <v>-26.342612818261632</v>
      </c>
      <c r="N279" s="399">
        <v>2819.8718354198049</v>
      </c>
      <c r="O279" s="412">
        <v>19</v>
      </c>
      <c r="P279" s="412">
        <v>19</v>
      </c>
      <c r="Q279" s="22"/>
      <c r="R279" s="419">
        <v>890</v>
      </c>
      <c r="S279" s="202" t="s">
        <v>303</v>
      </c>
      <c r="T279" s="400">
        <v>1180</v>
      </c>
      <c r="U279" s="434">
        <v>1913.0494058755494</v>
      </c>
      <c r="V279" s="434">
        <v>360.41257870977074</v>
      </c>
      <c r="W279" s="434">
        <v>2273.4619845853204</v>
      </c>
      <c r="X279" s="434">
        <v>201.46018418310987</v>
      </c>
      <c r="Y279" s="434">
        <v>2474.9221687684303</v>
      </c>
      <c r="Z279" s="435">
        <v>367.75</v>
      </c>
      <c r="AA279" s="437">
        <v>2841.6111518192774</v>
      </c>
      <c r="AB279" s="434">
        <v>26.549872881355938</v>
      </c>
      <c r="AC279" s="434">
        <v>2868.1610247006338</v>
      </c>
      <c r="AD279" s="412">
        <v>19</v>
      </c>
      <c r="AE279" s="412">
        <v>19</v>
      </c>
    </row>
    <row r="280" spans="1:31" s="9" customFormat="1" ht="16.5">
      <c r="A280" s="397">
        <v>892</v>
      </c>
      <c r="B280" s="398" t="s">
        <v>304</v>
      </c>
      <c r="C280" s="400">
        <v>3615</v>
      </c>
      <c r="D280" s="399">
        <v>1251.3627233798377</v>
      </c>
      <c r="E280" s="399">
        <v>129.4709614512374</v>
      </c>
      <c r="F280" s="399">
        <v>1380.8336848310753</v>
      </c>
      <c r="G280" s="399">
        <v>602.07457638065409</v>
      </c>
      <c r="H280" s="399">
        <v>1982.9082612117295</v>
      </c>
      <c r="I280" s="399">
        <v>88.085488339902554</v>
      </c>
      <c r="J280" s="399">
        <v>2070.9937495516319</v>
      </c>
      <c r="K280" s="399">
        <v>-148.31618257261411</v>
      </c>
      <c r="L280" s="399">
        <v>1922.6775669790179</v>
      </c>
      <c r="M280" s="399">
        <v>-12.228559070539417</v>
      </c>
      <c r="N280" s="399">
        <v>1910.4490079084785</v>
      </c>
      <c r="O280" s="412">
        <v>13</v>
      </c>
      <c r="P280" s="412">
        <v>13</v>
      </c>
      <c r="Q280" s="22"/>
      <c r="R280" s="419">
        <v>892</v>
      </c>
      <c r="S280" s="202" t="s">
        <v>304</v>
      </c>
      <c r="T280" s="400">
        <v>3592</v>
      </c>
      <c r="U280" s="434">
        <v>1217.4653743694687</v>
      </c>
      <c r="V280" s="434">
        <v>583.02144625456287</v>
      </c>
      <c r="W280" s="434">
        <v>1800.4868206240315</v>
      </c>
      <c r="X280" s="434">
        <v>161.28120851274778</v>
      </c>
      <c r="Y280" s="434">
        <v>1961.7680291367792</v>
      </c>
      <c r="Z280" s="435">
        <v>-149.26586859688197</v>
      </c>
      <c r="AA280" s="437">
        <v>1804.7632963973583</v>
      </c>
      <c r="AB280" s="434">
        <v>-1.8772722717149251</v>
      </c>
      <c r="AC280" s="434">
        <v>1802.8860241256432</v>
      </c>
      <c r="AD280" s="412">
        <v>13</v>
      </c>
      <c r="AE280" s="412">
        <v>13</v>
      </c>
    </row>
    <row r="281" spans="1:31" s="9" customFormat="1" ht="16.5">
      <c r="A281" s="397">
        <v>893</v>
      </c>
      <c r="B281" s="398" t="s">
        <v>305</v>
      </c>
      <c r="C281" s="400">
        <v>7500</v>
      </c>
      <c r="D281" s="399">
        <v>773.68657411819004</v>
      </c>
      <c r="E281" s="399">
        <v>109.27653537893127</v>
      </c>
      <c r="F281" s="399">
        <v>882.9631094971212</v>
      </c>
      <c r="G281" s="399">
        <v>316.83870857295688</v>
      </c>
      <c r="H281" s="399">
        <v>1199.8018180700781</v>
      </c>
      <c r="I281" s="399">
        <v>139.70245832386493</v>
      </c>
      <c r="J281" s="399">
        <v>1339.504276393943</v>
      </c>
      <c r="K281" s="399">
        <v>3.0910666666666669</v>
      </c>
      <c r="L281" s="399">
        <v>1342.5953430606096</v>
      </c>
      <c r="M281" s="399">
        <v>-4.6562129200000042</v>
      </c>
      <c r="N281" s="399">
        <v>1337.9391301406097</v>
      </c>
      <c r="O281" s="412">
        <v>15</v>
      </c>
      <c r="P281" s="412">
        <v>15</v>
      </c>
      <c r="Q281" s="22"/>
      <c r="R281" s="419">
        <v>893</v>
      </c>
      <c r="S281" s="202" t="s">
        <v>305</v>
      </c>
      <c r="T281" s="400">
        <v>7434</v>
      </c>
      <c r="U281" s="434">
        <v>742.24769884819216</v>
      </c>
      <c r="V281" s="434">
        <v>322.24533761370839</v>
      </c>
      <c r="W281" s="434">
        <v>1064.4930364619006</v>
      </c>
      <c r="X281" s="434">
        <v>203.99657983608142</v>
      </c>
      <c r="Y281" s="434">
        <v>1268.4896162979819</v>
      </c>
      <c r="Z281" s="435">
        <v>3.1185095507129406</v>
      </c>
      <c r="AA281" s="437">
        <v>1265.0455754047885</v>
      </c>
      <c r="AB281" s="434">
        <v>1.0033965563630339E-2</v>
      </c>
      <c r="AC281" s="434">
        <v>1265.0556093703519</v>
      </c>
      <c r="AD281" s="412">
        <v>15</v>
      </c>
      <c r="AE281" s="412">
        <v>15</v>
      </c>
    </row>
    <row r="282" spans="1:31" s="9" customFormat="1" ht="16.5">
      <c r="A282" s="397">
        <v>895</v>
      </c>
      <c r="B282" s="398" t="s">
        <v>306</v>
      </c>
      <c r="C282" s="400">
        <v>14938</v>
      </c>
      <c r="D282" s="399">
        <v>194.97352375499523</v>
      </c>
      <c r="E282" s="399">
        <v>170.43772150594705</v>
      </c>
      <c r="F282" s="399">
        <v>365.41124526094228</v>
      </c>
      <c r="G282" s="399">
        <v>69.753013462823859</v>
      </c>
      <c r="H282" s="399">
        <v>435.16425872376618</v>
      </c>
      <c r="I282" s="399">
        <v>95.170439551284858</v>
      </c>
      <c r="J282" s="399">
        <v>530.33469827505098</v>
      </c>
      <c r="K282" s="399">
        <v>-75.033070022760739</v>
      </c>
      <c r="L282" s="399">
        <v>455.3016282522903</v>
      </c>
      <c r="M282" s="399">
        <v>36.299586330164686</v>
      </c>
      <c r="N282" s="399">
        <v>491.60121458245499</v>
      </c>
      <c r="O282" s="412">
        <v>2</v>
      </c>
      <c r="P282" s="412">
        <v>2</v>
      </c>
      <c r="Q282" s="22"/>
      <c r="R282" s="419">
        <v>895</v>
      </c>
      <c r="S282" s="202" t="s">
        <v>306</v>
      </c>
      <c r="T282" s="400">
        <v>15092</v>
      </c>
      <c r="U282" s="434">
        <v>186.0391379226555</v>
      </c>
      <c r="V282" s="434">
        <v>118.91046431189362</v>
      </c>
      <c r="W282" s="434">
        <v>304.9496022345491</v>
      </c>
      <c r="X282" s="434">
        <v>172.50307830737725</v>
      </c>
      <c r="Y282" s="434">
        <v>477.45268054192633</v>
      </c>
      <c r="Z282" s="435">
        <v>-74.267426451099922</v>
      </c>
      <c r="AA282" s="437">
        <v>397.58308075395922</v>
      </c>
      <c r="AB282" s="434">
        <v>16.651347236946716</v>
      </c>
      <c r="AC282" s="434">
        <v>414.23442799090594</v>
      </c>
      <c r="AD282" s="412">
        <v>2</v>
      </c>
      <c r="AE282" s="412">
        <v>2</v>
      </c>
    </row>
    <row r="283" spans="1:31" s="9" customFormat="1" ht="16.5">
      <c r="A283" s="397">
        <v>905</v>
      </c>
      <c r="B283" s="398" t="s">
        <v>307</v>
      </c>
      <c r="C283" s="400">
        <v>68956</v>
      </c>
      <c r="D283" s="399">
        <v>-16.402613729175627</v>
      </c>
      <c r="E283" s="399">
        <v>158.3979512840433</v>
      </c>
      <c r="F283" s="399">
        <v>141.99533755486769</v>
      </c>
      <c r="G283" s="399">
        <v>71.160810614814054</v>
      </c>
      <c r="H283" s="399">
        <v>213.15614816968176</v>
      </c>
      <c r="I283" s="399">
        <v>106.72227370844946</v>
      </c>
      <c r="J283" s="399">
        <v>319.87842187813118</v>
      </c>
      <c r="K283" s="399">
        <v>456.20399965195196</v>
      </c>
      <c r="L283" s="399">
        <v>776.08242153008314</v>
      </c>
      <c r="M283" s="399">
        <v>-87.499657913807326</v>
      </c>
      <c r="N283" s="399">
        <v>688.58276361627577</v>
      </c>
      <c r="O283" s="412">
        <v>15</v>
      </c>
      <c r="P283" s="412">
        <v>15</v>
      </c>
      <c r="Q283" s="22"/>
      <c r="R283" s="419">
        <v>905</v>
      </c>
      <c r="S283" s="202" t="s">
        <v>307</v>
      </c>
      <c r="T283" s="400">
        <v>67988</v>
      </c>
      <c r="U283" s="434">
        <v>-42.309068869183555</v>
      </c>
      <c r="V283" s="434">
        <v>46.76577032439063</v>
      </c>
      <c r="W283" s="434">
        <v>4.4567014552070754</v>
      </c>
      <c r="X283" s="434">
        <v>155.72078427873953</v>
      </c>
      <c r="Y283" s="434">
        <v>160.17748573394661</v>
      </c>
      <c r="Z283" s="435">
        <v>461.42457492498676</v>
      </c>
      <c r="AA283" s="437">
        <v>614.18445755250286</v>
      </c>
      <c r="AB283" s="434">
        <v>-80.287940405659796</v>
      </c>
      <c r="AC283" s="434">
        <v>533.89651714684305</v>
      </c>
      <c r="AD283" s="412">
        <v>15</v>
      </c>
      <c r="AE283" s="412">
        <v>15</v>
      </c>
    </row>
    <row r="284" spans="1:31" s="9" customFormat="1" ht="16.5">
      <c r="A284" s="397">
        <v>908</v>
      </c>
      <c r="B284" s="398" t="s">
        <v>308</v>
      </c>
      <c r="C284" s="400">
        <v>20694</v>
      </c>
      <c r="D284" s="399">
        <v>35.243027329066081</v>
      </c>
      <c r="E284" s="399">
        <v>150.35556763890119</v>
      </c>
      <c r="F284" s="399">
        <v>185.59859496796727</v>
      </c>
      <c r="G284" s="399">
        <v>198.645280451068</v>
      </c>
      <c r="H284" s="399">
        <v>384.24387541903525</v>
      </c>
      <c r="I284" s="399">
        <v>61.18768725511849</v>
      </c>
      <c r="J284" s="399">
        <v>445.43156267415372</v>
      </c>
      <c r="K284" s="399">
        <v>37.494346187300664</v>
      </c>
      <c r="L284" s="399">
        <v>482.92590886145439</v>
      </c>
      <c r="M284" s="399">
        <v>-6.3707006465642246</v>
      </c>
      <c r="N284" s="399">
        <v>476.55520821489017</v>
      </c>
      <c r="O284" s="412">
        <v>6</v>
      </c>
      <c r="P284" s="412">
        <v>6</v>
      </c>
      <c r="Q284" s="22"/>
      <c r="R284" s="419">
        <v>908</v>
      </c>
      <c r="S284" s="202" t="s">
        <v>308</v>
      </c>
      <c r="T284" s="400">
        <v>20703</v>
      </c>
      <c r="U284" s="434">
        <v>12.816445065193882</v>
      </c>
      <c r="V284" s="434">
        <v>206.80057525746116</v>
      </c>
      <c r="W284" s="434">
        <v>219.61702032265504</v>
      </c>
      <c r="X284" s="434">
        <v>138.30827818365273</v>
      </c>
      <c r="Y284" s="434">
        <v>357.9252985063078</v>
      </c>
      <c r="Z284" s="435">
        <v>37.055064483408202</v>
      </c>
      <c r="AA284" s="437">
        <v>391.02311041762499</v>
      </c>
      <c r="AB284" s="434">
        <v>-5.6891058059218471</v>
      </c>
      <c r="AC284" s="434">
        <v>385.33400461170316</v>
      </c>
      <c r="AD284" s="412">
        <v>6</v>
      </c>
      <c r="AE284" s="412">
        <v>6</v>
      </c>
    </row>
    <row r="285" spans="1:31" s="9" customFormat="1" ht="16.5">
      <c r="A285" s="397">
        <v>915</v>
      </c>
      <c r="B285" s="398" t="s">
        <v>309</v>
      </c>
      <c r="C285" s="400">
        <v>19727</v>
      </c>
      <c r="D285" s="399">
        <v>-151.07620844309582</v>
      </c>
      <c r="E285" s="399">
        <v>188.06294692133042</v>
      </c>
      <c r="F285" s="399">
        <v>36.986738478234621</v>
      </c>
      <c r="G285" s="399">
        <v>280.98251315291094</v>
      </c>
      <c r="H285" s="399">
        <v>317.96925163114554</v>
      </c>
      <c r="I285" s="399">
        <v>88.868528377517819</v>
      </c>
      <c r="J285" s="399">
        <v>406.8377800086634</v>
      </c>
      <c r="K285" s="399">
        <v>-122.00968216150454</v>
      </c>
      <c r="L285" s="399">
        <v>284.82809784715886</v>
      </c>
      <c r="M285" s="399">
        <v>7.1853303376083524</v>
      </c>
      <c r="N285" s="399">
        <v>292.01342818476724</v>
      </c>
      <c r="O285" s="412">
        <v>11</v>
      </c>
      <c r="P285" s="412">
        <v>11</v>
      </c>
      <c r="Q285" s="22"/>
      <c r="R285" s="419">
        <v>915</v>
      </c>
      <c r="S285" s="202" t="s">
        <v>309</v>
      </c>
      <c r="T285" s="400">
        <v>19759</v>
      </c>
      <c r="U285" s="434">
        <v>-164.22738499577386</v>
      </c>
      <c r="V285" s="434">
        <v>307.43948987085543</v>
      </c>
      <c r="W285" s="434">
        <v>143.21210487508156</v>
      </c>
      <c r="X285" s="434">
        <v>167.54255693006087</v>
      </c>
      <c r="Y285" s="434">
        <v>310.7546618051424</v>
      </c>
      <c r="Z285" s="435">
        <v>-121.81208563186397</v>
      </c>
      <c r="AA285" s="437">
        <v>183.86807847602657</v>
      </c>
      <c r="AB285" s="434">
        <v>9.0195050862897901</v>
      </c>
      <c r="AC285" s="434">
        <v>192.88758356231637</v>
      </c>
      <c r="AD285" s="412">
        <v>11</v>
      </c>
      <c r="AE285" s="412">
        <v>11</v>
      </c>
    </row>
    <row r="286" spans="1:31" s="9" customFormat="1" ht="16.5">
      <c r="A286" s="397">
        <v>918</v>
      </c>
      <c r="B286" s="398" t="s">
        <v>310</v>
      </c>
      <c r="C286" s="400">
        <v>2245</v>
      </c>
      <c r="D286" s="399">
        <v>111.55951507595627</v>
      </c>
      <c r="E286" s="399">
        <v>100.42602615745059</v>
      </c>
      <c r="F286" s="399">
        <v>211.98554123340688</v>
      </c>
      <c r="G286" s="399">
        <v>469.37219203494016</v>
      </c>
      <c r="H286" s="399">
        <v>681.35773326834703</v>
      </c>
      <c r="I286" s="399">
        <v>156.98300138023544</v>
      </c>
      <c r="J286" s="399">
        <v>838.34073464858261</v>
      </c>
      <c r="K286" s="399">
        <v>-200.39020044543429</v>
      </c>
      <c r="L286" s="399">
        <v>637.95053420314832</v>
      </c>
      <c r="M286" s="399">
        <v>38.609756792873043</v>
      </c>
      <c r="N286" s="399">
        <v>676.56029099602131</v>
      </c>
      <c r="O286" s="412">
        <v>2</v>
      </c>
      <c r="P286" s="412">
        <v>2</v>
      </c>
      <c r="Q286" s="22"/>
      <c r="R286" s="419">
        <v>918</v>
      </c>
      <c r="S286" s="202" t="s">
        <v>310</v>
      </c>
      <c r="T286" s="400">
        <v>2228</v>
      </c>
      <c r="U286" s="434">
        <v>93.622339903997315</v>
      </c>
      <c r="V286" s="434">
        <v>414.91059991176428</v>
      </c>
      <c r="W286" s="434">
        <v>508.53293981576155</v>
      </c>
      <c r="X286" s="434">
        <v>228.96623828184056</v>
      </c>
      <c r="Y286" s="434">
        <v>737.49917809760211</v>
      </c>
      <c r="Z286" s="435">
        <v>-201.91921005385996</v>
      </c>
      <c r="AA286" s="437">
        <v>530.62036301681223</v>
      </c>
      <c r="AB286" s="434">
        <v>6.4146871633752225</v>
      </c>
      <c r="AC286" s="434">
        <v>537.03505018018745</v>
      </c>
      <c r="AD286" s="412">
        <v>2</v>
      </c>
      <c r="AE286" s="412">
        <v>2</v>
      </c>
    </row>
    <row r="287" spans="1:31" s="9" customFormat="1" ht="16.5">
      <c r="A287" s="397">
        <v>921</v>
      </c>
      <c r="B287" s="398" t="s">
        <v>311</v>
      </c>
      <c r="C287" s="400">
        <v>1895</v>
      </c>
      <c r="D287" s="399">
        <v>436.79624450324735</v>
      </c>
      <c r="E287" s="399">
        <v>132.89382732312865</v>
      </c>
      <c r="F287" s="399">
        <v>569.69007182637597</v>
      </c>
      <c r="G287" s="399">
        <v>595.26994770520037</v>
      </c>
      <c r="H287" s="399">
        <v>1164.9600195315763</v>
      </c>
      <c r="I287" s="399">
        <v>198.43518683493511</v>
      </c>
      <c r="J287" s="399">
        <v>1363.3952063665113</v>
      </c>
      <c r="K287" s="399">
        <v>135.25857519788917</v>
      </c>
      <c r="L287" s="399">
        <v>1498.6537815644006</v>
      </c>
      <c r="M287" s="399">
        <v>145.1392242744063</v>
      </c>
      <c r="N287" s="399">
        <v>1643.7930058388069</v>
      </c>
      <c r="O287" s="412">
        <v>11</v>
      </c>
      <c r="P287" s="412">
        <v>11</v>
      </c>
      <c r="Q287" s="22"/>
      <c r="R287" s="419">
        <v>921</v>
      </c>
      <c r="S287" s="202" t="s">
        <v>311</v>
      </c>
      <c r="T287" s="400">
        <v>1894</v>
      </c>
      <c r="U287" s="434">
        <v>433.60803234090503</v>
      </c>
      <c r="V287" s="434">
        <v>560.02828668685765</v>
      </c>
      <c r="W287" s="434">
        <v>993.63631902776274</v>
      </c>
      <c r="X287" s="434">
        <v>258.62148987893073</v>
      </c>
      <c r="Y287" s="434">
        <v>1252.2578089066935</v>
      </c>
      <c r="Z287" s="435">
        <v>135.3299894403379</v>
      </c>
      <c r="AA287" s="437">
        <v>1381.7203221062712</v>
      </c>
      <c r="AB287" s="434">
        <v>106.79251478352693</v>
      </c>
      <c r="AC287" s="434">
        <v>1488.5128368897981</v>
      </c>
      <c r="AD287" s="412">
        <v>11</v>
      </c>
      <c r="AE287" s="412">
        <v>11</v>
      </c>
    </row>
    <row r="288" spans="1:31" s="9" customFormat="1" ht="16.5">
      <c r="A288" s="397">
        <v>922</v>
      </c>
      <c r="B288" s="398" t="s">
        <v>312</v>
      </c>
      <c r="C288" s="400">
        <v>4469</v>
      </c>
      <c r="D288" s="399">
        <v>513.02801270181476</v>
      </c>
      <c r="E288" s="399">
        <v>126.65000091878311</v>
      </c>
      <c r="F288" s="399">
        <v>639.67801362059788</v>
      </c>
      <c r="G288" s="399">
        <v>263.85340735258262</v>
      </c>
      <c r="H288" s="399">
        <v>903.53142097318039</v>
      </c>
      <c r="I288" s="399">
        <v>76.867380899971963</v>
      </c>
      <c r="J288" s="399">
        <v>980.39880187315237</v>
      </c>
      <c r="K288" s="399">
        <v>-250.98299395837995</v>
      </c>
      <c r="L288" s="399">
        <v>729.41580791477236</v>
      </c>
      <c r="M288" s="399">
        <v>22.804741168046547</v>
      </c>
      <c r="N288" s="399">
        <v>752.22054908281893</v>
      </c>
      <c r="O288" s="412">
        <v>6</v>
      </c>
      <c r="P288" s="412">
        <v>6</v>
      </c>
      <c r="Q288" s="22"/>
      <c r="R288" s="419">
        <v>922</v>
      </c>
      <c r="S288" s="202" t="s">
        <v>312</v>
      </c>
      <c r="T288" s="400">
        <v>4501</v>
      </c>
      <c r="U288" s="434">
        <v>476.64307433132598</v>
      </c>
      <c r="V288" s="434">
        <v>278.33795097454635</v>
      </c>
      <c r="W288" s="434">
        <v>754.98102530587232</v>
      </c>
      <c r="X288" s="434">
        <v>154.92908397189686</v>
      </c>
      <c r="Y288" s="434">
        <v>909.91010927776915</v>
      </c>
      <c r="Z288" s="435">
        <v>-249.19862252832704</v>
      </c>
      <c r="AA288" s="437">
        <v>658.80613238374553</v>
      </c>
      <c r="AB288" s="434">
        <v>-18.76330337702732</v>
      </c>
      <c r="AC288" s="434">
        <v>640.04282900671819</v>
      </c>
      <c r="AD288" s="412">
        <v>6</v>
      </c>
      <c r="AE288" s="412">
        <v>6</v>
      </c>
    </row>
    <row r="289" spans="1:31" s="9" customFormat="1" ht="16.5">
      <c r="A289" s="397">
        <v>924</v>
      </c>
      <c r="B289" s="398" t="s">
        <v>313</v>
      </c>
      <c r="C289" s="400">
        <v>2936</v>
      </c>
      <c r="D289" s="399">
        <v>345.57777662947888</v>
      </c>
      <c r="E289" s="399">
        <v>131.0788389448025</v>
      </c>
      <c r="F289" s="399">
        <v>476.65661557428137</v>
      </c>
      <c r="G289" s="399">
        <v>560.15408486239062</v>
      </c>
      <c r="H289" s="399">
        <v>1036.8107004366721</v>
      </c>
      <c r="I289" s="399">
        <v>171.37620522123359</v>
      </c>
      <c r="J289" s="399">
        <v>1208.1869056579058</v>
      </c>
      <c r="K289" s="399">
        <v>37.990122615803813</v>
      </c>
      <c r="L289" s="399">
        <v>1246.1770282737095</v>
      </c>
      <c r="M289" s="399">
        <v>10.219426430517712</v>
      </c>
      <c r="N289" s="399">
        <v>1256.3964547042272</v>
      </c>
      <c r="O289" s="412">
        <v>16</v>
      </c>
      <c r="P289" s="412">
        <v>16</v>
      </c>
      <c r="Q289" s="22"/>
      <c r="R289" s="419">
        <v>924</v>
      </c>
      <c r="S289" s="202" t="s">
        <v>313</v>
      </c>
      <c r="T289" s="400">
        <v>2946</v>
      </c>
      <c r="U289" s="434">
        <v>289.72423465352136</v>
      </c>
      <c r="V289" s="434">
        <v>556.07084387356281</v>
      </c>
      <c r="W289" s="434">
        <v>845.795078527084</v>
      </c>
      <c r="X289" s="434">
        <v>244.53497826009755</v>
      </c>
      <c r="Y289" s="434">
        <v>1090.3300567871815</v>
      </c>
      <c r="Z289" s="435">
        <v>37.861167684996609</v>
      </c>
      <c r="AA289" s="437">
        <v>1124.367734994921</v>
      </c>
      <c r="AB289" s="434">
        <v>5.5703835709436547</v>
      </c>
      <c r="AC289" s="434">
        <v>1129.9381185658647</v>
      </c>
      <c r="AD289" s="412">
        <v>16</v>
      </c>
      <c r="AE289" s="412">
        <v>16</v>
      </c>
    </row>
    <row r="290" spans="1:31" s="9" customFormat="1" ht="16.5">
      <c r="A290" s="397">
        <v>925</v>
      </c>
      <c r="B290" s="398" t="s">
        <v>314</v>
      </c>
      <c r="C290" s="400">
        <v>3387</v>
      </c>
      <c r="D290" s="399">
        <v>956.97095912711814</v>
      </c>
      <c r="E290" s="399">
        <v>111.09984169072212</v>
      </c>
      <c r="F290" s="399">
        <v>1068.0708008178403</v>
      </c>
      <c r="G290" s="399">
        <v>23.834800274310023</v>
      </c>
      <c r="H290" s="399">
        <v>1091.9056010921502</v>
      </c>
      <c r="I290" s="399">
        <v>177.47871602230632</v>
      </c>
      <c r="J290" s="399">
        <v>1269.3843171144565</v>
      </c>
      <c r="K290" s="399">
        <v>-3.5293770298198996</v>
      </c>
      <c r="L290" s="399">
        <v>1265.8549400846366</v>
      </c>
      <c r="M290" s="399">
        <v>10.851842072630639</v>
      </c>
      <c r="N290" s="399">
        <v>1276.7067821572673</v>
      </c>
      <c r="O290" s="412">
        <v>11</v>
      </c>
      <c r="P290" s="412">
        <v>11</v>
      </c>
      <c r="Q290" s="22"/>
      <c r="R290" s="419">
        <v>925</v>
      </c>
      <c r="S290" s="202" t="s">
        <v>314</v>
      </c>
      <c r="T290" s="400">
        <v>3427</v>
      </c>
      <c r="U290" s="434">
        <v>928.87636191355398</v>
      </c>
      <c r="V290" s="434">
        <v>-5.9576278379730203</v>
      </c>
      <c r="W290" s="434">
        <v>922.91873407558103</v>
      </c>
      <c r="X290" s="434">
        <v>239.43109043630139</v>
      </c>
      <c r="Y290" s="434">
        <v>1162.3498245118826</v>
      </c>
      <c r="Z290" s="435">
        <v>-3.4881820834549169</v>
      </c>
      <c r="AA290" s="437">
        <v>1154.2765826093439</v>
      </c>
      <c r="AB290" s="434">
        <v>16.977575138605197</v>
      </c>
      <c r="AC290" s="434">
        <v>1171.254157747949</v>
      </c>
      <c r="AD290" s="412">
        <v>11</v>
      </c>
      <c r="AE290" s="412">
        <v>11</v>
      </c>
    </row>
    <row r="291" spans="1:31" s="9" customFormat="1" ht="16.5">
      <c r="A291" s="397">
        <v>927</v>
      </c>
      <c r="B291" s="398" t="s">
        <v>315</v>
      </c>
      <c r="C291" s="400">
        <v>28811</v>
      </c>
      <c r="D291" s="399">
        <v>474.34997134584972</v>
      </c>
      <c r="E291" s="399">
        <v>119.43125413725242</v>
      </c>
      <c r="F291" s="399">
        <v>593.78122548310216</v>
      </c>
      <c r="G291" s="399">
        <v>82.402779349110872</v>
      </c>
      <c r="H291" s="399">
        <v>676.18400483221296</v>
      </c>
      <c r="I291" s="399">
        <v>77.653424937497974</v>
      </c>
      <c r="J291" s="399">
        <v>753.83742976971098</v>
      </c>
      <c r="K291" s="399">
        <v>-109.10541112769428</v>
      </c>
      <c r="L291" s="399">
        <v>644.73201864201667</v>
      </c>
      <c r="M291" s="399">
        <v>-3.483362907014687</v>
      </c>
      <c r="N291" s="399">
        <v>641.24865573500199</v>
      </c>
      <c r="O291" s="412">
        <v>1</v>
      </c>
      <c r="P291" s="413">
        <v>33</v>
      </c>
      <c r="Q291" s="22"/>
      <c r="R291" s="419">
        <v>927</v>
      </c>
      <c r="S291" s="202" t="s">
        <v>315</v>
      </c>
      <c r="T291" s="400">
        <v>28913</v>
      </c>
      <c r="U291" s="434">
        <v>504.1056690895465</v>
      </c>
      <c r="V291" s="434">
        <v>90.697613283760703</v>
      </c>
      <c r="W291" s="434">
        <v>594.8032823733073</v>
      </c>
      <c r="X291" s="434">
        <v>139.32080180989195</v>
      </c>
      <c r="Y291" s="434">
        <v>734.1240841831991</v>
      </c>
      <c r="Z291" s="435">
        <v>-108.72050634662608</v>
      </c>
      <c r="AA291" s="437">
        <v>623.31410251405373</v>
      </c>
      <c r="AB291" s="434">
        <v>-6.2705376456957005</v>
      </c>
      <c r="AC291" s="434">
        <v>617.04356486835809</v>
      </c>
      <c r="AD291" s="412">
        <v>1</v>
      </c>
      <c r="AE291" s="413">
        <v>33</v>
      </c>
    </row>
    <row r="292" spans="1:31" s="9" customFormat="1" ht="16.5">
      <c r="A292" s="397">
        <v>931</v>
      </c>
      <c r="B292" s="398" t="s">
        <v>316</v>
      </c>
      <c r="C292" s="400">
        <v>5877</v>
      </c>
      <c r="D292" s="399">
        <v>735.94787829492657</v>
      </c>
      <c r="E292" s="399">
        <v>133.68688115181868</v>
      </c>
      <c r="F292" s="399">
        <v>869.63475944674531</v>
      </c>
      <c r="G292" s="399">
        <v>364.32254112645796</v>
      </c>
      <c r="H292" s="399">
        <v>1233.9573005732034</v>
      </c>
      <c r="I292" s="399">
        <v>156.16913976753392</v>
      </c>
      <c r="J292" s="399">
        <v>1390.1264403407372</v>
      </c>
      <c r="K292" s="399">
        <v>31.025353071294877</v>
      </c>
      <c r="L292" s="399">
        <v>1421.151793412032</v>
      </c>
      <c r="M292" s="399">
        <v>-9.7186314497192487</v>
      </c>
      <c r="N292" s="399">
        <v>1411.4331619623129</v>
      </c>
      <c r="O292" s="412">
        <v>13</v>
      </c>
      <c r="P292" s="412">
        <v>13</v>
      </c>
      <c r="Q292" s="22"/>
      <c r="R292" s="419">
        <v>931</v>
      </c>
      <c r="S292" s="202" t="s">
        <v>316</v>
      </c>
      <c r="T292" s="400">
        <v>5951</v>
      </c>
      <c r="U292" s="434">
        <v>731.05605698828958</v>
      </c>
      <c r="V292" s="434">
        <v>398.63750747683582</v>
      </c>
      <c r="W292" s="434">
        <v>1129.6935644651255</v>
      </c>
      <c r="X292" s="434">
        <v>220.08306042331367</v>
      </c>
      <c r="Y292" s="434">
        <v>1349.7766248884391</v>
      </c>
      <c r="Z292" s="435">
        <v>30.639556377079483</v>
      </c>
      <c r="AA292" s="437">
        <v>1374.2884716368849</v>
      </c>
      <c r="AB292" s="434">
        <v>-15.642991093933793</v>
      </c>
      <c r="AC292" s="434">
        <v>1358.645480542951</v>
      </c>
      <c r="AD292" s="412">
        <v>13</v>
      </c>
      <c r="AE292" s="412">
        <v>13</v>
      </c>
    </row>
    <row r="293" spans="1:31" s="9" customFormat="1" ht="16.5">
      <c r="A293" s="397">
        <v>934</v>
      </c>
      <c r="B293" s="398" t="s">
        <v>317</v>
      </c>
      <c r="C293" s="400">
        <v>2656</v>
      </c>
      <c r="D293" s="399">
        <v>196.15999883898013</v>
      </c>
      <c r="E293" s="399">
        <v>105.02287651694229</v>
      </c>
      <c r="F293" s="399">
        <v>301.18287535592242</v>
      </c>
      <c r="G293" s="399">
        <v>465.19429948250132</v>
      </c>
      <c r="H293" s="399">
        <v>766.37717483842368</v>
      </c>
      <c r="I293" s="399">
        <v>127.55942064726354</v>
      </c>
      <c r="J293" s="399">
        <v>893.93659548568735</v>
      </c>
      <c r="K293" s="399">
        <v>-296.59450301204816</v>
      </c>
      <c r="L293" s="399">
        <v>597.34209247363913</v>
      </c>
      <c r="M293" s="399">
        <v>-1069.3025706325302</v>
      </c>
      <c r="N293" s="399">
        <v>-471.96047815889102</v>
      </c>
      <c r="O293" s="412">
        <v>14</v>
      </c>
      <c r="P293" s="412">
        <v>14</v>
      </c>
      <c r="Q293" s="22"/>
      <c r="R293" s="419">
        <v>934</v>
      </c>
      <c r="S293" s="202" t="s">
        <v>317</v>
      </c>
      <c r="T293" s="400">
        <v>2671</v>
      </c>
      <c r="U293" s="434">
        <v>156.85991864037828</v>
      </c>
      <c r="V293" s="434">
        <v>458.56375464014036</v>
      </c>
      <c r="W293" s="434">
        <v>615.42367328051864</v>
      </c>
      <c r="X293" s="434">
        <v>210.37030712304923</v>
      </c>
      <c r="Y293" s="434">
        <v>825.79398040356796</v>
      </c>
      <c r="Z293" s="435">
        <v>-294.92886559341071</v>
      </c>
      <c r="AA293" s="437">
        <v>530.86511481015725</v>
      </c>
      <c r="AB293" s="434">
        <v>-901.03048296518159</v>
      </c>
      <c r="AC293" s="434">
        <v>-370.16536815502434</v>
      </c>
      <c r="AD293" s="412">
        <v>14</v>
      </c>
      <c r="AE293" s="412">
        <v>14</v>
      </c>
    </row>
    <row r="294" spans="1:31" s="9" customFormat="1" ht="16.5">
      <c r="A294" s="397">
        <v>935</v>
      </c>
      <c r="B294" s="398" t="s">
        <v>318</v>
      </c>
      <c r="C294" s="400">
        <v>2927</v>
      </c>
      <c r="D294" s="399">
        <v>26.291957121953253</v>
      </c>
      <c r="E294" s="399">
        <v>170.18882116684421</v>
      </c>
      <c r="F294" s="399">
        <v>196.48077828879747</v>
      </c>
      <c r="G294" s="399">
        <v>398.29905937510364</v>
      </c>
      <c r="H294" s="399">
        <v>594.77983766390116</v>
      </c>
      <c r="I294" s="399">
        <v>134.82558198633504</v>
      </c>
      <c r="J294" s="399">
        <v>729.60541965023617</v>
      </c>
      <c r="K294" s="399">
        <v>80.197813460881449</v>
      </c>
      <c r="L294" s="399">
        <v>809.80323311111761</v>
      </c>
      <c r="M294" s="399">
        <v>224.65305806627947</v>
      </c>
      <c r="N294" s="399">
        <v>1034.4562911773971</v>
      </c>
      <c r="O294" s="412">
        <v>8</v>
      </c>
      <c r="P294" s="412">
        <v>8</v>
      </c>
      <c r="Q294" s="22"/>
      <c r="R294" s="419">
        <v>935</v>
      </c>
      <c r="S294" s="202" t="s">
        <v>318</v>
      </c>
      <c r="T294" s="400">
        <v>2985</v>
      </c>
      <c r="U294" s="434">
        <v>44.502549163088283</v>
      </c>
      <c r="V294" s="434">
        <v>363.50108801784199</v>
      </c>
      <c r="W294" s="434">
        <v>408.00363718093035</v>
      </c>
      <c r="X294" s="434">
        <v>208.53846738420859</v>
      </c>
      <c r="Y294" s="434">
        <v>616.54210456513897</v>
      </c>
      <c r="Z294" s="435">
        <v>78.6395309882747</v>
      </c>
      <c r="AA294" s="437">
        <v>688.99436587167156</v>
      </c>
      <c r="AB294" s="434">
        <v>422.80578324958134</v>
      </c>
      <c r="AC294" s="434">
        <v>1111.8001491212528</v>
      </c>
      <c r="AD294" s="412">
        <v>8</v>
      </c>
      <c r="AE294" s="412">
        <v>8</v>
      </c>
    </row>
    <row r="295" spans="1:31" s="9" customFormat="1" ht="16.5">
      <c r="A295" s="397">
        <v>936</v>
      </c>
      <c r="B295" s="398" t="s">
        <v>319</v>
      </c>
      <c r="C295" s="400">
        <v>6275</v>
      </c>
      <c r="D295" s="399">
        <v>519.83459535461168</v>
      </c>
      <c r="E295" s="399">
        <v>120.70462757055685</v>
      </c>
      <c r="F295" s="399">
        <v>640.53922292516859</v>
      </c>
      <c r="G295" s="399">
        <v>383.91086697937106</v>
      </c>
      <c r="H295" s="399">
        <v>1024.4500899045397</v>
      </c>
      <c r="I295" s="399">
        <v>167.91179203723445</v>
      </c>
      <c r="J295" s="399">
        <v>1192.3618819417741</v>
      </c>
      <c r="K295" s="399">
        <v>87.170836653386459</v>
      </c>
      <c r="L295" s="399">
        <v>1279.5327185951605</v>
      </c>
      <c r="M295" s="399">
        <v>29.539362932270922</v>
      </c>
      <c r="N295" s="399">
        <v>1309.0720815274315</v>
      </c>
      <c r="O295" s="412">
        <v>6</v>
      </c>
      <c r="P295" s="412">
        <v>6</v>
      </c>
      <c r="Q295" s="22"/>
      <c r="R295" s="419">
        <v>936</v>
      </c>
      <c r="S295" s="202" t="s">
        <v>319</v>
      </c>
      <c r="T295" s="400">
        <v>6395</v>
      </c>
      <c r="U295" s="434">
        <v>534.00562680825794</v>
      </c>
      <c r="V295" s="434">
        <v>313.96371132582794</v>
      </c>
      <c r="W295" s="434">
        <v>847.969338134086</v>
      </c>
      <c r="X295" s="434">
        <v>221.51354418751001</v>
      </c>
      <c r="Y295" s="434">
        <v>1069.482882321596</v>
      </c>
      <c r="Z295" s="435">
        <v>85.535105551211885</v>
      </c>
      <c r="AA295" s="437">
        <v>1151.5072763794537</v>
      </c>
      <c r="AB295" s="434">
        <v>13.65410172009382</v>
      </c>
      <c r="AC295" s="434">
        <v>1165.1613780995474</v>
      </c>
      <c r="AD295" s="412">
        <v>6</v>
      </c>
      <c r="AE295" s="412">
        <v>6</v>
      </c>
    </row>
    <row r="296" spans="1:31" s="9" customFormat="1" ht="16.5">
      <c r="A296" s="397">
        <v>946</v>
      </c>
      <c r="B296" s="398" t="s">
        <v>320</v>
      </c>
      <c r="C296" s="400">
        <v>6291</v>
      </c>
      <c r="D296" s="399">
        <v>793.85506369162374</v>
      </c>
      <c r="E296" s="399">
        <v>96.034450920183119</v>
      </c>
      <c r="F296" s="399">
        <v>889.88951461180682</v>
      </c>
      <c r="G296" s="399">
        <v>359.33721180441546</v>
      </c>
      <c r="H296" s="399">
        <v>1249.2267264162224</v>
      </c>
      <c r="I296" s="399">
        <v>146.3103194189035</v>
      </c>
      <c r="J296" s="399">
        <v>1395.5370458351258</v>
      </c>
      <c r="K296" s="399">
        <v>118.60133524082022</v>
      </c>
      <c r="L296" s="399">
        <v>1514.138381075946</v>
      </c>
      <c r="M296" s="399">
        <v>-16.013228798283269</v>
      </c>
      <c r="N296" s="399">
        <v>1498.1251522776627</v>
      </c>
      <c r="O296" s="412">
        <v>15</v>
      </c>
      <c r="P296" s="412">
        <v>15</v>
      </c>
      <c r="Q296" s="22"/>
      <c r="R296" s="419">
        <v>946</v>
      </c>
      <c r="S296" s="202" t="s">
        <v>320</v>
      </c>
      <c r="T296" s="400">
        <v>6287</v>
      </c>
      <c r="U296" s="434">
        <v>737.99818209415321</v>
      </c>
      <c r="V296" s="434">
        <v>345.27497863933309</v>
      </c>
      <c r="W296" s="434">
        <v>1083.2731607334863</v>
      </c>
      <c r="X296" s="434">
        <v>216.96121268841119</v>
      </c>
      <c r="Y296" s="434">
        <v>1300.2343734218975</v>
      </c>
      <c r="Z296" s="435">
        <v>118.67679338317163</v>
      </c>
      <c r="AA296" s="437">
        <v>1412.278114474864</v>
      </c>
      <c r="AB296" s="434">
        <v>-25.098294019405124</v>
      </c>
      <c r="AC296" s="434">
        <v>1387.1798204554589</v>
      </c>
      <c r="AD296" s="412">
        <v>15</v>
      </c>
      <c r="AE296" s="412">
        <v>15</v>
      </c>
    </row>
    <row r="297" spans="1:31" s="9" customFormat="1" ht="16.5">
      <c r="A297" s="397">
        <v>976</v>
      </c>
      <c r="B297" s="398" t="s">
        <v>321</v>
      </c>
      <c r="C297" s="400">
        <v>3765</v>
      </c>
      <c r="D297" s="399">
        <v>460.32689570166139</v>
      </c>
      <c r="E297" s="399">
        <v>170.91094110191537</v>
      </c>
      <c r="F297" s="399">
        <v>631.23783680357678</v>
      </c>
      <c r="G297" s="399">
        <v>513.62418108947463</v>
      </c>
      <c r="H297" s="399">
        <v>1144.8620178930514</v>
      </c>
      <c r="I297" s="399">
        <v>157.2835178714455</v>
      </c>
      <c r="J297" s="399">
        <v>1302.145535764497</v>
      </c>
      <c r="K297" s="399">
        <v>-190.68552456839311</v>
      </c>
      <c r="L297" s="399">
        <v>1111.4600111961038</v>
      </c>
      <c r="M297" s="399">
        <v>-18.271725243027891</v>
      </c>
      <c r="N297" s="399">
        <v>1093.188285953076</v>
      </c>
      <c r="O297" s="412">
        <v>19</v>
      </c>
      <c r="P297" s="412">
        <v>19</v>
      </c>
      <c r="Q297" s="22"/>
      <c r="R297" s="419">
        <v>976</v>
      </c>
      <c r="S297" s="202" t="s">
        <v>321</v>
      </c>
      <c r="T297" s="400">
        <v>3788</v>
      </c>
      <c r="U297" s="434">
        <v>366.02448417078625</v>
      </c>
      <c r="V297" s="434">
        <v>498.0649859132638</v>
      </c>
      <c r="W297" s="434">
        <v>864.08947008405005</v>
      </c>
      <c r="X297" s="434">
        <v>217.2046154073694</v>
      </c>
      <c r="Y297" s="434">
        <v>1081.2940854914193</v>
      </c>
      <c r="Z297" s="435">
        <v>-189.52771911298839</v>
      </c>
      <c r="AA297" s="437">
        <v>890.05517313661471</v>
      </c>
      <c r="AB297" s="434">
        <v>-12.224663146779308</v>
      </c>
      <c r="AC297" s="434">
        <v>877.83050998983538</v>
      </c>
      <c r="AD297" s="412">
        <v>19</v>
      </c>
      <c r="AE297" s="412">
        <v>19</v>
      </c>
    </row>
    <row r="298" spans="1:31" s="9" customFormat="1" ht="16.5">
      <c r="A298" s="397">
        <v>977</v>
      </c>
      <c r="B298" s="398" t="s">
        <v>322</v>
      </c>
      <c r="C298" s="400">
        <v>15369</v>
      </c>
      <c r="D298" s="399">
        <v>539.50358152418823</v>
      </c>
      <c r="E298" s="399">
        <v>107.00601413576339</v>
      </c>
      <c r="F298" s="399">
        <v>646.50959565995163</v>
      </c>
      <c r="G298" s="399">
        <v>385.69518828262017</v>
      </c>
      <c r="H298" s="399">
        <v>1032.2047839425718</v>
      </c>
      <c r="I298" s="399">
        <v>64.604431646615609</v>
      </c>
      <c r="J298" s="399">
        <v>1096.8092155891873</v>
      </c>
      <c r="K298" s="399">
        <v>19.206389485327609</v>
      </c>
      <c r="L298" s="399">
        <v>1116.015605074515</v>
      </c>
      <c r="M298" s="399">
        <v>27.463373669724785</v>
      </c>
      <c r="N298" s="399">
        <v>1143.4789787442398</v>
      </c>
      <c r="O298" s="412">
        <v>17</v>
      </c>
      <c r="P298" s="412">
        <v>17</v>
      </c>
      <c r="Q298" s="22"/>
      <c r="R298" s="419">
        <v>977</v>
      </c>
      <c r="S298" s="202" t="s">
        <v>322</v>
      </c>
      <c r="T298" s="400">
        <v>15293</v>
      </c>
      <c r="U298" s="434">
        <v>519.23839534965487</v>
      </c>
      <c r="V298" s="434">
        <v>426.79225627424455</v>
      </c>
      <c r="W298" s="434">
        <v>946.03065162389942</v>
      </c>
      <c r="X298" s="434">
        <v>159.11941955079774</v>
      </c>
      <c r="Y298" s="434">
        <v>1105.1500711746974</v>
      </c>
      <c r="Z298" s="435">
        <v>19.301837441966914</v>
      </c>
      <c r="AA298" s="437">
        <v>1118.595765283113</v>
      </c>
      <c r="AB298" s="434">
        <v>13.218183155692145</v>
      </c>
      <c r="AC298" s="434">
        <v>1131.813948438805</v>
      </c>
      <c r="AD298" s="412">
        <v>17</v>
      </c>
      <c r="AE298" s="412">
        <v>17</v>
      </c>
    </row>
    <row r="299" spans="1:31" s="9" customFormat="1" ht="16.5">
      <c r="A299" s="397">
        <v>980</v>
      </c>
      <c r="B299" s="398" t="s">
        <v>323</v>
      </c>
      <c r="C299" s="400">
        <v>33677</v>
      </c>
      <c r="D299" s="399">
        <v>601.71858532223962</v>
      </c>
      <c r="E299" s="399">
        <v>118.37023812038221</v>
      </c>
      <c r="F299" s="399">
        <v>720.0888234426219</v>
      </c>
      <c r="G299" s="399">
        <v>149.73724483883646</v>
      </c>
      <c r="H299" s="399">
        <v>869.82606828145833</v>
      </c>
      <c r="I299" s="399">
        <v>49.31136538657244</v>
      </c>
      <c r="J299" s="399">
        <v>919.13743366803078</v>
      </c>
      <c r="K299" s="399">
        <v>-117.83505062802506</v>
      </c>
      <c r="L299" s="399">
        <v>801.30238304000568</v>
      </c>
      <c r="M299" s="399">
        <v>-31.14457921502806</v>
      </c>
      <c r="N299" s="399">
        <v>770.15780382497769</v>
      </c>
      <c r="O299" s="412">
        <v>6</v>
      </c>
      <c r="P299" s="412">
        <v>6</v>
      </c>
      <c r="Q299" s="22"/>
      <c r="R299" s="419">
        <v>980</v>
      </c>
      <c r="S299" s="202" t="s">
        <v>323</v>
      </c>
      <c r="T299" s="400">
        <v>33607</v>
      </c>
      <c r="U299" s="434">
        <v>599.20185260598089</v>
      </c>
      <c r="V299" s="434">
        <v>163.16406184444591</v>
      </c>
      <c r="W299" s="434">
        <v>762.36591445042677</v>
      </c>
      <c r="X299" s="434">
        <v>125.59792048308245</v>
      </c>
      <c r="Y299" s="434">
        <v>887.96383493350925</v>
      </c>
      <c r="Z299" s="435">
        <v>-118.08048918380099</v>
      </c>
      <c r="AA299" s="437">
        <v>767.2391942336551</v>
      </c>
      <c r="AB299" s="434">
        <v>-24.196850816794132</v>
      </c>
      <c r="AC299" s="434">
        <v>743.04234341686094</v>
      </c>
      <c r="AD299" s="412">
        <v>6</v>
      </c>
      <c r="AE299" s="412">
        <v>6</v>
      </c>
    </row>
    <row r="300" spans="1:31" s="9" customFormat="1" ht="16.5">
      <c r="A300" s="397">
        <v>981</v>
      </c>
      <c r="B300" s="398" t="s">
        <v>324</v>
      </c>
      <c r="C300" s="400">
        <v>2207</v>
      </c>
      <c r="D300" s="399">
        <v>266.39041277853914</v>
      </c>
      <c r="E300" s="399">
        <v>146.41002796662164</v>
      </c>
      <c r="F300" s="399">
        <v>412.80044074516081</v>
      </c>
      <c r="G300" s="399">
        <v>545.73075469630282</v>
      </c>
      <c r="H300" s="399">
        <v>958.53119544146375</v>
      </c>
      <c r="I300" s="399">
        <v>163.97466088964546</v>
      </c>
      <c r="J300" s="399">
        <v>1122.505856331109</v>
      </c>
      <c r="K300" s="399">
        <v>-260.83733574988673</v>
      </c>
      <c r="L300" s="399">
        <v>861.66852058122242</v>
      </c>
      <c r="M300" s="399">
        <v>-8.3080752152242869</v>
      </c>
      <c r="N300" s="399">
        <v>853.36044536599809</v>
      </c>
      <c r="O300" s="412">
        <v>5</v>
      </c>
      <c r="P300" s="412">
        <v>5</v>
      </c>
      <c r="Q300" s="22"/>
      <c r="R300" s="419">
        <v>981</v>
      </c>
      <c r="S300" s="202" t="s">
        <v>324</v>
      </c>
      <c r="T300" s="400">
        <v>2237</v>
      </c>
      <c r="U300" s="434">
        <v>309.65003563044792</v>
      </c>
      <c r="V300" s="434">
        <v>502.33040543010912</v>
      </c>
      <c r="W300" s="434">
        <v>811.98044106055704</v>
      </c>
      <c r="X300" s="434">
        <v>226.46176794260478</v>
      </c>
      <c r="Y300" s="434">
        <v>1038.4422090031619</v>
      </c>
      <c r="Z300" s="435">
        <v>-257.33929369691549</v>
      </c>
      <c r="AA300" s="437">
        <v>779.98400605278187</v>
      </c>
      <c r="AB300" s="434">
        <v>-23.341417076441662</v>
      </c>
      <c r="AC300" s="434">
        <v>756.64258897634011</v>
      </c>
      <c r="AD300" s="412">
        <v>5</v>
      </c>
      <c r="AE300" s="412">
        <v>5</v>
      </c>
    </row>
    <row r="301" spans="1:31" s="9" customFormat="1" ht="16.5">
      <c r="A301" s="397">
        <v>989</v>
      </c>
      <c r="B301" s="398" t="s">
        <v>325</v>
      </c>
      <c r="C301" s="400">
        <v>5316</v>
      </c>
      <c r="D301" s="399">
        <v>-115.51258492786768</v>
      </c>
      <c r="E301" s="399">
        <v>130.82073770250318</v>
      </c>
      <c r="F301" s="399">
        <v>15.308152774635513</v>
      </c>
      <c r="G301" s="399">
        <v>426.17486501009796</v>
      </c>
      <c r="H301" s="399">
        <v>441.48301778473342</v>
      </c>
      <c r="I301" s="399">
        <v>127.31576471081185</v>
      </c>
      <c r="J301" s="399">
        <v>568.79878249554531</v>
      </c>
      <c r="K301" s="399">
        <v>-72.820917983446193</v>
      </c>
      <c r="L301" s="399">
        <v>495.97786451209907</v>
      </c>
      <c r="M301" s="399">
        <v>31.83607224604966</v>
      </c>
      <c r="N301" s="399">
        <v>527.81393675814877</v>
      </c>
      <c r="O301" s="412">
        <v>14</v>
      </c>
      <c r="P301" s="412">
        <v>14</v>
      </c>
      <c r="Q301" s="22"/>
      <c r="R301" s="419">
        <v>989</v>
      </c>
      <c r="S301" s="202" t="s">
        <v>325</v>
      </c>
      <c r="T301" s="400">
        <v>5406</v>
      </c>
      <c r="U301" s="434">
        <v>-117.63053164203488</v>
      </c>
      <c r="V301" s="434">
        <v>378.2714150482285</v>
      </c>
      <c r="W301" s="434">
        <v>260.64088340619361</v>
      </c>
      <c r="X301" s="434">
        <v>212.77786453686269</v>
      </c>
      <c r="Y301" s="434">
        <v>473.4187479430563</v>
      </c>
      <c r="Z301" s="435">
        <v>-71.608583055863861</v>
      </c>
      <c r="AA301" s="437">
        <v>397.9501944839368</v>
      </c>
      <c r="AB301" s="434">
        <v>19.855458287088425</v>
      </c>
      <c r="AC301" s="434">
        <v>417.80565277102522</v>
      </c>
      <c r="AD301" s="412">
        <v>14</v>
      </c>
      <c r="AE301" s="412">
        <v>14</v>
      </c>
    </row>
    <row r="302" spans="1:31" s="9" customFormat="1" ht="16.5">
      <c r="A302" s="397">
        <v>992</v>
      </c>
      <c r="B302" s="398" t="s">
        <v>326</v>
      </c>
      <c r="C302" s="400">
        <v>17971</v>
      </c>
      <c r="D302" s="399">
        <v>134.01290825550325</v>
      </c>
      <c r="E302" s="399">
        <v>195.32289128420288</v>
      </c>
      <c r="F302" s="399">
        <v>329.33579953970616</v>
      </c>
      <c r="G302" s="399">
        <v>226.12565310479908</v>
      </c>
      <c r="H302" s="399">
        <v>555.46145264450524</v>
      </c>
      <c r="I302" s="399">
        <v>84.330132752638804</v>
      </c>
      <c r="J302" s="399">
        <v>639.79158539714399</v>
      </c>
      <c r="K302" s="399">
        <v>-39.78526514940738</v>
      </c>
      <c r="L302" s="399">
        <v>600.00632024773665</v>
      </c>
      <c r="M302" s="399">
        <v>4.3103297501530209</v>
      </c>
      <c r="N302" s="399">
        <v>604.31664999788961</v>
      </c>
      <c r="O302" s="412">
        <v>13</v>
      </c>
      <c r="P302" s="412">
        <v>13</v>
      </c>
      <c r="Q302" s="22"/>
      <c r="R302" s="419">
        <v>992</v>
      </c>
      <c r="S302" s="202" t="s">
        <v>326</v>
      </c>
      <c r="T302" s="400">
        <v>18120</v>
      </c>
      <c r="U302" s="434">
        <v>156.28917488529621</v>
      </c>
      <c r="V302" s="434">
        <v>284.79544392252666</v>
      </c>
      <c r="W302" s="434">
        <v>441.08461880782284</v>
      </c>
      <c r="X302" s="434">
        <v>161.9371531312764</v>
      </c>
      <c r="Y302" s="434">
        <v>603.02177193909927</v>
      </c>
      <c r="Z302" s="435">
        <v>-39.45811258278146</v>
      </c>
      <c r="AA302" s="437">
        <v>558.77066818633989</v>
      </c>
      <c r="AB302" s="434">
        <v>-9.5817606512141271</v>
      </c>
      <c r="AC302" s="434">
        <v>549.18890753512574</v>
      </c>
      <c r="AD302" s="412">
        <v>13</v>
      </c>
      <c r="AE302" s="412">
        <v>13</v>
      </c>
    </row>
  </sheetData>
  <autoFilter ref="A10:AE10" xr:uid="{CCB35BFF-2FE8-4C6E-B887-1766FF9A5084}">
    <sortState xmlns:xlrd2="http://schemas.microsoft.com/office/spreadsheetml/2017/richdata2" ref="A11:AE303">
      <sortCondition ref="A10"/>
    </sortState>
  </autoFilter>
  <conditionalFormatting sqref="C11:C301 T11:T301">
    <cfRule type="cellIs" dxfId="11" priority="2" operator="lessThan">
      <formula>0</formula>
    </cfRule>
  </conditionalFormatting>
  <hyperlinks>
    <hyperlink ref="A5" r:id="rId1" display="https://vm.fi/valtionosuuslaskelmia" xr:uid="{0226B72F-3770-4F2C-8DDB-46B438DD4C3F}"/>
    <hyperlink ref="A6" r:id="rId2" display="https://vos.oph.fi/rap/vos/v24/vop6os24.html" xr:uid="{30B877D9-3B41-495B-B4C4-45F07FEB94E1}"/>
  </hyperlinks>
  <pageMargins left="0.7" right="0.7" top="0.75" bottom="0.75" header="0.3" footer="0.3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56EBB-3FD4-43F2-9773-86B8D48CFBAE}">
  <sheetPr>
    <tabColor theme="5"/>
  </sheetPr>
  <dimension ref="A1:O303"/>
  <sheetViews>
    <sheetView workbookViewId="0">
      <pane ySplit="10" topLeftCell="A11" activePane="bottomLeft" state="frozen"/>
      <selection activeCell="I19" sqref="I19"/>
      <selection pane="bottomLeft"/>
    </sheetView>
  </sheetViews>
  <sheetFormatPr defaultColWidth="9.140625" defaultRowHeight="12.75"/>
  <cols>
    <col min="1" max="1" width="6.85546875" style="14" customWidth="1"/>
    <col min="2" max="2" width="18" style="8" bestFit="1" customWidth="1"/>
    <col min="3" max="3" width="12.7109375" style="1" bestFit="1" customWidth="1"/>
    <col min="4" max="4" width="12.7109375" bestFit="1" customWidth="1"/>
    <col min="5" max="5" width="14.85546875" style="1" bestFit="1" customWidth="1"/>
    <col min="6" max="6" width="10.42578125" style="1" bestFit="1" customWidth="1"/>
    <col min="7" max="7" width="10.7109375" style="1" bestFit="1" customWidth="1"/>
    <col min="8" max="8" width="9" style="1" bestFit="1" customWidth="1"/>
    <col min="9" max="9" width="8" style="1" customWidth="1"/>
    <col min="10" max="10" width="12.7109375" bestFit="1" customWidth="1"/>
    <col min="11" max="11" width="14.85546875" bestFit="1" customWidth="1"/>
    <col min="12" max="12" width="10.140625" style="1" bestFit="1" customWidth="1"/>
    <col min="13" max="13" width="10.85546875" customWidth="1"/>
    <col min="14" max="14" width="3.5703125" style="1" bestFit="1" customWidth="1"/>
    <col min="15" max="15" width="4.28515625" style="1" bestFit="1" customWidth="1"/>
    <col min="16" max="16384" width="9.140625" style="1"/>
  </cols>
  <sheetData>
    <row r="1" spans="1:15" s="473" customFormat="1" ht="35.25">
      <c r="A1" s="472" t="s">
        <v>512</v>
      </c>
    </row>
    <row r="2" spans="1:15" s="417" customFormat="1" ht="15.75">
      <c r="A2" s="438"/>
    </row>
    <row r="3" spans="1:15" s="417" customFormat="1" ht="15.75">
      <c r="A3" s="438"/>
    </row>
    <row r="4" spans="1:15" s="417" customFormat="1" ht="15.75">
      <c r="A4" s="438"/>
    </row>
    <row r="5" spans="1:15" s="417" customFormat="1" ht="15.75"/>
    <row r="6" spans="1:15" s="417" customFormat="1" ht="15.75">
      <c r="A6" s="438"/>
    </row>
    <row r="7" spans="1:15" s="417" customFormat="1" ht="15.75">
      <c r="A7" s="438"/>
    </row>
    <row r="8" spans="1:15" s="417" customFormat="1" ht="15.75"/>
    <row r="9" spans="1:15" s="421" customFormat="1" ht="31.5">
      <c r="C9" s="465" t="s">
        <v>510</v>
      </c>
      <c r="D9" s="466" t="s">
        <v>511</v>
      </c>
      <c r="E9" s="467" t="s">
        <v>498</v>
      </c>
      <c r="F9" s="465" t="s">
        <v>358</v>
      </c>
      <c r="G9" s="467" t="s">
        <v>485</v>
      </c>
      <c r="H9" s="465" t="s">
        <v>499</v>
      </c>
      <c r="I9" s="465" t="s">
        <v>486</v>
      </c>
      <c r="J9" s="465" t="s">
        <v>500</v>
      </c>
      <c r="K9" s="465" t="s">
        <v>502</v>
      </c>
      <c r="L9" s="465" t="s">
        <v>487</v>
      </c>
      <c r="M9" s="465" t="s">
        <v>501</v>
      </c>
      <c r="N9" s="468" t="s">
        <v>489</v>
      </c>
      <c r="O9" s="468" t="s">
        <v>488</v>
      </c>
    </row>
    <row r="10" spans="1:15" s="393" customFormat="1" ht="30.75" customHeight="1">
      <c r="A10" s="451" t="s">
        <v>484</v>
      </c>
      <c r="B10" s="452" t="s">
        <v>483</v>
      </c>
      <c r="C10" s="454">
        <f>SUM(C11:C302)</f>
        <v>3371984904.0090632</v>
      </c>
      <c r="D10" s="411">
        <v>3917609425.0851898</v>
      </c>
      <c r="E10" s="453">
        <f t="shared" ref="E10" si="0">D10-C10</f>
        <v>545624521.07612658</v>
      </c>
      <c r="F10" s="550">
        <f t="shared" ref="F10:F75" si="1">E10/C10</f>
        <v>0.16181108059748894</v>
      </c>
      <c r="G10" s="454">
        <f t="shared" ref="G10" si="2">C10/L10</f>
        <v>609.36428383004579</v>
      </c>
      <c r="H10" s="454">
        <f t="shared" ref="H10" si="3">D10/M10</f>
        <v>702.92329425156504</v>
      </c>
      <c r="I10" s="469">
        <f t="shared" ref="I10" si="4">H10-G10</f>
        <v>93.559010421519247</v>
      </c>
      <c r="J10" s="470">
        <f t="shared" ref="J10" si="5">D10/$D$10</f>
        <v>1</v>
      </c>
      <c r="K10" s="470">
        <f t="shared" ref="K10" si="6">M10/$M$10</f>
        <v>1</v>
      </c>
      <c r="L10" s="453">
        <v>5533611</v>
      </c>
      <c r="M10" s="453">
        <v>5573310</v>
      </c>
      <c r="N10" s="453">
        <v>0</v>
      </c>
      <c r="O10" s="454">
        <v>0</v>
      </c>
    </row>
    <row r="11" spans="1:15" ht="16.5">
      <c r="A11" s="402">
        <v>5</v>
      </c>
      <c r="B11" s="403" t="s">
        <v>34</v>
      </c>
      <c r="C11" s="405">
        <v>13619441.302526362</v>
      </c>
      <c r="D11" s="439">
        <v>14145349.536367653</v>
      </c>
      <c r="E11" s="433">
        <f t="shared" ref="E11:E74" si="7">D11-C11</f>
        <v>525908.2338412907</v>
      </c>
      <c r="F11" s="440">
        <f t="shared" si="1"/>
        <v>3.8614523324369876E-2</v>
      </c>
      <c r="G11" s="405">
        <f t="shared" ref="G11:G74" si="8">C11/L11</f>
        <v>1483.1145924563173</v>
      </c>
      <c r="H11" s="405">
        <f t="shared" ref="H11:H74" si="9">D11/M11</f>
        <v>1552.2165627529521</v>
      </c>
      <c r="I11" s="441">
        <f t="shared" ref="I11:I74" si="10">H11-G11</f>
        <v>69.101970296634818</v>
      </c>
      <c r="J11" s="442">
        <f t="shared" ref="J11:J74" si="11">D11/$D$10</f>
        <v>3.6107094918121038E-3</v>
      </c>
      <c r="K11" s="442">
        <f t="shared" ref="K11:K74" si="12">M11/$M$10</f>
        <v>1.6351145010774567E-3</v>
      </c>
      <c r="L11" s="406">
        <v>9183</v>
      </c>
      <c r="M11" s="406">
        <v>9113</v>
      </c>
      <c r="N11" s="415">
        <v>14</v>
      </c>
      <c r="O11" s="415">
        <v>14</v>
      </c>
    </row>
    <row r="12" spans="1:15" ht="16.5">
      <c r="A12" s="397">
        <v>9</v>
      </c>
      <c r="B12" s="398" t="s">
        <v>35</v>
      </c>
      <c r="C12" s="399">
        <v>3662099.9042112823</v>
      </c>
      <c r="D12" s="444">
        <v>3836362.7724275533</v>
      </c>
      <c r="E12" s="434">
        <f t="shared" si="7"/>
        <v>174262.86821627105</v>
      </c>
      <c r="F12" s="440">
        <f t="shared" si="1"/>
        <v>4.7585503611159014E-2</v>
      </c>
      <c r="G12" s="399">
        <f t="shared" si="8"/>
        <v>1496.5671860283132</v>
      </c>
      <c r="H12" s="399">
        <f t="shared" si="9"/>
        <v>1574.2153354236984</v>
      </c>
      <c r="I12" s="445">
        <f t="shared" si="10"/>
        <v>77.64814939538519</v>
      </c>
      <c r="J12" s="443">
        <f t="shared" si="11"/>
        <v>9.7926116571565337E-4</v>
      </c>
      <c r="K12" s="443">
        <f t="shared" si="12"/>
        <v>4.3726259619507974E-4</v>
      </c>
      <c r="L12" s="400">
        <v>2447</v>
      </c>
      <c r="M12" s="400">
        <v>2437</v>
      </c>
      <c r="N12" s="412">
        <v>17</v>
      </c>
      <c r="O12" s="412">
        <v>17</v>
      </c>
    </row>
    <row r="13" spans="1:15" ht="16.5">
      <c r="A13" s="397">
        <v>10</v>
      </c>
      <c r="B13" s="398" t="s">
        <v>36</v>
      </c>
      <c r="C13" s="399">
        <v>10746420.579244174</v>
      </c>
      <c r="D13" s="444">
        <v>11863491.494761324</v>
      </c>
      <c r="E13" s="434">
        <f t="shared" si="7"/>
        <v>1117070.9155171495</v>
      </c>
      <c r="F13" s="440">
        <f t="shared" si="1"/>
        <v>0.1039481850984578</v>
      </c>
      <c r="G13" s="399">
        <f t="shared" si="8"/>
        <v>967.97158883482018</v>
      </c>
      <c r="H13" s="399">
        <f t="shared" si="9"/>
        <v>1085.10852417098</v>
      </c>
      <c r="I13" s="445">
        <f t="shared" si="10"/>
        <v>117.13693533615981</v>
      </c>
      <c r="J13" s="443">
        <f t="shared" si="11"/>
        <v>3.0282476396950538E-3</v>
      </c>
      <c r="K13" s="443">
        <f t="shared" si="12"/>
        <v>1.9616708921628262E-3</v>
      </c>
      <c r="L13" s="400">
        <v>11102</v>
      </c>
      <c r="M13" s="400">
        <v>10933</v>
      </c>
      <c r="N13" s="412">
        <v>14</v>
      </c>
      <c r="O13" s="412">
        <v>14</v>
      </c>
    </row>
    <row r="14" spans="1:15" ht="16.5">
      <c r="A14" s="397">
        <v>16</v>
      </c>
      <c r="B14" s="398" t="s">
        <v>37</v>
      </c>
      <c r="C14" s="399">
        <v>7871475.1421350483</v>
      </c>
      <c r="D14" s="444">
        <v>8597098.1614501197</v>
      </c>
      <c r="E14" s="434">
        <f t="shared" si="7"/>
        <v>725623.0193150714</v>
      </c>
      <c r="F14" s="440">
        <f t="shared" si="1"/>
        <v>9.2183867218343832E-2</v>
      </c>
      <c r="G14" s="399">
        <f t="shared" si="8"/>
        <v>982.21551561455556</v>
      </c>
      <c r="H14" s="399">
        <f t="shared" si="9"/>
        <v>1078.9530825113102</v>
      </c>
      <c r="I14" s="445">
        <f t="shared" si="10"/>
        <v>96.737566896754629</v>
      </c>
      <c r="J14" s="443">
        <f t="shared" si="11"/>
        <v>2.1944755662474374E-3</v>
      </c>
      <c r="K14" s="443">
        <f t="shared" si="12"/>
        <v>1.4296710572352875E-3</v>
      </c>
      <c r="L14" s="400">
        <v>8014</v>
      </c>
      <c r="M14" s="400">
        <v>7968</v>
      </c>
      <c r="N14" s="412">
        <v>7</v>
      </c>
      <c r="O14" s="412">
        <v>7</v>
      </c>
    </row>
    <row r="15" spans="1:15" ht="16.5">
      <c r="A15" s="397">
        <v>18</v>
      </c>
      <c r="B15" s="398" t="s">
        <v>38</v>
      </c>
      <c r="C15" s="399">
        <v>3225399.2484140848</v>
      </c>
      <c r="D15" s="444">
        <v>3250108.1984347231</v>
      </c>
      <c r="E15" s="434">
        <f t="shared" si="7"/>
        <v>24708.950020638295</v>
      </c>
      <c r="F15" s="440">
        <f t="shared" si="1"/>
        <v>7.6607415447211939E-3</v>
      </c>
      <c r="G15" s="399">
        <f t="shared" si="8"/>
        <v>677.17809120598042</v>
      </c>
      <c r="H15" s="399">
        <f t="shared" si="9"/>
        <v>691.51238264568576</v>
      </c>
      <c r="I15" s="445">
        <f t="shared" si="10"/>
        <v>14.334291439705339</v>
      </c>
      <c r="J15" s="443">
        <f t="shared" si="11"/>
        <v>8.2961516725574248E-4</v>
      </c>
      <c r="K15" s="443">
        <f t="shared" si="12"/>
        <v>8.4330496598969016E-4</v>
      </c>
      <c r="L15" s="400">
        <v>4763</v>
      </c>
      <c r="M15" s="400">
        <v>4700</v>
      </c>
      <c r="N15" s="412">
        <v>1</v>
      </c>
      <c r="O15" s="413">
        <v>34</v>
      </c>
    </row>
    <row r="16" spans="1:15" ht="16.5">
      <c r="A16" s="397">
        <v>19</v>
      </c>
      <c r="B16" s="398" t="s">
        <v>39</v>
      </c>
      <c r="C16" s="399">
        <v>2071354.6223500366</v>
      </c>
      <c r="D16" s="444">
        <v>2172229.6718568373</v>
      </c>
      <c r="E16" s="434">
        <f t="shared" si="7"/>
        <v>100875.04950680071</v>
      </c>
      <c r="F16" s="440">
        <f t="shared" si="1"/>
        <v>4.8700038331608249E-2</v>
      </c>
      <c r="G16" s="399">
        <f t="shared" si="8"/>
        <v>522.40974081968136</v>
      </c>
      <c r="H16" s="399">
        <f t="shared" si="9"/>
        <v>548.4043604788784</v>
      </c>
      <c r="I16" s="445">
        <f t="shared" si="10"/>
        <v>25.994619659197042</v>
      </c>
      <c r="J16" s="443">
        <f t="shared" si="11"/>
        <v>5.5447836579819378E-4</v>
      </c>
      <c r="K16" s="443">
        <f t="shared" si="12"/>
        <v>7.1070871708194948E-4</v>
      </c>
      <c r="L16" s="400">
        <v>3965</v>
      </c>
      <c r="M16" s="400">
        <v>3961</v>
      </c>
      <c r="N16" s="412">
        <v>2</v>
      </c>
      <c r="O16" s="412">
        <v>2</v>
      </c>
    </row>
    <row r="17" spans="1:15" ht="16.5">
      <c r="A17" s="397">
        <v>20</v>
      </c>
      <c r="B17" s="398" t="s">
        <v>40</v>
      </c>
      <c r="C17" s="399">
        <v>5745790.6327780345</v>
      </c>
      <c r="D17" s="444">
        <v>6170524.1329859141</v>
      </c>
      <c r="E17" s="434">
        <f t="shared" si="7"/>
        <v>424733.50020787958</v>
      </c>
      <c r="F17" s="440">
        <f t="shared" si="1"/>
        <v>7.3920810442500415E-2</v>
      </c>
      <c r="G17" s="399">
        <f t="shared" si="8"/>
        <v>348.80049977405662</v>
      </c>
      <c r="H17" s="399">
        <f t="shared" si="9"/>
        <v>376.13679567119254</v>
      </c>
      <c r="I17" s="445">
        <f t="shared" si="10"/>
        <v>27.336295897135926</v>
      </c>
      <c r="J17" s="443">
        <f t="shared" si="11"/>
        <v>1.5750738431133252E-3</v>
      </c>
      <c r="K17" s="443">
        <f t="shared" si="12"/>
        <v>2.9434931844810356E-3</v>
      </c>
      <c r="L17" s="400">
        <v>16473</v>
      </c>
      <c r="M17" s="400">
        <v>16405</v>
      </c>
      <c r="N17" s="412">
        <v>6</v>
      </c>
      <c r="O17" s="412">
        <v>6</v>
      </c>
    </row>
    <row r="18" spans="1:15" ht="16.5">
      <c r="A18" s="397">
        <v>46</v>
      </c>
      <c r="B18" s="398" t="s">
        <v>41</v>
      </c>
      <c r="C18" s="399">
        <v>1908336.8050611648</v>
      </c>
      <c r="D18" s="444">
        <v>2057934.5111373486</v>
      </c>
      <c r="E18" s="434">
        <f t="shared" si="7"/>
        <v>149597.70607618382</v>
      </c>
      <c r="F18" s="440">
        <f t="shared" si="1"/>
        <v>7.8391668430557268E-2</v>
      </c>
      <c r="G18" s="399">
        <f t="shared" si="8"/>
        <v>1423.0699515743213</v>
      </c>
      <c r="H18" s="399">
        <f t="shared" si="9"/>
        <v>1559.0412963161732</v>
      </c>
      <c r="I18" s="445">
        <f t="shared" si="10"/>
        <v>135.97134474185191</v>
      </c>
      <c r="J18" s="443">
        <f t="shared" si="11"/>
        <v>5.2530364511582162E-4</v>
      </c>
      <c r="K18" s="443">
        <f t="shared" si="12"/>
        <v>2.3684309683114703E-4</v>
      </c>
      <c r="L18" s="400">
        <v>1341</v>
      </c>
      <c r="M18" s="400">
        <v>1320</v>
      </c>
      <c r="N18" s="412">
        <v>10</v>
      </c>
      <c r="O18" s="412">
        <v>10</v>
      </c>
    </row>
    <row r="19" spans="1:15" ht="16.5">
      <c r="A19" s="397">
        <v>47</v>
      </c>
      <c r="B19" s="398" t="s">
        <v>42</v>
      </c>
      <c r="C19" s="399">
        <v>3457694.0306048701</v>
      </c>
      <c r="D19" s="444">
        <v>3518404.760958211</v>
      </c>
      <c r="E19" s="434">
        <f t="shared" si="7"/>
        <v>60710.730353340972</v>
      </c>
      <c r="F19" s="440">
        <f t="shared" si="1"/>
        <v>1.7558155758137042E-2</v>
      </c>
      <c r="G19" s="399">
        <f t="shared" si="8"/>
        <v>1909.2733465515571</v>
      </c>
      <c r="H19" s="399">
        <f t="shared" si="9"/>
        <v>1986.6768836579397</v>
      </c>
      <c r="I19" s="445">
        <f t="shared" si="10"/>
        <v>77.403537106382601</v>
      </c>
      <c r="J19" s="443">
        <f t="shared" si="11"/>
        <v>8.9809993268578632E-4</v>
      </c>
      <c r="K19" s="443">
        <f t="shared" si="12"/>
        <v>3.1776448824845561E-4</v>
      </c>
      <c r="L19" s="400">
        <v>1811</v>
      </c>
      <c r="M19" s="400">
        <v>1771</v>
      </c>
      <c r="N19" s="412">
        <v>19</v>
      </c>
      <c r="O19" s="412">
        <v>19</v>
      </c>
    </row>
    <row r="20" spans="1:15" ht="16.5">
      <c r="A20" s="397">
        <v>49</v>
      </c>
      <c r="B20" s="398" t="s">
        <v>43</v>
      </c>
      <c r="C20" s="399">
        <v>394476558.21408939</v>
      </c>
      <c r="D20" s="444">
        <v>442672934.20340872</v>
      </c>
      <c r="E20" s="434">
        <f t="shared" si="7"/>
        <v>48196375.989319324</v>
      </c>
      <c r="F20" s="440">
        <f t="shared" si="1"/>
        <v>0.12217804831678312</v>
      </c>
      <c r="G20" s="399">
        <f t="shared" si="8"/>
        <v>1292.2048985963081</v>
      </c>
      <c r="H20" s="399">
        <f t="shared" si="9"/>
        <v>1409.6786685202683</v>
      </c>
      <c r="I20" s="445">
        <f t="shared" si="10"/>
        <v>117.47376992396016</v>
      </c>
      <c r="J20" s="443">
        <f t="shared" si="11"/>
        <v>0.11299567827484043</v>
      </c>
      <c r="K20" s="443">
        <f t="shared" si="12"/>
        <v>5.6344255029775844E-2</v>
      </c>
      <c r="L20" s="400">
        <v>305274</v>
      </c>
      <c r="M20" s="400">
        <v>314024</v>
      </c>
      <c r="N20" s="412">
        <v>1</v>
      </c>
      <c r="O20" s="413">
        <v>33</v>
      </c>
    </row>
    <row r="21" spans="1:15" ht="16.5">
      <c r="A21" s="397">
        <v>50</v>
      </c>
      <c r="B21" s="398" t="s">
        <v>44</v>
      </c>
      <c r="C21" s="399">
        <v>5126175.5302395299</v>
      </c>
      <c r="D21" s="444">
        <v>5121137.6965788314</v>
      </c>
      <c r="E21" s="434">
        <f t="shared" si="7"/>
        <v>-5037.8336606984958</v>
      </c>
      <c r="F21" s="440">
        <f t="shared" si="1"/>
        <v>-9.8276651491547608E-4</v>
      </c>
      <c r="G21" s="399">
        <f t="shared" si="8"/>
        <v>454.60939430999736</v>
      </c>
      <c r="H21" s="399">
        <f t="shared" si="9"/>
        <v>457.89857802028178</v>
      </c>
      <c r="I21" s="445">
        <f t="shared" si="10"/>
        <v>3.2891837102844192</v>
      </c>
      <c r="J21" s="443">
        <f t="shared" si="11"/>
        <v>1.3072098672693667E-3</v>
      </c>
      <c r="K21" s="443">
        <f t="shared" si="12"/>
        <v>2.0067069658784458E-3</v>
      </c>
      <c r="L21" s="400">
        <v>11276</v>
      </c>
      <c r="M21" s="400">
        <v>11184</v>
      </c>
      <c r="N21" s="412">
        <v>4</v>
      </c>
      <c r="O21" s="412">
        <v>4</v>
      </c>
    </row>
    <row r="22" spans="1:15" ht="16.5">
      <c r="A22" s="397">
        <v>51</v>
      </c>
      <c r="B22" s="398" t="s">
        <v>45</v>
      </c>
      <c r="C22" s="399">
        <v>-4644608.505148476</v>
      </c>
      <c r="D22" s="444">
        <v>-4389093.122975789</v>
      </c>
      <c r="E22" s="434">
        <f t="shared" si="7"/>
        <v>255515.38217268698</v>
      </c>
      <c r="F22" s="440">
        <f t="shared" si="1"/>
        <v>-5.5013330378535064E-2</v>
      </c>
      <c r="G22" s="399">
        <f t="shared" si="8"/>
        <v>-504.24584791537029</v>
      </c>
      <c r="H22" s="399">
        <f t="shared" si="9"/>
        <v>-480.04955955110893</v>
      </c>
      <c r="I22" s="445">
        <f t="shared" si="10"/>
        <v>24.196288364261363</v>
      </c>
      <c r="J22" s="443">
        <f t="shared" si="11"/>
        <v>-1.1203498477596057E-3</v>
      </c>
      <c r="K22" s="443">
        <f t="shared" si="12"/>
        <v>1.6404972987327101E-3</v>
      </c>
      <c r="L22" s="400">
        <v>9211</v>
      </c>
      <c r="M22" s="400">
        <v>9143</v>
      </c>
      <c r="N22" s="412">
        <v>4</v>
      </c>
      <c r="O22" s="412">
        <v>4</v>
      </c>
    </row>
    <row r="23" spans="1:15" ht="16.5">
      <c r="A23" s="397">
        <v>52</v>
      </c>
      <c r="B23" s="398" t="s">
        <v>46</v>
      </c>
      <c r="C23" s="399">
        <v>3555249.6797394119</v>
      </c>
      <c r="D23" s="444">
        <v>3472799.6835286068</v>
      </c>
      <c r="E23" s="434">
        <f t="shared" si="7"/>
        <v>-82449.99621080514</v>
      </c>
      <c r="F23" s="440">
        <f t="shared" si="1"/>
        <v>-2.3191056504602077E-2</v>
      </c>
      <c r="G23" s="399">
        <f t="shared" si="8"/>
        <v>1515.4516963936112</v>
      </c>
      <c r="H23" s="399">
        <f t="shared" si="9"/>
        <v>1515.1831079967744</v>
      </c>
      <c r="I23" s="445">
        <f t="shared" si="10"/>
        <v>-0.26858839683677616</v>
      </c>
      <c r="J23" s="443">
        <f t="shared" si="11"/>
        <v>8.8645888517921607E-4</v>
      </c>
      <c r="K23" s="443">
        <f t="shared" si="12"/>
        <v>4.1124574086135531E-4</v>
      </c>
      <c r="L23" s="400">
        <v>2346</v>
      </c>
      <c r="M23" s="400">
        <v>2292</v>
      </c>
      <c r="N23" s="412">
        <v>14</v>
      </c>
      <c r="O23" s="412">
        <v>14</v>
      </c>
    </row>
    <row r="24" spans="1:15" ht="16.5">
      <c r="A24" s="397">
        <v>61</v>
      </c>
      <c r="B24" s="398" t="s">
        <v>47</v>
      </c>
      <c r="C24" s="399">
        <v>9982302.7731925994</v>
      </c>
      <c r="D24" s="444">
        <v>11841806.578333724</v>
      </c>
      <c r="E24" s="434">
        <f t="shared" si="7"/>
        <v>1859503.8051411249</v>
      </c>
      <c r="F24" s="440">
        <f t="shared" si="1"/>
        <v>0.18628004453389338</v>
      </c>
      <c r="G24" s="399">
        <f t="shared" si="8"/>
        <v>606.49509527872897</v>
      </c>
      <c r="H24" s="399">
        <f t="shared" si="9"/>
        <v>719.03616360032333</v>
      </c>
      <c r="I24" s="445">
        <f t="shared" si="10"/>
        <v>112.54106832159437</v>
      </c>
      <c r="J24" s="443">
        <f t="shared" si="11"/>
        <v>3.0227123976444437E-3</v>
      </c>
      <c r="K24" s="443">
        <f t="shared" si="12"/>
        <v>2.9549764861455758E-3</v>
      </c>
      <c r="L24" s="400">
        <v>16459</v>
      </c>
      <c r="M24" s="400">
        <v>16469</v>
      </c>
      <c r="N24" s="412">
        <v>5</v>
      </c>
      <c r="O24" s="412">
        <v>5</v>
      </c>
    </row>
    <row r="25" spans="1:15" ht="16.5">
      <c r="A25" s="397">
        <v>69</v>
      </c>
      <c r="B25" s="398" t="s">
        <v>48</v>
      </c>
      <c r="C25" s="399">
        <v>5138347.7093643108</v>
      </c>
      <c r="D25" s="444">
        <v>4753084.1094764415</v>
      </c>
      <c r="E25" s="434">
        <f t="shared" si="7"/>
        <v>-385263.59988786932</v>
      </c>
      <c r="F25" s="440">
        <f t="shared" si="1"/>
        <v>-7.4978110022751288E-2</v>
      </c>
      <c r="G25" s="399">
        <f t="shared" si="8"/>
        <v>768.40851044778094</v>
      </c>
      <c r="H25" s="399">
        <f t="shared" si="9"/>
        <v>724.77647293022892</v>
      </c>
      <c r="I25" s="445">
        <f t="shared" si="10"/>
        <v>-43.632037517552021</v>
      </c>
      <c r="J25" s="443">
        <f t="shared" si="11"/>
        <v>1.2132613524568198E-3</v>
      </c>
      <c r="K25" s="443">
        <f t="shared" si="12"/>
        <v>1.1766795674383805E-3</v>
      </c>
      <c r="L25" s="400">
        <v>6687</v>
      </c>
      <c r="M25" s="400">
        <v>6558</v>
      </c>
      <c r="N25" s="412">
        <v>17</v>
      </c>
      <c r="O25" s="412">
        <v>17</v>
      </c>
    </row>
    <row r="26" spans="1:15" ht="16.5">
      <c r="A26" s="397">
        <v>71</v>
      </c>
      <c r="B26" s="398" t="s">
        <v>49</v>
      </c>
      <c r="C26" s="399">
        <v>9260220.800179556</v>
      </c>
      <c r="D26" s="444">
        <v>9571502.8432158045</v>
      </c>
      <c r="E26" s="434">
        <f t="shared" si="7"/>
        <v>311282.04303624853</v>
      </c>
      <c r="F26" s="440">
        <f t="shared" si="1"/>
        <v>3.361496985365757E-2</v>
      </c>
      <c r="G26" s="399">
        <f t="shared" si="8"/>
        <v>1404.9796389287751</v>
      </c>
      <c r="H26" s="399">
        <f t="shared" si="9"/>
        <v>1478.6811128094862</v>
      </c>
      <c r="I26" s="445">
        <f t="shared" si="10"/>
        <v>73.701473880711092</v>
      </c>
      <c r="J26" s="443">
        <f t="shared" si="11"/>
        <v>2.443199871311232E-3</v>
      </c>
      <c r="K26" s="443">
        <f t="shared" si="12"/>
        <v>1.1614283074151627E-3</v>
      </c>
      <c r="L26" s="400">
        <v>6591</v>
      </c>
      <c r="M26" s="400">
        <v>6473</v>
      </c>
      <c r="N26" s="412">
        <v>17</v>
      </c>
      <c r="O26" s="412">
        <v>17</v>
      </c>
    </row>
    <row r="27" spans="1:15" ht="16.5">
      <c r="A27" s="397">
        <v>72</v>
      </c>
      <c r="B27" s="398" t="s">
        <v>50</v>
      </c>
      <c r="C27" s="399">
        <v>1215145.1671300035</v>
      </c>
      <c r="D27" s="444">
        <v>1386865.0853222781</v>
      </c>
      <c r="E27" s="434">
        <f t="shared" si="7"/>
        <v>171719.91819227464</v>
      </c>
      <c r="F27" s="440">
        <f t="shared" si="1"/>
        <v>0.14131638164504423</v>
      </c>
      <c r="G27" s="399">
        <f t="shared" si="8"/>
        <v>1265.7762157604202</v>
      </c>
      <c r="H27" s="399">
        <f t="shared" si="9"/>
        <v>1462.9378537154832</v>
      </c>
      <c r="I27" s="445">
        <f t="shared" si="10"/>
        <v>197.16163795506304</v>
      </c>
      <c r="J27" s="443">
        <f t="shared" si="11"/>
        <v>3.5400800203356673E-4</v>
      </c>
      <c r="K27" s="443">
        <f t="shared" si="12"/>
        <v>1.7009640590600559E-4</v>
      </c>
      <c r="L27" s="400">
        <v>960</v>
      </c>
      <c r="M27" s="400">
        <v>948</v>
      </c>
      <c r="N27" s="412">
        <v>17</v>
      </c>
      <c r="O27" s="412">
        <v>17</v>
      </c>
    </row>
    <row r="28" spans="1:15" ht="16.5">
      <c r="A28" s="397">
        <v>74</v>
      </c>
      <c r="B28" s="398" t="s">
        <v>51</v>
      </c>
      <c r="C28" s="399">
        <v>1227752.0999429796</v>
      </c>
      <c r="D28" s="444">
        <v>1317637.1351008653</v>
      </c>
      <c r="E28" s="434">
        <f t="shared" si="7"/>
        <v>89885.035157885635</v>
      </c>
      <c r="F28" s="440">
        <f t="shared" si="1"/>
        <v>7.3211062039364588E-2</v>
      </c>
      <c r="G28" s="399">
        <f t="shared" si="8"/>
        <v>1167.0647337861024</v>
      </c>
      <c r="H28" s="399">
        <f t="shared" si="9"/>
        <v>1300.7276753216834</v>
      </c>
      <c r="I28" s="445">
        <f t="shared" si="10"/>
        <v>133.66294153558101</v>
      </c>
      <c r="J28" s="443">
        <f t="shared" si="11"/>
        <v>3.3633703417798285E-4</v>
      </c>
      <c r="K28" s="443">
        <f t="shared" si="12"/>
        <v>1.817591341590545E-4</v>
      </c>
      <c r="L28" s="400">
        <v>1052</v>
      </c>
      <c r="M28" s="400">
        <v>1013</v>
      </c>
      <c r="N28" s="412">
        <v>16</v>
      </c>
      <c r="O28" s="412">
        <v>16</v>
      </c>
    </row>
    <row r="29" spans="1:15" ht="16.5">
      <c r="A29" s="397">
        <v>75</v>
      </c>
      <c r="B29" s="398" t="s">
        <v>52</v>
      </c>
      <c r="C29" s="399">
        <v>-3267126.3389224792</v>
      </c>
      <c r="D29" s="444">
        <v>-1785279.1331464055</v>
      </c>
      <c r="E29" s="434">
        <f t="shared" si="7"/>
        <v>1481847.2057760737</v>
      </c>
      <c r="F29" s="440">
        <f t="shared" si="1"/>
        <v>-0.45356287209413432</v>
      </c>
      <c r="G29" s="399">
        <f t="shared" si="8"/>
        <v>-167.1249853661302</v>
      </c>
      <c r="H29" s="399">
        <f t="shared" si="9"/>
        <v>-91.393423423077991</v>
      </c>
      <c r="I29" s="445">
        <f t="shared" si="10"/>
        <v>75.731561943052213</v>
      </c>
      <c r="J29" s="443">
        <f t="shared" si="11"/>
        <v>-4.5570625844294928E-4</v>
      </c>
      <c r="K29" s="443">
        <f t="shared" si="12"/>
        <v>3.5049189799239589E-3</v>
      </c>
      <c r="L29" s="400">
        <v>19549</v>
      </c>
      <c r="M29" s="400">
        <v>19534</v>
      </c>
      <c r="N29" s="412">
        <v>8</v>
      </c>
      <c r="O29" s="412">
        <v>8</v>
      </c>
    </row>
    <row r="30" spans="1:15" ht="16.5">
      <c r="A30" s="397">
        <v>77</v>
      </c>
      <c r="B30" s="398" t="s">
        <v>53</v>
      </c>
      <c r="C30" s="399">
        <v>3857082.2457614806</v>
      </c>
      <c r="D30" s="444">
        <v>4210700.2405540086</v>
      </c>
      <c r="E30" s="434">
        <f t="shared" si="7"/>
        <v>353617.99479252798</v>
      </c>
      <c r="F30" s="440">
        <f t="shared" si="1"/>
        <v>9.1680180058674191E-2</v>
      </c>
      <c r="G30" s="399">
        <f t="shared" si="8"/>
        <v>838.31389823114125</v>
      </c>
      <c r="H30" s="399">
        <f t="shared" si="9"/>
        <v>925.63205991514803</v>
      </c>
      <c r="I30" s="445">
        <f t="shared" si="10"/>
        <v>87.318161684006782</v>
      </c>
      <c r="J30" s="443">
        <f t="shared" si="11"/>
        <v>1.0748136895914388E-3</v>
      </c>
      <c r="K30" s="443">
        <f t="shared" si="12"/>
        <v>8.1621155112491497E-4</v>
      </c>
      <c r="L30" s="400">
        <v>4601</v>
      </c>
      <c r="M30" s="400">
        <v>4549</v>
      </c>
      <c r="N30" s="412">
        <v>13</v>
      </c>
      <c r="O30" s="412">
        <v>13</v>
      </c>
    </row>
    <row r="31" spans="1:15" ht="16.5">
      <c r="A31" s="397">
        <v>78</v>
      </c>
      <c r="B31" s="398" t="s">
        <v>54</v>
      </c>
      <c r="C31" s="399">
        <v>-1623618.0737436214</v>
      </c>
      <c r="D31" s="444">
        <v>-1474098.0763838966</v>
      </c>
      <c r="E31" s="434">
        <f t="shared" si="7"/>
        <v>149519.99735972472</v>
      </c>
      <c r="F31" s="440">
        <f t="shared" si="1"/>
        <v>-9.2090621419957649E-2</v>
      </c>
      <c r="G31" s="399">
        <f t="shared" si="8"/>
        <v>-207.30567846573305</v>
      </c>
      <c r="H31" s="399">
        <f t="shared" si="9"/>
        <v>-190.92061603210681</v>
      </c>
      <c r="I31" s="445">
        <f t="shared" si="10"/>
        <v>16.385062433626246</v>
      </c>
      <c r="J31" s="443">
        <f t="shared" si="11"/>
        <v>-3.7627489533412125E-4</v>
      </c>
      <c r="K31" s="443">
        <f t="shared" si="12"/>
        <v>1.3853526898737016E-3</v>
      </c>
      <c r="L31" s="400">
        <v>7832</v>
      </c>
      <c r="M31" s="400">
        <v>7721</v>
      </c>
      <c r="N31" s="412">
        <v>1</v>
      </c>
      <c r="O31" s="413">
        <v>33</v>
      </c>
    </row>
    <row r="32" spans="1:15" ht="16.5">
      <c r="A32" s="397">
        <v>79</v>
      </c>
      <c r="B32" s="398" t="s">
        <v>55</v>
      </c>
      <c r="C32" s="399">
        <v>-1582394.2086251362</v>
      </c>
      <c r="D32" s="444">
        <v>-875547.3656660415</v>
      </c>
      <c r="E32" s="434">
        <f t="shared" si="7"/>
        <v>706846.84295909468</v>
      </c>
      <c r="F32" s="440">
        <f t="shared" si="1"/>
        <v>-0.44669453357848093</v>
      </c>
      <c r="G32" s="399">
        <f t="shared" si="8"/>
        <v>-234.32462736933749</v>
      </c>
      <c r="H32" s="399">
        <f t="shared" si="9"/>
        <v>-130.62022462569618</v>
      </c>
      <c r="I32" s="445">
        <f t="shared" si="10"/>
        <v>103.70440274364131</v>
      </c>
      <c r="J32" s="443">
        <f t="shared" si="11"/>
        <v>-2.2349021320495788E-4</v>
      </c>
      <c r="K32" s="443">
        <f t="shared" si="12"/>
        <v>1.2026964227721049E-3</v>
      </c>
      <c r="L32" s="400">
        <v>6753</v>
      </c>
      <c r="M32" s="400">
        <v>6703</v>
      </c>
      <c r="N32" s="412">
        <v>4</v>
      </c>
      <c r="O32" s="412">
        <v>4</v>
      </c>
    </row>
    <row r="33" spans="1:15" ht="16.5">
      <c r="A33" s="397">
        <v>81</v>
      </c>
      <c r="B33" s="398" t="s">
        <v>56</v>
      </c>
      <c r="C33" s="399">
        <v>-55970.763875673292</v>
      </c>
      <c r="D33" s="444">
        <v>242713.47787198739</v>
      </c>
      <c r="E33" s="434">
        <f t="shared" si="7"/>
        <v>298684.24174766068</v>
      </c>
      <c r="F33" s="440">
        <f t="shared" si="1"/>
        <v>-5.3364331852093683</v>
      </c>
      <c r="G33" s="399">
        <f t="shared" si="8"/>
        <v>-21.744663510362585</v>
      </c>
      <c r="H33" s="399">
        <f t="shared" si="9"/>
        <v>95.896277310149102</v>
      </c>
      <c r="I33" s="445">
        <f t="shared" si="10"/>
        <v>117.64094082051169</v>
      </c>
      <c r="J33" s="443">
        <f t="shared" si="11"/>
        <v>6.1954485895875005E-5</v>
      </c>
      <c r="K33" s="443">
        <f t="shared" si="12"/>
        <v>4.5412869551487355E-4</v>
      </c>
      <c r="L33" s="400">
        <v>2574</v>
      </c>
      <c r="M33" s="400">
        <v>2531</v>
      </c>
      <c r="N33" s="412">
        <v>7</v>
      </c>
      <c r="O33" s="412">
        <v>7</v>
      </c>
    </row>
    <row r="34" spans="1:15" ht="16.5">
      <c r="A34" s="397">
        <v>82</v>
      </c>
      <c r="B34" s="398" t="s">
        <v>57</v>
      </c>
      <c r="C34" s="399">
        <v>3913153.1694836393</v>
      </c>
      <c r="D34" s="444">
        <v>2494009.9079927169</v>
      </c>
      <c r="E34" s="434">
        <f t="shared" si="7"/>
        <v>-1419143.2614909224</v>
      </c>
      <c r="F34" s="440">
        <f t="shared" si="1"/>
        <v>-0.36265977845129577</v>
      </c>
      <c r="G34" s="399">
        <f t="shared" si="8"/>
        <v>418.11659039252476</v>
      </c>
      <c r="H34" s="399">
        <f t="shared" si="9"/>
        <v>266.14127713079893</v>
      </c>
      <c r="I34" s="445">
        <f t="shared" si="10"/>
        <v>-151.97531326172583</v>
      </c>
      <c r="J34" s="443">
        <f t="shared" si="11"/>
        <v>6.3661525113328104E-4</v>
      </c>
      <c r="K34" s="443">
        <f t="shared" si="12"/>
        <v>1.6814065609126354E-3</v>
      </c>
      <c r="L34" s="400">
        <v>9359</v>
      </c>
      <c r="M34" s="400">
        <v>9371</v>
      </c>
      <c r="N34" s="412">
        <v>5</v>
      </c>
      <c r="O34" s="412">
        <v>5</v>
      </c>
    </row>
    <row r="35" spans="1:15" ht="16.5">
      <c r="A35" s="397">
        <v>86</v>
      </c>
      <c r="B35" s="398" t="s">
        <v>58</v>
      </c>
      <c r="C35" s="399">
        <v>4262635.638231121</v>
      </c>
      <c r="D35" s="444">
        <v>4614176.4353025053</v>
      </c>
      <c r="E35" s="434">
        <f t="shared" si="7"/>
        <v>351540.79707138427</v>
      </c>
      <c r="F35" s="440">
        <f t="shared" si="1"/>
        <v>8.2470289958271978E-2</v>
      </c>
      <c r="G35" s="399">
        <f t="shared" si="8"/>
        <v>530.77271052560343</v>
      </c>
      <c r="H35" s="399">
        <f t="shared" si="9"/>
        <v>576.91628348368408</v>
      </c>
      <c r="I35" s="445">
        <f t="shared" si="10"/>
        <v>46.143572958080654</v>
      </c>
      <c r="J35" s="443">
        <f t="shared" si="11"/>
        <v>1.1778040980188239E-3</v>
      </c>
      <c r="K35" s="443">
        <f t="shared" si="12"/>
        <v>1.4350538548905409E-3</v>
      </c>
      <c r="L35" s="400">
        <v>8031</v>
      </c>
      <c r="M35" s="400">
        <v>7998</v>
      </c>
      <c r="N35" s="412">
        <v>5</v>
      </c>
      <c r="O35" s="412">
        <v>5</v>
      </c>
    </row>
    <row r="36" spans="1:15" ht="16.5">
      <c r="A36" s="397">
        <v>90</v>
      </c>
      <c r="B36" s="398" t="s">
        <v>59</v>
      </c>
      <c r="C36" s="399">
        <v>119720.11301868653</v>
      </c>
      <c r="D36" s="444">
        <v>772681.87185444636</v>
      </c>
      <c r="E36" s="434">
        <f t="shared" si="7"/>
        <v>652961.75883575983</v>
      </c>
      <c r="F36" s="440">
        <f t="shared" si="1"/>
        <v>5.4540690145676871</v>
      </c>
      <c r="G36" s="399">
        <f t="shared" si="8"/>
        <v>39.111438424922092</v>
      </c>
      <c r="H36" s="399">
        <f t="shared" si="9"/>
        <v>257.47479901847595</v>
      </c>
      <c r="I36" s="445">
        <f t="shared" si="10"/>
        <v>218.36336059355386</v>
      </c>
      <c r="J36" s="443">
        <f t="shared" si="11"/>
        <v>1.9723300309286041E-4</v>
      </c>
      <c r="K36" s="443">
        <f t="shared" si="12"/>
        <v>5.3845919211384255E-4</v>
      </c>
      <c r="L36" s="400">
        <v>3061</v>
      </c>
      <c r="M36" s="400">
        <v>3001</v>
      </c>
      <c r="N36" s="412">
        <v>12</v>
      </c>
      <c r="O36" s="412">
        <v>12</v>
      </c>
    </row>
    <row r="37" spans="1:15" ht="16.5">
      <c r="A37" s="397">
        <v>91</v>
      </c>
      <c r="B37" s="398" t="s">
        <v>60</v>
      </c>
      <c r="C37" s="399">
        <v>298974107.52375495</v>
      </c>
      <c r="D37" s="444">
        <v>407845093.20772541</v>
      </c>
      <c r="E37" s="434">
        <f t="shared" si="7"/>
        <v>108870985.68397045</v>
      </c>
      <c r="F37" s="440">
        <f t="shared" si="1"/>
        <v>0.36414854311529343</v>
      </c>
      <c r="G37" s="399">
        <f t="shared" si="8"/>
        <v>450.24322396609023</v>
      </c>
      <c r="H37" s="399">
        <f t="shared" si="9"/>
        <v>604.66285130871074</v>
      </c>
      <c r="I37" s="445">
        <f t="shared" si="10"/>
        <v>154.41962734262052</v>
      </c>
      <c r="J37" s="443">
        <f t="shared" si="11"/>
        <v>0.10410560343157656</v>
      </c>
      <c r="K37" s="443">
        <f t="shared" si="12"/>
        <v>0.12102323394894596</v>
      </c>
      <c r="L37" s="400">
        <v>664028</v>
      </c>
      <c r="M37" s="400">
        <v>674500</v>
      </c>
      <c r="N37" s="412">
        <v>1</v>
      </c>
      <c r="O37" s="413">
        <v>31</v>
      </c>
    </row>
    <row r="38" spans="1:15" ht="16.5">
      <c r="A38" s="397">
        <v>92</v>
      </c>
      <c r="B38" s="398" t="s">
        <v>61</v>
      </c>
      <c r="C38" s="399">
        <v>177999333.6174376</v>
      </c>
      <c r="D38" s="444">
        <v>223298062.36089423</v>
      </c>
      <c r="E38" s="434">
        <f t="shared" si="7"/>
        <v>45298728.743456632</v>
      </c>
      <c r="F38" s="440">
        <f t="shared" si="1"/>
        <v>0.25448819286489155</v>
      </c>
      <c r="G38" s="399">
        <f t="shared" si="8"/>
        <v>733.05356507290446</v>
      </c>
      <c r="H38" s="399">
        <f t="shared" si="9"/>
        <v>902.42222395013891</v>
      </c>
      <c r="I38" s="445">
        <f t="shared" si="10"/>
        <v>169.36865887723445</v>
      </c>
      <c r="J38" s="443">
        <f t="shared" si="11"/>
        <v>5.6998551445959555E-2</v>
      </c>
      <c r="K38" s="443">
        <f t="shared" si="12"/>
        <v>4.4397853340295085E-2</v>
      </c>
      <c r="L38" s="400">
        <v>242819</v>
      </c>
      <c r="M38" s="400">
        <v>247443</v>
      </c>
      <c r="N38" s="412">
        <v>1</v>
      </c>
      <c r="O38" s="413">
        <v>32</v>
      </c>
    </row>
    <row r="39" spans="1:15" ht="16.5">
      <c r="A39" s="397">
        <v>97</v>
      </c>
      <c r="B39" s="398" t="s">
        <v>62</v>
      </c>
      <c r="C39" s="399">
        <v>57007.49558398081</v>
      </c>
      <c r="D39" s="444">
        <v>196588.39892604598</v>
      </c>
      <c r="E39" s="434">
        <f t="shared" si="7"/>
        <v>139580.90334206517</v>
      </c>
      <c r="F39" s="440">
        <f t="shared" si="1"/>
        <v>2.4484658010706859</v>
      </c>
      <c r="G39" s="399">
        <f t="shared" si="8"/>
        <v>27.263269050206031</v>
      </c>
      <c r="H39" s="399">
        <f t="shared" si="9"/>
        <v>95.338699770148395</v>
      </c>
      <c r="I39" s="445">
        <f t="shared" si="10"/>
        <v>68.075430719942361</v>
      </c>
      <c r="J39" s="443">
        <f t="shared" si="11"/>
        <v>5.0180703994444544E-5</v>
      </c>
      <c r="K39" s="443">
        <f t="shared" si="12"/>
        <v>3.6997762550441298E-4</v>
      </c>
      <c r="L39" s="400">
        <v>2091</v>
      </c>
      <c r="M39" s="400">
        <v>2062</v>
      </c>
      <c r="N39" s="412">
        <v>10</v>
      </c>
      <c r="O39" s="412">
        <v>10</v>
      </c>
    </row>
    <row r="40" spans="1:15" ht="16.5">
      <c r="A40" s="397">
        <v>98</v>
      </c>
      <c r="B40" s="398" t="s">
        <v>63</v>
      </c>
      <c r="C40" s="399">
        <v>17377415.259793844</v>
      </c>
      <c r="D40" s="444">
        <v>18217964.293340154</v>
      </c>
      <c r="E40" s="434">
        <f t="shared" si="7"/>
        <v>840549.03354630992</v>
      </c>
      <c r="F40" s="440">
        <f t="shared" si="1"/>
        <v>4.8370198961124537E-2</v>
      </c>
      <c r="G40" s="399">
        <f t="shared" si="8"/>
        <v>757.4168704961794</v>
      </c>
      <c r="H40" s="399">
        <f t="shared" si="9"/>
        <v>796.065732721877</v>
      </c>
      <c r="I40" s="445">
        <f t="shared" si="10"/>
        <v>38.648862225697599</v>
      </c>
      <c r="J40" s="443">
        <f t="shared" si="11"/>
        <v>4.6502757974511456E-3</v>
      </c>
      <c r="K40" s="443">
        <f t="shared" si="12"/>
        <v>4.1061774780157571E-3</v>
      </c>
      <c r="L40" s="400">
        <v>22943</v>
      </c>
      <c r="M40" s="400">
        <v>22885</v>
      </c>
      <c r="N40" s="412">
        <v>7</v>
      </c>
      <c r="O40" s="412">
        <v>7</v>
      </c>
    </row>
    <row r="41" spans="1:15" ht="16.5">
      <c r="A41" s="397">
        <v>102</v>
      </c>
      <c r="B41" s="398" t="s">
        <v>64</v>
      </c>
      <c r="C41" s="399">
        <v>8134596.1383499997</v>
      </c>
      <c r="D41" s="444">
        <v>8621872.6547048632</v>
      </c>
      <c r="E41" s="434">
        <f t="shared" si="7"/>
        <v>487276.51635486353</v>
      </c>
      <c r="F41" s="440">
        <f t="shared" si="1"/>
        <v>5.9901746573211123E-2</v>
      </c>
      <c r="G41" s="399">
        <f t="shared" si="8"/>
        <v>834.74562733196512</v>
      </c>
      <c r="H41" s="399">
        <f t="shared" si="9"/>
        <v>893.82880517363287</v>
      </c>
      <c r="I41" s="445">
        <f t="shared" si="10"/>
        <v>59.083177841667748</v>
      </c>
      <c r="J41" s="443">
        <f t="shared" si="11"/>
        <v>2.200799446595516E-3</v>
      </c>
      <c r="K41" s="443">
        <f t="shared" si="12"/>
        <v>1.7307488727524576E-3</v>
      </c>
      <c r="L41" s="400">
        <v>9745</v>
      </c>
      <c r="M41" s="400">
        <v>9646</v>
      </c>
      <c r="N41" s="412">
        <v>4</v>
      </c>
      <c r="O41" s="412">
        <v>4</v>
      </c>
    </row>
    <row r="42" spans="1:15" ht="16.5">
      <c r="A42" s="397">
        <v>103</v>
      </c>
      <c r="B42" s="398" t="s">
        <v>65</v>
      </c>
      <c r="C42" s="399">
        <v>1278926.9521054509</v>
      </c>
      <c r="D42" s="444">
        <v>1332374.3671485179</v>
      </c>
      <c r="E42" s="434">
        <f t="shared" si="7"/>
        <v>53447.415043066954</v>
      </c>
      <c r="F42" s="440">
        <f t="shared" si="1"/>
        <v>4.1790827032832815E-2</v>
      </c>
      <c r="G42" s="399">
        <f t="shared" si="8"/>
        <v>591.82181957679359</v>
      </c>
      <c r="H42" s="399">
        <f t="shared" si="9"/>
        <v>626.99970218753776</v>
      </c>
      <c r="I42" s="445">
        <f t="shared" si="10"/>
        <v>35.177882610744177</v>
      </c>
      <c r="J42" s="443">
        <f t="shared" si="11"/>
        <v>3.4009882624262499E-4</v>
      </c>
      <c r="K42" s="443">
        <f t="shared" si="12"/>
        <v>3.8128150058044501E-4</v>
      </c>
      <c r="L42" s="400">
        <v>2161</v>
      </c>
      <c r="M42" s="400">
        <v>2125</v>
      </c>
      <c r="N42" s="412">
        <v>5</v>
      </c>
      <c r="O42" s="412">
        <v>5</v>
      </c>
    </row>
    <row r="43" spans="1:15" ht="16.5">
      <c r="A43" s="397">
        <v>105</v>
      </c>
      <c r="B43" s="398" t="s">
        <v>66</v>
      </c>
      <c r="C43" s="399">
        <v>2673920.261485843</v>
      </c>
      <c r="D43" s="444">
        <v>2966100.04473643</v>
      </c>
      <c r="E43" s="434">
        <f t="shared" si="7"/>
        <v>292179.78325058706</v>
      </c>
      <c r="F43" s="440">
        <f t="shared" si="1"/>
        <v>0.10927019307906688</v>
      </c>
      <c r="G43" s="399">
        <f t="shared" si="8"/>
        <v>1276.9437733934303</v>
      </c>
      <c r="H43" s="399">
        <f t="shared" si="9"/>
        <v>1437.7605645838246</v>
      </c>
      <c r="I43" s="445">
        <f t="shared" si="10"/>
        <v>160.81679119039427</v>
      </c>
      <c r="J43" s="443">
        <f t="shared" si="11"/>
        <v>7.5711989708415891E-4</v>
      </c>
      <c r="K43" s="443">
        <f t="shared" si="12"/>
        <v>3.7015705209292142E-4</v>
      </c>
      <c r="L43" s="400">
        <v>2094</v>
      </c>
      <c r="M43" s="400">
        <v>2063</v>
      </c>
      <c r="N43" s="412">
        <v>18</v>
      </c>
      <c r="O43" s="412">
        <v>18</v>
      </c>
    </row>
    <row r="44" spans="1:15" ht="16.5">
      <c r="A44" s="397">
        <v>106</v>
      </c>
      <c r="B44" s="398" t="s">
        <v>67</v>
      </c>
      <c r="C44" s="399">
        <v>11756977.102504855</v>
      </c>
      <c r="D44" s="444">
        <v>14612806.428012956</v>
      </c>
      <c r="E44" s="434">
        <f t="shared" si="7"/>
        <v>2855829.3255081009</v>
      </c>
      <c r="F44" s="440">
        <f t="shared" si="1"/>
        <v>0.2429050682508907</v>
      </c>
      <c r="G44" s="399">
        <f t="shared" si="8"/>
        <v>251.23356417088394</v>
      </c>
      <c r="H44" s="399">
        <f t="shared" si="9"/>
        <v>311.56705460465565</v>
      </c>
      <c r="I44" s="445">
        <f t="shared" si="10"/>
        <v>60.333490433771715</v>
      </c>
      <c r="J44" s="443">
        <f t="shared" si="11"/>
        <v>3.7300314662417362E-3</v>
      </c>
      <c r="K44" s="443">
        <f t="shared" si="12"/>
        <v>8.4152864276345659E-3</v>
      </c>
      <c r="L44" s="400">
        <v>46797</v>
      </c>
      <c r="M44" s="400">
        <v>46901</v>
      </c>
      <c r="N44" s="412">
        <v>1</v>
      </c>
      <c r="O44" s="413">
        <v>35</v>
      </c>
    </row>
    <row r="45" spans="1:15" ht="16.5">
      <c r="A45" s="397">
        <v>108</v>
      </c>
      <c r="B45" s="398" t="s">
        <v>68</v>
      </c>
      <c r="C45" s="399">
        <v>8095221.7825932391</v>
      </c>
      <c r="D45" s="444">
        <v>8575140.5469400324</v>
      </c>
      <c r="E45" s="434">
        <f t="shared" si="7"/>
        <v>479918.76434679329</v>
      </c>
      <c r="F45" s="440">
        <f t="shared" si="1"/>
        <v>5.9284202117691108E-2</v>
      </c>
      <c r="G45" s="399">
        <f t="shared" si="8"/>
        <v>789.23874257514274</v>
      </c>
      <c r="H45" s="399">
        <f t="shared" si="9"/>
        <v>831.00499534257506</v>
      </c>
      <c r="I45" s="445">
        <f t="shared" si="10"/>
        <v>41.76625276743232</v>
      </c>
      <c r="J45" s="443">
        <f t="shared" si="11"/>
        <v>2.1888707159095021E-3</v>
      </c>
      <c r="K45" s="443">
        <f t="shared" si="12"/>
        <v>1.8515029668186411E-3</v>
      </c>
      <c r="L45" s="400">
        <v>10257</v>
      </c>
      <c r="M45" s="400">
        <v>10319</v>
      </c>
      <c r="N45" s="412">
        <v>6</v>
      </c>
      <c r="O45" s="412">
        <v>6</v>
      </c>
    </row>
    <row r="46" spans="1:15" ht="16.5">
      <c r="A46" s="397">
        <v>109</v>
      </c>
      <c r="B46" s="398" t="s">
        <v>69</v>
      </c>
      <c r="C46" s="399">
        <v>14369640.929796107</v>
      </c>
      <c r="D46" s="444">
        <v>16712743.812233258</v>
      </c>
      <c r="E46" s="434">
        <f t="shared" si="7"/>
        <v>2343102.8824371509</v>
      </c>
      <c r="F46" s="440">
        <f t="shared" si="1"/>
        <v>0.1630592506719232</v>
      </c>
      <c r="G46" s="399">
        <f t="shared" si="8"/>
        <v>211.1847056978103</v>
      </c>
      <c r="H46" s="399">
        <f t="shared" si="9"/>
        <v>244.62805094092798</v>
      </c>
      <c r="I46" s="445">
        <f t="shared" si="10"/>
        <v>33.443345243117676</v>
      </c>
      <c r="J46" s="443">
        <f t="shared" si="11"/>
        <v>4.2660566684413247E-3</v>
      </c>
      <c r="K46" s="443">
        <f t="shared" si="12"/>
        <v>1.2258245100308434E-2</v>
      </c>
      <c r="L46" s="400">
        <v>68043</v>
      </c>
      <c r="M46" s="400">
        <v>68319</v>
      </c>
      <c r="N46" s="412">
        <v>5</v>
      </c>
      <c r="O46" s="412">
        <v>5</v>
      </c>
    </row>
    <row r="47" spans="1:15" ht="16.5">
      <c r="A47" s="397">
        <v>111</v>
      </c>
      <c r="B47" s="398" t="s">
        <v>70</v>
      </c>
      <c r="C47" s="399">
        <v>9277145.2894286662</v>
      </c>
      <c r="D47" s="444">
        <v>9783669.3932307474</v>
      </c>
      <c r="E47" s="434">
        <f t="shared" si="7"/>
        <v>506524.1038020812</v>
      </c>
      <c r="F47" s="440">
        <f t="shared" si="1"/>
        <v>5.4599134539723863E-2</v>
      </c>
      <c r="G47" s="399">
        <f t="shared" si="8"/>
        <v>511.6731172813781</v>
      </c>
      <c r="H47" s="399">
        <f t="shared" si="9"/>
        <v>544.96013998945841</v>
      </c>
      <c r="I47" s="445">
        <f t="shared" si="10"/>
        <v>33.287022708080315</v>
      </c>
      <c r="J47" s="443">
        <f t="shared" si="11"/>
        <v>2.4973570184368232E-3</v>
      </c>
      <c r="K47" s="443">
        <f t="shared" si="12"/>
        <v>3.2212455434921078E-3</v>
      </c>
      <c r="L47" s="400">
        <v>18131</v>
      </c>
      <c r="M47" s="400">
        <v>17953</v>
      </c>
      <c r="N47" s="412">
        <v>7</v>
      </c>
      <c r="O47" s="412">
        <v>7</v>
      </c>
    </row>
    <row r="48" spans="1:15" ht="16.5">
      <c r="A48" s="397">
        <v>139</v>
      </c>
      <c r="B48" s="398" t="s">
        <v>71</v>
      </c>
      <c r="C48" s="399">
        <v>13053647.786773339</v>
      </c>
      <c r="D48" s="444">
        <v>13781417.784589646</v>
      </c>
      <c r="E48" s="434">
        <f t="shared" si="7"/>
        <v>727769.99781630747</v>
      </c>
      <c r="F48" s="440">
        <f t="shared" si="1"/>
        <v>5.575223184386232E-2</v>
      </c>
      <c r="G48" s="399">
        <f t="shared" si="8"/>
        <v>1324.8399255834099</v>
      </c>
      <c r="H48" s="399">
        <f t="shared" si="9"/>
        <v>1411.1629924830684</v>
      </c>
      <c r="I48" s="445">
        <f t="shared" si="10"/>
        <v>86.323066899658443</v>
      </c>
      <c r="J48" s="443">
        <f t="shared" si="11"/>
        <v>3.5178131072343857E-3</v>
      </c>
      <c r="K48" s="443">
        <f t="shared" si="12"/>
        <v>1.7522800633734711E-3</v>
      </c>
      <c r="L48" s="400">
        <v>9853</v>
      </c>
      <c r="M48" s="400">
        <v>9766</v>
      </c>
      <c r="N48" s="412">
        <v>17</v>
      </c>
      <c r="O48" s="412">
        <v>17</v>
      </c>
    </row>
    <row r="49" spans="1:15" ht="16.5">
      <c r="A49" s="397">
        <v>140</v>
      </c>
      <c r="B49" s="398" t="s">
        <v>72</v>
      </c>
      <c r="C49" s="399">
        <v>21497633.396035228</v>
      </c>
      <c r="D49" s="444">
        <v>22449772.483298663</v>
      </c>
      <c r="E49" s="434">
        <f t="shared" si="7"/>
        <v>952139.08726343513</v>
      </c>
      <c r="F49" s="440">
        <f t="shared" si="1"/>
        <v>4.4290414192244831E-2</v>
      </c>
      <c r="G49" s="399">
        <f t="shared" si="8"/>
        <v>1033.4903800795744</v>
      </c>
      <c r="H49" s="399">
        <f t="shared" si="9"/>
        <v>1088.8433642108189</v>
      </c>
      <c r="I49" s="445">
        <f t="shared" si="10"/>
        <v>55.352984131244511</v>
      </c>
      <c r="J49" s="443">
        <f t="shared" si="11"/>
        <v>5.7304774538136823E-3</v>
      </c>
      <c r="K49" s="443">
        <f t="shared" si="12"/>
        <v>3.6994174018671129E-3</v>
      </c>
      <c r="L49" s="400">
        <v>20801</v>
      </c>
      <c r="M49" s="400">
        <v>20618</v>
      </c>
      <c r="N49" s="412">
        <v>11</v>
      </c>
      <c r="O49" s="412">
        <v>11</v>
      </c>
    </row>
    <row r="50" spans="1:15" ht="16.5">
      <c r="A50" s="397">
        <v>142</v>
      </c>
      <c r="B50" s="398" t="s">
        <v>73</v>
      </c>
      <c r="C50" s="399">
        <v>4051604.9365694392</v>
      </c>
      <c r="D50" s="444">
        <v>4293164.3545017894</v>
      </c>
      <c r="E50" s="434">
        <f t="shared" si="7"/>
        <v>241559.41793235019</v>
      </c>
      <c r="F50" s="440">
        <f t="shared" si="1"/>
        <v>5.9620674205437839E-2</v>
      </c>
      <c r="G50" s="399">
        <f t="shared" si="8"/>
        <v>622.94048840243534</v>
      </c>
      <c r="H50" s="399">
        <f t="shared" si="9"/>
        <v>666.22662236216468</v>
      </c>
      <c r="I50" s="445">
        <f t="shared" si="10"/>
        <v>43.286133959729341</v>
      </c>
      <c r="J50" s="443">
        <f t="shared" si="11"/>
        <v>1.0958632902534518E-3</v>
      </c>
      <c r="K50" s="443">
        <f t="shared" si="12"/>
        <v>1.1562249363484178E-3</v>
      </c>
      <c r="L50" s="400">
        <v>6504</v>
      </c>
      <c r="M50" s="400">
        <v>6444</v>
      </c>
      <c r="N50" s="412">
        <v>7</v>
      </c>
      <c r="O50" s="412">
        <v>7</v>
      </c>
    </row>
    <row r="51" spans="1:15" ht="16.5">
      <c r="A51" s="397">
        <v>143</v>
      </c>
      <c r="B51" s="398" t="s">
        <v>74</v>
      </c>
      <c r="C51" s="399">
        <v>2982686.778884301</v>
      </c>
      <c r="D51" s="444">
        <v>3526757.691084641</v>
      </c>
      <c r="E51" s="434">
        <f t="shared" si="7"/>
        <v>544070.91220034007</v>
      </c>
      <c r="F51" s="440">
        <f t="shared" si="1"/>
        <v>0.18240967038579034</v>
      </c>
      <c r="G51" s="399">
        <f t="shared" si="8"/>
        <v>438.37254245801012</v>
      </c>
      <c r="H51" s="399">
        <f t="shared" si="9"/>
        <v>514.85513738461918</v>
      </c>
      <c r="I51" s="445">
        <f t="shared" si="10"/>
        <v>76.482594926609067</v>
      </c>
      <c r="J51" s="443">
        <f t="shared" si="11"/>
        <v>9.0023208247921513E-4</v>
      </c>
      <c r="K51" s="443">
        <f t="shared" si="12"/>
        <v>1.2290721312828462E-3</v>
      </c>
      <c r="L51" s="400">
        <v>6804</v>
      </c>
      <c r="M51" s="400">
        <v>6850</v>
      </c>
      <c r="N51" s="412">
        <v>6</v>
      </c>
      <c r="O51" s="412">
        <v>6</v>
      </c>
    </row>
    <row r="52" spans="1:15" ht="16.5">
      <c r="A52" s="397">
        <v>145</v>
      </c>
      <c r="B52" s="398" t="s">
        <v>75</v>
      </c>
      <c r="C52" s="399">
        <v>13833257.112348409</v>
      </c>
      <c r="D52" s="444">
        <v>14344896.258791743</v>
      </c>
      <c r="E52" s="434">
        <f t="shared" si="7"/>
        <v>511639.14644333348</v>
      </c>
      <c r="F52" s="440">
        <f t="shared" si="1"/>
        <v>3.6986166185446895E-2</v>
      </c>
      <c r="G52" s="399">
        <f t="shared" si="8"/>
        <v>1118.381204005854</v>
      </c>
      <c r="H52" s="399">
        <f t="shared" si="9"/>
        <v>1162.18879192998</v>
      </c>
      <c r="I52" s="445">
        <f t="shared" si="10"/>
        <v>43.807587924125983</v>
      </c>
      <c r="J52" s="443">
        <f t="shared" si="11"/>
        <v>3.6616453306801528E-3</v>
      </c>
      <c r="K52" s="443">
        <f t="shared" si="12"/>
        <v>2.214662381959733E-3</v>
      </c>
      <c r="L52" s="400">
        <v>12369</v>
      </c>
      <c r="M52" s="400">
        <v>12343</v>
      </c>
      <c r="N52" s="412">
        <v>14</v>
      </c>
      <c r="O52" s="412">
        <v>14</v>
      </c>
    </row>
    <row r="53" spans="1:15" ht="16.5">
      <c r="A53" s="397">
        <v>146</v>
      </c>
      <c r="B53" s="398" t="s">
        <v>76</v>
      </c>
      <c r="C53" s="399">
        <v>3761950.8351003737</v>
      </c>
      <c r="D53" s="444">
        <v>4155478.0988182761</v>
      </c>
      <c r="E53" s="434">
        <f t="shared" si="7"/>
        <v>393527.26371790236</v>
      </c>
      <c r="F53" s="440">
        <f t="shared" si="1"/>
        <v>0.10460723198350957</v>
      </c>
      <c r="G53" s="399">
        <f t="shared" si="8"/>
        <v>837.47792410961119</v>
      </c>
      <c r="H53" s="399">
        <f t="shared" si="9"/>
        <v>943.14073963192834</v>
      </c>
      <c r="I53" s="445">
        <f t="shared" si="10"/>
        <v>105.66281552231715</v>
      </c>
      <c r="J53" s="443">
        <f t="shared" si="11"/>
        <v>1.0607178122989925E-3</v>
      </c>
      <c r="K53" s="443">
        <f t="shared" si="12"/>
        <v>7.9055354896820742E-4</v>
      </c>
      <c r="L53" s="400">
        <v>4492</v>
      </c>
      <c r="M53" s="400">
        <v>4406</v>
      </c>
      <c r="N53" s="412">
        <v>12</v>
      </c>
      <c r="O53" s="412">
        <v>12</v>
      </c>
    </row>
    <row r="54" spans="1:15" ht="16.5">
      <c r="A54" s="397">
        <v>148</v>
      </c>
      <c r="B54" s="398" t="s">
        <v>77</v>
      </c>
      <c r="C54" s="399">
        <v>11313826.405368472</v>
      </c>
      <c r="D54" s="444">
        <v>12123611.423124122</v>
      </c>
      <c r="E54" s="434">
        <f t="shared" si="7"/>
        <v>809785.01775564998</v>
      </c>
      <c r="F54" s="440">
        <f t="shared" si="1"/>
        <v>7.1574813749254868E-2</v>
      </c>
      <c r="G54" s="399">
        <f t="shared" si="8"/>
        <v>1605.4812551963207</v>
      </c>
      <c r="H54" s="399">
        <f t="shared" si="9"/>
        <v>1701.0820012802192</v>
      </c>
      <c r="I54" s="445">
        <f t="shared" si="10"/>
        <v>95.600746083898457</v>
      </c>
      <c r="J54" s="443">
        <f t="shared" si="11"/>
        <v>3.0946452562356924E-3</v>
      </c>
      <c r="K54" s="443">
        <f t="shared" si="12"/>
        <v>1.2787732962996855E-3</v>
      </c>
      <c r="L54" s="400">
        <v>7047</v>
      </c>
      <c r="M54" s="400">
        <v>7127</v>
      </c>
      <c r="N54" s="412">
        <v>19</v>
      </c>
      <c r="O54" s="412">
        <v>19</v>
      </c>
    </row>
    <row r="55" spans="1:15" ht="16.5">
      <c r="A55" s="397">
        <v>149</v>
      </c>
      <c r="B55" s="398" t="s">
        <v>78</v>
      </c>
      <c r="C55" s="399">
        <v>2369905.0590690607</v>
      </c>
      <c r="D55" s="444">
        <v>2443094.6315054144</v>
      </c>
      <c r="E55" s="434">
        <f t="shared" si="7"/>
        <v>73189.572436353657</v>
      </c>
      <c r="F55" s="440">
        <f t="shared" si="1"/>
        <v>3.0882913286451978E-2</v>
      </c>
      <c r="G55" s="399">
        <f t="shared" si="8"/>
        <v>440.17553103065762</v>
      </c>
      <c r="H55" s="399">
        <f t="shared" si="9"/>
        <v>454.1912309918971</v>
      </c>
      <c r="I55" s="445">
        <f t="shared" si="10"/>
        <v>14.015699961239477</v>
      </c>
      <c r="J55" s="443">
        <f t="shared" si="11"/>
        <v>6.2361873438986028E-4</v>
      </c>
      <c r="K55" s="443">
        <f t="shared" si="12"/>
        <v>9.6513561958692408E-4</v>
      </c>
      <c r="L55" s="400">
        <v>5384</v>
      </c>
      <c r="M55" s="400">
        <v>5379</v>
      </c>
      <c r="N55" s="412">
        <v>1</v>
      </c>
      <c r="O55" s="413">
        <v>33</v>
      </c>
    </row>
    <row r="56" spans="1:15" ht="16.5">
      <c r="A56" s="397">
        <v>151</v>
      </c>
      <c r="B56" s="398" t="s">
        <v>79</v>
      </c>
      <c r="C56" s="399">
        <v>466461.65462734236</v>
      </c>
      <c r="D56" s="444">
        <v>470130.57574598433</v>
      </c>
      <c r="E56" s="434">
        <f t="shared" si="7"/>
        <v>3668.9211186419707</v>
      </c>
      <c r="F56" s="440">
        <f t="shared" si="1"/>
        <v>7.8654291992620116E-3</v>
      </c>
      <c r="G56" s="399">
        <f t="shared" si="8"/>
        <v>251.86914396724748</v>
      </c>
      <c r="H56" s="399">
        <f t="shared" si="9"/>
        <v>259.16790283681604</v>
      </c>
      <c r="I56" s="445">
        <f t="shared" si="10"/>
        <v>7.2987588695685588</v>
      </c>
      <c r="J56" s="443">
        <f t="shared" si="11"/>
        <v>1.2000445290325519E-4</v>
      </c>
      <c r="K56" s="443">
        <f t="shared" si="12"/>
        <v>3.2547983155431872E-4</v>
      </c>
      <c r="L56" s="400">
        <v>1852</v>
      </c>
      <c r="M56" s="400">
        <v>1814</v>
      </c>
      <c r="N56" s="412">
        <v>14</v>
      </c>
      <c r="O56" s="412">
        <v>14</v>
      </c>
    </row>
    <row r="57" spans="1:15" ht="16.5">
      <c r="A57" s="397">
        <v>152</v>
      </c>
      <c r="B57" s="398" t="s">
        <v>80</v>
      </c>
      <c r="C57" s="399">
        <v>3955692.3961176584</v>
      </c>
      <c r="D57" s="444">
        <v>4144309.849018726</v>
      </c>
      <c r="E57" s="434">
        <f t="shared" si="7"/>
        <v>188617.45290106768</v>
      </c>
      <c r="F57" s="440">
        <f t="shared" si="1"/>
        <v>4.7682537976458328E-2</v>
      </c>
      <c r="G57" s="399">
        <f t="shared" si="8"/>
        <v>897.79673084831097</v>
      </c>
      <c r="H57" s="399">
        <f t="shared" si="9"/>
        <v>951.18426647205092</v>
      </c>
      <c r="I57" s="445">
        <f t="shared" si="10"/>
        <v>53.38753562373995</v>
      </c>
      <c r="J57" s="443">
        <f t="shared" si="11"/>
        <v>1.0578670304604463E-3</v>
      </c>
      <c r="K57" s="443">
        <f t="shared" si="12"/>
        <v>7.8176164613129361E-4</v>
      </c>
      <c r="L57" s="400">
        <v>4406</v>
      </c>
      <c r="M57" s="400">
        <v>4357</v>
      </c>
      <c r="N57" s="412">
        <v>14</v>
      </c>
      <c r="O57" s="412">
        <v>14</v>
      </c>
    </row>
    <row r="58" spans="1:15" ht="16.5">
      <c r="A58" s="397">
        <v>153</v>
      </c>
      <c r="B58" s="398" t="s">
        <v>81</v>
      </c>
      <c r="C58" s="399">
        <v>17670671.525028009</v>
      </c>
      <c r="D58" s="444">
        <v>19957627.069782659</v>
      </c>
      <c r="E58" s="434">
        <f t="shared" si="7"/>
        <v>2286955.5447546504</v>
      </c>
      <c r="F58" s="440">
        <f t="shared" si="1"/>
        <v>0.12942097540070852</v>
      </c>
      <c r="G58" s="399">
        <f t="shared" si="8"/>
        <v>700.99458604522408</v>
      </c>
      <c r="H58" s="399">
        <f t="shared" si="9"/>
        <v>800.89999878737751</v>
      </c>
      <c r="I58" s="445">
        <f t="shared" si="10"/>
        <v>99.90541274215343</v>
      </c>
      <c r="J58" s="443">
        <f t="shared" si="11"/>
        <v>5.0943381292658275E-3</v>
      </c>
      <c r="K58" s="443">
        <f t="shared" si="12"/>
        <v>4.4711311590419339E-3</v>
      </c>
      <c r="L58" s="400">
        <v>25208</v>
      </c>
      <c r="M58" s="400">
        <v>24919</v>
      </c>
      <c r="N58" s="412">
        <v>9</v>
      </c>
      <c r="O58" s="412">
        <v>9</v>
      </c>
    </row>
    <row r="59" spans="1:15" ht="16.5">
      <c r="A59" s="397">
        <v>165</v>
      </c>
      <c r="B59" s="398" t="s">
        <v>82</v>
      </c>
      <c r="C59" s="399">
        <v>9709510.2715539522</v>
      </c>
      <c r="D59" s="444">
        <v>9303366.3991533164</v>
      </c>
      <c r="E59" s="434">
        <f t="shared" si="7"/>
        <v>-406143.87240063585</v>
      </c>
      <c r="F59" s="440">
        <f t="shared" si="1"/>
        <v>-4.1829490987873974E-2</v>
      </c>
      <c r="G59" s="399">
        <f t="shared" si="8"/>
        <v>596.4072648374663</v>
      </c>
      <c r="H59" s="399">
        <f t="shared" si="9"/>
        <v>577.02452391945144</v>
      </c>
      <c r="I59" s="445">
        <f t="shared" si="10"/>
        <v>-19.382740918014861</v>
      </c>
      <c r="J59" s="443">
        <f t="shared" si="11"/>
        <v>2.3747559773524417E-3</v>
      </c>
      <c r="K59" s="443">
        <f t="shared" si="12"/>
        <v>2.8928948865216543E-3</v>
      </c>
      <c r="L59" s="400">
        <v>16280</v>
      </c>
      <c r="M59" s="400">
        <v>16123</v>
      </c>
      <c r="N59" s="412">
        <v>5</v>
      </c>
      <c r="O59" s="412">
        <v>5</v>
      </c>
    </row>
    <row r="60" spans="1:15" ht="16.5">
      <c r="A60" s="397">
        <v>167</v>
      </c>
      <c r="B60" s="398" t="s">
        <v>83</v>
      </c>
      <c r="C60" s="399">
        <v>39648523.45671007</v>
      </c>
      <c r="D60" s="444">
        <v>49234982.769290626</v>
      </c>
      <c r="E60" s="434">
        <f t="shared" si="7"/>
        <v>9586459.3125805557</v>
      </c>
      <c r="F60" s="440">
        <f t="shared" si="1"/>
        <v>0.241786035816629</v>
      </c>
      <c r="G60" s="399">
        <f t="shared" si="8"/>
        <v>511.50804970405056</v>
      </c>
      <c r="H60" s="399">
        <f t="shared" si="9"/>
        <v>630.71638914312507</v>
      </c>
      <c r="I60" s="445">
        <f t="shared" si="10"/>
        <v>119.20833943907451</v>
      </c>
      <c r="J60" s="443">
        <f t="shared" si="11"/>
        <v>1.256760882134645E-2</v>
      </c>
      <c r="K60" s="443">
        <f t="shared" si="12"/>
        <v>1.4006398352146211E-2</v>
      </c>
      <c r="L60" s="400">
        <v>77513</v>
      </c>
      <c r="M60" s="400">
        <v>78062</v>
      </c>
      <c r="N60" s="412">
        <v>12</v>
      </c>
      <c r="O60" s="412">
        <v>12</v>
      </c>
    </row>
    <row r="61" spans="1:15" ht="16.5">
      <c r="A61" s="397">
        <v>169</v>
      </c>
      <c r="B61" s="398" t="s">
        <v>84</v>
      </c>
      <c r="C61" s="399">
        <v>2541144.9126415495</v>
      </c>
      <c r="D61" s="444">
        <v>2897179.7180785006</v>
      </c>
      <c r="E61" s="434">
        <f t="shared" si="7"/>
        <v>356034.80543695111</v>
      </c>
      <c r="F61" s="440">
        <f t="shared" si="1"/>
        <v>0.14010802912725226</v>
      </c>
      <c r="G61" s="399">
        <f t="shared" si="8"/>
        <v>509.24747748327644</v>
      </c>
      <c r="H61" s="399">
        <f t="shared" si="9"/>
        <v>589.33680188740857</v>
      </c>
      <c r="I61" s="445">
        <f t="shared" si="10"/>
        <v>80.089324404132128</v>
      </c>
      <c r="J61" s="443">
        <f t="shared" si="11"/>
        <v>7.3952745251410564E-4</v>
      </c>
      <c r="K61" s="443">
        <f t="shared" si="12"/>
        <v>8.8206110910751421E-4</v>
      </c>
      <c r="L61" s="400">
        <v>4990</v>
      </c>
      <c r="M61" s="400">
        <v>4916</v>
      </c>
      <c r="N61" s="412">
        <v>5</v>
      </c>
      <c r="O61" s="412">
        <v>5</v>
      </c>
    </row>
    <row r="62" spans="1:15" ht="16.5">
      <c r="A62" s="397">
        <v>171</v>
      </c>
      <c r="B62" s="398" t="s">
        <v>85</v>
      </c>
      <c r="C62" s="399">
        <v>2481865.4627946545</v>
      </c>
      <c r="D62" s="444">
        <v>3240784.5927614239</v>
      </c>
      <c r="E62" s="434">
        <f t="shared" si="7"/>
        <v>758919.12996676937</v>
      </c>
      <c r="F62" s="440">
        <f t="shared" si="1"/>
        <v>0.30578576532194607</v>
      </c>
      <c r="G62" s="399">
        <f t="shared" si="8"/>
        <v>546.66640149661998</v>
      </c>
      <c r="H62" s="399">
        <f t="shared" si="9"/>
        <v>706.05328818331679</v>
      </c>
      <c r="I62" s="445">
        <f t="shared" si="10"/>
        <v>159.38688668669681</v>
      </c>
      <c r="J62" s="443">
        <f t="shared" si="11"/>
        <v>8.2723524504767394E-4</v>
      </c>
      <c r="K62" s="443">
        <f t="shared" si="12"/>
        <v>8.2356804125376126E-4</v>
      </c>
      <c r="L62" s="400">
        <v>4540</v>
      </c>
      <c r="M62" s="400">
        <v>4590</v>
      </c>
      <c r="N62" s="412">
        <v>11</v>
      </c>
      <c r="O62" s="412">
        <v>11</v>
      </c>
    </row>
    <row r="63" spans="1:15" ht="16.5">
      <c r="A63" s="397">
        <v>172</v>
      </c>
      <c r="B63" s="398" t="s">
        <v>86</v>
      </c>
      <c r="C63" s="399">
        <v>3312284.9385822145</v>
      </c>
      <c r="D63" s="444">
        <v>3699688.6556783151</v>
      </c>
      <c r="E63" s="434">
        <f t="shared" si="7"/>
        <v>387403.71709610056</v>
      </c>
      <c r="F63" s="440">
        <f t="shared" si="1"/>
        <v>0.11695965905092823</v>
      </c>
      <c r="G63" s="399">
        <f t="shared" si="8"/>
        <v>794.12249786195503</v>
      </c>
      <c r="H63" s="399">
        <f t="shared" si="9"/>
        <v>907.0087412793124</v>
      </c>
      <c r="I63" s="445">
        <f t="shared" si="10"/>
        <v>112.88624341735738</v>
      </c>
      <c r="J63" s="443">
        <f t="shared" si="11"/>
        <v>9.4437404402504066E-4</v>
      </c>
      <c r="K63" s="443">
        <f t="shared" si="12"/>
        <v>7.3188105452594602E-4</v>
      </c>
      <c r="L63" s="400">
        <v>4171</v>
      </c>
      <c r="M63" s="400">
        <v>4079</v>
      </c>
      <c r="N63" s="412">
        <v>13</v>
      </c>
      <c r="O63" s="412">
        <v>13</v>
      </c>
    </row>
    <row r="64" spans="1:15" ht="16.5">
      <c r="A64" s="397">
        <v>176</v>
      </c>
      <c r="B64" s="398" t="s">
        <v>87</v>
      </c>
      <c r="C64" s="399">
        <v>2160299.5770489061</v>
      </c>
      <c r="D64" s="444">
        <v>2733245.4652880691</v>
      </c>
      <c r="E64" s="434">
        <f t="shared" si="7"/>
        <v>572945.88823916297</v>
      </c>
      <c r="F64" s="440">
        <f t="shared" si="1"/>
        <v>0.26521594242120816</v>
      </c>
      <c r="G64" s="399">
        <f t="shared" si="8"/>
        <v>496.39236604984058</v>
      </c>
      <c r="H64" s="399">
        <f t="shared" si="9"/>
        <v>641.75756404979313</v>
      </c>
      <c r="I64" s="445">
        <f t="shared" si="10"/>
        <v>145.36519799995256</v>
      </c>
      <c r="J64" s="443">
        <f t="shared" si="11"/>
        <v>6.9768197099654306E-4</v>
      </c>
      <c r="K64" s="443">
        <f t="shared" si="12"/>
        <v>7.6417784045746599E-4</v>
      </c>
      <c r="L64" s="400">
        <v>4352</v>
      </c>
      <c r="M64" s="400">
        <v>4259</v>
      </c>
      <c r="N64" s="412">
        <v>12</v>
      </c>
      <c r="O64" s="412">
        <v>12</v>
      </c>
    </row>
    <row r="65" spans="1:15" ht="16.5">
      <c r="A65" s="397">
        <v>177</v>
      </c>
      <c r="B65" s="398" t="s">
        <v>88</v>
      </c>
      <c r="C65" s="399">
        <v>1124747.2059655883</v>
      </c>
      <c r="D65" s="444">
        <v>1205685.1738928047</v>
      </c>
      <c r="E65" s="434">
        <f t="shared" si="7"/>
        <v>80937.967927216319</v>
      </c>
      <c r="F65" s="440">
        <f t="shared" si="1"/>
        <v>7.1961030441263993E-2</v>
      </c>
      <c r="G65" s="399">
        <f t="shared" si="8"/>
        <v>636.16923414343228</v>
      </c>
      <c r="H65" s="399">
        <f t="shared" si="9"/>
        <v>705.90466855550619</v>
      </c>
      <c r="I65" s="445">
        <f t="shared" si="10"/>
        <v>69.735434412073914</v>
      </c>
      <c r="J65" s="443">
        <f t="shared" si="11"/>
        <v>3.0776043323067781E-4</v>
      </c>
      <c r="K65" s="443">
        <f t="shared" si="12"/>
        <v>3.0646061317242358E-4</v>
      </c>
      <c r="L65" s="400">
        <v>1768</v>
      </c>
      <c r="M65" s="400">
        <v>1708</v>
      </c>
      <c r="N65" s="412">
        <v>6</v>
      </c>
      <c r="O65" s="412">
        <v>6</v>
      </c>
    </row>
    <row r="66" spans="1:15" ht="16.5">
      <c r="A66" s="397">
        <v>178</v>
      </c>
      <c r="B66" s="398" t="s">
        <v>89</v>
      </c>
      <c r="C66" s="399">
        <v>4140655.9082674971</v>
      </c>
      <c r="D66" s="444">
        <v>4389781.5807342771</v>
      </c>
      <c r="E66" s="434">
        <f t="shared" si="7"/>
        <v>249125.67246678006</v>
      </c>
      <c r="F66" s="440">
        <f t="shared" si="1"/>
        <v>6.0165751027357738E-2</v>
      </c>
      <c r="G66" s="399">
        <f t="shared" si="8"/>
        <v>717.74240046238469</v>
      </c>
      <c r="H66" s="399">
        <f t="shared" si="9"/>
        <v>765.5705582026992</v>
      </c>
      <c r="I66" s="445">
        <f t="shared" si="10"/>
        <v>47.828157740314509</v>
      </c>
      <c r="J66" s="443">
        <f t="shared" si="11"/>
        <v>1.1205255819086201E-3</v>
      </c>
      <c r="K66" s="443">
        <f t="shared" si="12"/>
        <v>1.0288320585074219E-3</v>
      </c>
      <c r="L66" s="400">
        <v>5769</v>
      </c>
      <c r="M66" s="400">
        <v>5734</v>
      </c>
      <c r="N66" s="412">
        <v>10</v>
      </c>
      <c r="O66" s="412">
        <v>10</v>
      </c>
    </row>
    <row r="67" spans="1:15" ht="16.5">
      <c r="A67" s="397">
        <v>179</v>
      </c>
      <c r="B67" s="398" t="s">
        <v>90</v>
      </c>
      <c r="C67" s="399">
        <v>30058903.126251936</v>
      </c>
      <c r="D67" s="444">
        <v>49174186.487152845</v>
      </c>
      <c r="E67" s="434">
        <f t="shared" si="7"/>
        <v>19115283.360900909</v>
      </c>
      <c r="F67" s="440">
        <f t="shared" si="1"/>
        <v>0.63592750808683307</v>
      </c>
      <c r="G67" s="399">
        <f t="shared" si="8"/>
        <v>206.04236927383479</v>
      </c>
      <c r="H67" s="399">
        <f t="shared" si="9"/>
        <v>332.82922371605895</v>
      </c>
      <c r="I67" s="445">
        <f t="shared" si="10"/>
        <v>126.78685444222415</v>
      </c>
      <c r="J67" s="443">
        <f t="shared" si="11"/>
        <v>1.2552090101754728E-2</v>
      </c>
      <c r="K67" s="443">
        <f t="shared" si="12"/>
        <v>2.6509560745768674E-2</v>
      </c>
      <c r="L67" s="400">
        <v>145887</v>
      </c>
      <c r="M67" s="400">
        <v>147746</v>
      </c>
      <c r="N67" s="412">
        <v>13</v>
      </c>
      <c r="O67" s="412">
        <v>13</v>
      </c>
    </row>
    <row r="68" spans="1:15" ht="16.5">
      <c r="A68" s="397">
        <v>181</v>
      </c>
      <c r="B68" s="398" t="s">
        <v>91</v>
      </c>
      <c r="C68" s="399">
        <v>1809921.4859271036</v>
      </c>
      <c r="D68" s="444">
        <v>1962119.1295618932</v>
      </c>
      <c r="E68" s="434">
        <f t="shared" si="7"/>
        <v>152197.64363478962</v>
      </c>
      <c r="F68" s="440">
        <f t="shared" si="1"/>
        <v>8.4090743614123567E-2</v>
      </c>
      <c r="G68" s="399">
        <f t="shared" si="8"/>
        <v>1075.4138359638168</v>
      </c>
      <c r="H68" s="399">
        <f t="shared" si="9"/>
        <v>1166.539316029663</v>
      </c>
      <c r="I68" s="445">
        <f t="shared" si="10"/>
        <v>91.125480065846205</v>
      </c>
      <c r="J68" s="443">
        <f t="shared" si="11"/>
        <v>5.0084603048942944E-4</v>
      </c>
      <c r="K68" s="443">
        <f t="shared" si="12"/>
        <v>3.0179552187120401E-4</v>
      </c>
      <c r="L68" s="400">
        <v>1683</v>
      </c>
      <c r="M68" s="400">
        <v>1682</v>
      </c>
      <c r="N68" s="412">
        <v>4</v>
      </c>
      <c r="O68" s="412">
        <v>4</v>
      </c>
    </row>
    <row r="69" spans="1:15" ht="16.5">
      <c r="A69" s="397">
        <v>182</v>
      </c>
      <c r="B69" s="398" t="s">
        <v>92</v>
      </c>
      <c r="C69" s="399">
        <v>1790522.1447684509</v>
      </c>
      <c r="D69" s="444">
        <v>4025447.3452204317</v>
      </c>
      <c r="E69" s="434">
        <f t="shared" si="7"/>
        <v>2234925.2004519808</v>
      </c>
      <c r="F69" s="440">
        <f t="shared" si="1"/>
        <v>1.2481974640648748</v>
      </c>
      <c r="G69" s="399">
        <f t="shared" si="8"/>
        <v>92.547792669067604</v>
      </c>
      <c r="H69" s="399">
        <f t="shared" si="9"/>
        <v>209.85545538632215</v>
      </c>
      <c r="I69" s="445">
        <f t="shared" si="10"/>
        <v>117.30766271725454</v>
      </c>
      <c r="J69" s="443">
        <f t="shared" si="11"/>
        <v>1.0275264602552605E-3</v>
      </c>
      <c r="K69" s="443">
        <f t="shared" si="12"/>
        <v>3.4417608207689865E-3</v>
      </c>
      <c r="L69" s="400">
        <v>19347</v>
      </c>
      <c r="M69" s="400">
        <v>19182</v>
      </c>
      <c r="N69" s="412">
        <v>13</v>
      </c>
      <c r="O69" s="412">
        <v>13</v>
      </c>
    </row>
    <row r="70" spans="1:15" ht="16.5">
      <c r="A70" s="397">
        <v>186</v>
      </c>
      <c r="B70" s="398" t="s">
        <v>93</v>
      </c>
      <c r="C70" s="399">
        <v>12162905.369964711</v>
      </c>
      <c r="D70" s="444">
        <v>16634524.471003871</v>
      </c>
      <c r="E70" s="434">
        <f t="shared" si="7"/>
        <v>4471619.10103916</v>
      </c>
      <c r="F70" s="440">
        <f t="shared" si="1"/>
        <v>0.36764399335716724</v>
      </c>
      <c r="G70" s="399">
        <f t="shared" si="8"/>
        <v>266.55501577831933</v>
      </c>
      <c r="H70" s="399">
        <f t="shared" si="9"/>
        <v>357.80865715215901</v>
      </c>
      <c r="I70" s="445">
        <f t="shared" si="10"/>
        <v>91.253641373839685</v>
      </c>
      <c r="J70" s="443">
        <f t="shared" si="11"/>
        <v>4.2460905787314795E-3</v>
      </c>
      <c r="K70" s="443">
        <f t="shared" si="12"/>
        <v>8.3415420997575949E-3</v>
      </c>
      <c r="L70" s="400">
        <v>45630</v>
      </c>
      <c r="M70" s="400">
        <v>46490</v>
      </c>
      <c r="N70" s="412">
        <v>1</v>
      </c>
      <c r="O70" s="413">
        <v>35</v>
      </c>
    </row>
    <row r="71" spans="1:15" ht="16.5">
      <c r="A71" s="397">
        <v>202</v>
      </c>
      <c r="B71" s="398" t="s">
        <v>94</v>
      </c>
      <c r="C71" s="399">
        <v>25125762.112020992</v>
      </c>
      <c r="D71" s="444">
        <v>26703030.652394362</v>
      </c>
      <c r="E71" s="434">
        <f t="shared" si="7"/>
        <v>1577268.5403733701</v>
      </c>
      <c r="F71" s="440">
        <f t="shared" si="1"/>
        <v>6.277495318714145E-2</v>
      </c>
      <c r="G71" s="399">
        <f t="shared" si="8"/>
        <v>700.89718009431465</v>
      </c>
      <c r="H71" s="399">
        <f t="shared" si="9"/>
        <v>734.83119107279674</v>
      </c>
      <c r="I71" s="445">
        <f t="shared" si="10"/>
        <v>33.934010978482092</v>
      </c>
      <c r="J71" s="443">
        <f t="shared" si="11"/>
        <v>6.8161543826727178E-3</v>
      </c>
      <c r="K71" s="443">
        <f t="shared" si="12"/>
        <v>6.5201827998083725E-3</v>
      </c>
      <c r="L71" s="400">
        <v>35848</v>
      </c>
      <c r="M71" s="400">
        <v>36339</v>
      </c>
      <c r="N71" s="412">
        <v>2</v>
      </c>
      <c r="O71" s="412">
        <v>2</v>
      </c>
    </row>
    <row r="72" spans="1:15" ht="16.5">
      <c r="A72" s="397">
        <v>204</v>
      </c>
      <c r="B72" s="398" t="s">
        <v>95</v>
      </c>
      <c r="C72" s="399">
        <v>-534867.6707127773</v>
      </c>
      <c r="D72" s="444">
        <v>-431010.36921349057</v>
      </c>
      <c r="E72" s="434">
        <f t="shared" si="7"/>
        <v>103857.30149928672</v>
      </c>
      <c r="F72" s="440">
        <f t="shared" si="1"/>
        <v>-0.19417382501523045</v>
      </c>
      <c r="G72" s="399">
        <f t="shared" si="8"/>
        <v>-198.90950937626528</v>
      </c>
      <c r="H72" s="399">
        <f t="shared" si="9"/>
        <v>-164.00698980726429</v>
      </c>
      <c r="I72" s="445">
        <f t="shared" si="10"/>
        <v>34.902519569000987</v>
      </c>
      <c r="J72" s="443">
        <f t="shared" si="11"/>
        <v>-1.1001871867411032E-4</v>
      </c>
      <c r="K72" s="443">
        <f t="shared" si="12"/>
        <v>4.7153307460019272E-4</v>
      </c>
      <c r="L72" s="400">
        <v>2689</v>
      </c>
      <c r="M72" s="400">
        <v>2628</v>
      </c>
      <c r="N72" s="412">
        <v>11</v>
      </c>
      <c r="O72" s="412">
        <v>11</v>
      </c>
    </row>
    <row r="73" spans="1:15" ht="16.5">
      <c r="A73" s="397">
        <v>205</v>
      </c>
      <c r="B73" s="398" t="s">
        <v>96</v>
      </c>
      <c r="C73" s="399">
        <v>49966249.613076881</v>
      </c>
      <c r="D73" s="444">
        <v>55454637.030371368</v>
      </c>
      <c r="E73" s="434">
        <f t="shared" si="7"/>
        <v>5488387.4172944874</v>
      </c>
      <c r="F73" s="440">
        <f t="shared" si="1"/>
        <v>0.10984189247331659</v>
      </c>
      <c r="G73" s="399">
        <f t="shared" si="8"/>
        <v>1376.5944737327295</v>
      </c>
      <c r="H73" s="399">
        <f t="shared" si="9"/>
        <v>1518.7641944066872</v>
      </c>
      <c r="I73" s="445">
        <f t="shared" si="10"/>
        <v>142.16972067395773</v>
      </c>
      <c r="J73" s="443">
        <f t="shared" si="11"/>
        <v>1.4155223508317317E-2</v>
      </c>
      <c r="K73" s="443">
        <f t="shared" si="12"/>
        <v>6.5514030262088414E-3</v>
      </c>
      <c r="L73" s="400">
        <v>36297</v>
      </c>
      <c r="M73" s="400">
        <v>36513</v>
      </c>
      <c r="N73" s="412">
        <v>18</v>
      </c>
      <c r="O73" s="412">
        <v>18</v>
      </c>
    </row>
    <row r="74" spans="1:15" ht="16.5">
      <c r="A74" s="397">
        <v>208</v>
      </c>
      <c r="B74" s="398" t="s">
        <v>97</v>
      </c>
      <c r="C74" s="399">
        <v>15260121.367559548</v>
      </c>
      <c r="D74" s="444">
        <v>14663648.041003752</v>
      </c>
      <c r="E74" s="434">
        <f t="shared" si="7"/>
        <v>-596473.32655579597</v>
      </c>
      <c r="F74" s="440">
        <f t="shared" si="1"/>
        <v>-3.908706308350849E-2</v>
      </c>
      <c r="G74" s="399">
        <f t="shared" si="8"/>
        <v>1237.1399568349857</v>
      </c>
      <c r="H74" s="399">
        <f t="shared" si="9"/>
        <v>1185.228583980258</v>
      </c>
      <c r="I74" s="445">
        <f t="shared" si="10"/>
        <v>-51.911372854727688</v>
      </c>
      <c r="J74" s="443">
        <f t="shared" si="11"/>
        <v>3.7430091798099259E-3</v>
      </c>
      <c r="K74" s="443">
        <f t="shared" si="12"/>
        <v>2.2198657530264781E-3</v>
      </c>
      <c r="L74" s="400">
        <v>12335</v>
      </c>
      <c r="M74" s="400">
        <v>12372</v>
      </c>
      <c r="N74" s="412">
        <v>17</v>
      </c>
      <c r="O74" s="412">
        <v>17</v>
      </c>
    </row>
    <row r="75" spans="1:15" ht="16.5">
      <c r="A75" s="397">
        <v>211</v>
      </c>
      <c r="B75" s="398" t="s">
        <v>98</v>
      </c>
      <c r="C75" s="399">
        <v>19820144.778272234</v>
      </c>
      <c r="D75" s="444">
        <v>19574398.205583524</v>
      </c>
      <c r="E75" s="434">
        <f t="shared" ref="E75:E138" si="13">D75-C75</f>
        <v>-245746.57268870994</v>
      </c>
      <c r="F75" s="440">
        <f t="shared" si="1"/>
        <v>-1.2398828335406953E-2</v>
      </c>
      <c r="G75" s="399">
        <f t="shared" ref="G75:G138" si="14">C75/L75</f>
        <v>601.35758907346201</v>
      </c>
      <c r="H75" s="399">
        <f t="shared" ref="H75:H138" si="15">D75/M75</f>
        <v>584.78171079925687</v>
      </c>
      <c r="I75" s="445">
        <f t="shared" ref="I75:I138" si="16">H75-G75</f>
        <v>-16.575878274205138</v>
      </c>
      <c r="J75" s="443">
        <f t="shared" ref="J75:J138" si="17">D75/$D$10</f>
        <v>4.9965160080137063E-3</v>
      </c>
      <c r="K75" s="443">
        <f t="shared" ref="K75:K138" si="18">M75/$M$10</f>
        <v>6.0059461971431697E-3</v>
      </c>
      <c r="L75" s="400">
        <v>32959</v>
      </c>
      <c r="M75" s="400">
        <v>33473</v>
      </c>
      <c r="N75" s="412">
        <v>6</v>
      </c>
      <c r="O75" s="412">
        <v>6</v>
      </c>
    </row>
    <row r="76" spans="1:15" ht="16.5">
      <c r="A76" s="397">
        <v>213</v>
      </c>
      <c r="B76" s="398" t="s">
        <v>99</v>
      </c>
      <c r="C76" s="399">
        <v>1651656.2073497474</v>
      </c>
      <c r="D76" s="444">
        <v>2402530.8792693941</v>
      </c>
      <c r="E76" s="434">
        <f t="shared" si="13"/>
        <v>750874.67191964667</v>
      </c>
      <c r="F76" s="440">
        <f t="shared" ref="F76:F139" si="19">E76/C76</f>
        <v>0.454619229218714</v>
      </c>
      <c r="G76" s="399">
        <f t="shared" si="14"/>
        <v>320.46104139498397</v>
      </c>
      <c r="H76" s="399">
        <f t="shared" si="15"/>
        <v>469.79485320089833</v>
      </c>
      <c r="I76" s="445">
        <f t="shared" si="16"/>
        <v>149.33381180591437</v>
      </c>
      <c r="J76" s="443">
        <f t="shared" si="17"/>
        <v>6.1326452399402989E-4</v>
      </c>
      <c r="K76" s="443">
        <f t="shared" si="18"/>
        <v>9.1758757363218622E-4</v>
      </c>
      <c r="L76" s="400">
        <v>5154</v>
      </c>
      <c r="M76" s="400">
        <v>5114</v>
      </c>
      <c r="N76" s="412">
        <v>10</v>
      </c>
      <c r="O76" s="412">
        <v>10</v>
      </c>
    </row>
    <row r="77" spans="1:15" ht="16.5">
      <c r="A77" s="397">
        <v>214</v>
      </c>
      <c r="B77" s="398" t="s">
        <v>100</v>
      </c>
      <c r="C77" s="399">
        <v>9322802.1359711215</v>
      </c>
      <c r="D77" s="444">
        <v>10359088.950357717</v>
      </c>
      <c r="E77" s="434">
        <f t="shared" si="13"/>
        <v>1036286.814386595</v>
      </c>
      <c r="F77" s="440">
        <f t="shared" si="19"/>
        <v>0.11115615233194573</v>
      </c>
      <c r="G77" s="399">
        <f t="shared" si="14"/>
        <v>744.1572586183845</v>
      </c>
      <c r="H77" s="399">
        <f t="shared" si="15"/>
        <v>835.81482575098573</v>
      </c>
      <c r="I77" s="445">
        <f t="shared" si="16"/>
        <v>91.65756713260123</v>
      </c>
      <c r="J77" s="443">
        <f t="shared" si="17"/>
        <v>2.6442372953328431E-3</v>
      </c>
      <c r="K77" s="443">
        <f t="shared" si="18"/>
        <v>2.2238131379736636E-3</v>
      </c>
      <c r="L77" s="400">
        <v>12528</v>
      </c>
      <c r="M77" s="400">
        <v>12394</v>
      </c>
      <c r="N77" s="412">
        <v>4</v>
      </c>
      <c r="O77" s="412">
        <v>4</v>
      </c>
    </row>
    <row r="78" spans="1:15" ht="16.5">
      <c r="A78" s="397">
        <v>216</v>
      </c>
      <c r="B78" s="398" t="s">
        <v>101</v>
      </c>
      <c r="C78" s="399">
        <v>1109122.5164995838</v>
      </c>
      <c r="D78" s="444">
        <v>1306157.4217367913</v>
      </c>
      <c r="E78" s="434">
        <f t="shared" si="13"/>
        <v>197034.90523720742</v>
      </c>
      <c r="F78" s="440">
        <f t="shared" si="19"/>
        <v>0.17764936001755163</v>
      </c>
      <c r="G78" s="399">
        <f t="shared" si="14"/>
        <v>874.01301536610231</v>
      </c>
      <c r="H78" s="399">
        <f t="shared" si="15"/>
        <v>1073.2600014271086</v>
      </c>
      <c r="I78" s="445">
        <f t="shared" si="16"/>
        <v>199.24698606100628</v>
      </c>
      <c r="J78" s="443">
        <f t="shared" si="17"/>
        <v>3.3340674886404441E-4</v>
      </c>
      <c r="K78" s="443">
        <f t="shared" si="18"/>
        <v>2.1836215821477721E-4</v>
      </c>
      <c r="L78" s="400">
        <v>1269</v>
      </c>
      <c r="M78" s="400">
        <v>1217</v>
      </c>
      <c r="N78" s="412">
        <v>13</v>
      </c>
      <c r="O78" s="412">
        <v>13</v>
      </c>
    </row>
    <row r="79" spans="1:15" ht="16.5">
      <c r="A79" s="397">
        <v>217</v>
      </c>
      <c r="B79" s="398" t="s">
        <v>102</v>
      </c>
      <c r="C79" s="399">
        <v>4583246.4487476991</v>
      </c>
      <c r="D79" s="444">
        <v>4960692.6177086066</v>
      </c>
      <c r="E79" s="434">
        <f t="shared" si="13"/>
        <v>377446.1689609075</v>
      </c>
      <c r="F79" s="440">
        <f t="shared" si="19"/>
        <v>8.235345255414725E-2</v>
      </c>
      <c r="G79" s="399">
        <f t="shared" si="14"/>
        <v>856.36144408589291</v>
      </c>
      <c r="H79" s="399">
        <f t="shared" si="15"/>
        <v>945.61429998257847</v>
      </c>
      <c r="I79" s="445">
        <f t="shared" si="16"/>
        <v>89.25285589668556</v>
      </c>
      <c r="J79" s="443">
        <f t="shared" si="17"/>
        <v>1.2662550242870968E-3</v>
      </c>
      <c r="K79" s="443">
        <f t="shared" si="18"/>
        <v>9.4127188331530093E-4</v>
      </c>
      <c r="L79" s="400">
        <v>5352</v>
      </c>
      <c r="M79" s="400">
        <v>5246</v>
      </c>
      <c r="N79" s="412">
        <v>16</v>
      </c>
      <c r="O79" s="412">
        <v>16</v>
      </c>
    </row>
    <row r="80" spans="1:15" ht="16.5">
      <c r="A80" s="397">
        <v>218</v>
      </c>
      <c r="B80" s="398" t="s">
        <v>103</v>
      </c>
      <c r="C80" s="399">
        <v>979223.04462678032</v>
      </c>
      <c r="D80" s="444">
        <v>1147041.6104878073</v>
      </c>
      <c r="E80" s="434">
        <f t="shared" si="13"/>
        <v>167818.56586102699</v>
      </c>
      <c r="F80" s="440">
        <f t="shared" si="19"/>
        <v>0.17137930605482138</v>
      </c>
      <c r="G80" s="399">
        <f t="shared" si="14"/>
        <v>816.01920385565029</v>
      </c>
      <c r="H80" s="399">
        <f t="shared" si="15"/>
        <v>965.52324115135298</v>
      </c>
      <c r="I80" s="445">
        <f t="shared" si="16"/>
        <v>149.50403729570269</v>
      </c>
      <c r="J80" s="443">
        <f t="shared" si="17"/>
        <v>2.9279121168717949E-4</v>
      </c>
      <c r="K80" s="443">
        <f t="shared" si="18"/>
        <v>2.1315878714803232E-4</v>
      </c>
      <c r="L80" s="400">
        <v>1200</v>
      </c>
      <c r="M80" s="400">
        <v>1188</v>
      </c>
      <c r="N80" s="412">
        <v>14</v>
      </c>
      <c r="O80" s="412">
        <v>14</v>
      </c>
    </row>
    <row r="81" spans="1:15" ht="16.5">
      <c r="A81" s="397">
        <v>224</v>
      </c>
      <c r="B81" s="398" t="s">
        <v>104</v>
      </c>
      <c r="C81" s="399">
        <v>6203946.1160762869</v>
      </c>
      <c r="D81" s="444">
        <v>7163423.7619628664</v>
      </c>
      <c r="E81" s="434">
        <f t="shared" si="13"/>
        <v>959477.64588657953</v>
      </c>
      <c r="F81" s="440">
        <f t="shared" si="19"/>
        <v>0.15465602504191403</v>
      </c>
      <c r="G81" s="399">
        <f t="shared" si="14"/>
        <v>721.13752366340657</v>
      </c>
      <c r="H81" s="399">
        <f t="shared" si="15"/>
        <v>834.80057824995527</v>
      </c>
      <c r="I81" s="445">
        <f t="shared" si="16"/>
        <v>113.6630545865487</v>
      </c>
      <c r="J81" s="443">
        <f t="shared" si="17"/>
        <v>1.828519125999166E-3</v>
      </c>
      <c r="K81" s="443">
        <f t="shared" si="18"/>
        <v>1.5396595559909641E-3</v>
      </c>
      <c r="L81" s="400">
        <v>8603</v>
      </c>
      <c r="M81" s="400">
        <v>8581</v>
      </c>
      <c r="N81" s="412">
        <v>1</v>
      </c>
      <c r="O81" s="413">
        <v>33</v>
      </c>
    </row>
    <row r="82" spans="1:15" ht="16.5">
      <c r="A82" s="397">
        <v>226</v>
      </c>
      <c r="B82" s="398" t="s">
        <v>105</v>
      </c>
      <c r="C82" s="399">
        <v>3770049.0698845955</v>
      </c>
      <c r="D82" s="444">
        <v>3869875.0776492683</v>
      </c>
      <c r="E82" s="434">
        <f t="shared" si="13"/>
        <v>99826.007764672861</v>
      </c>
      <c r="F82" s="440">
        <f t="shared" si="19"/>
        <v>2.6478702508699343E-2</v>
      </c>
      <c r="G82" s="399">
        <f t="shared" si="14"/>
        <v>1028.6627748661924</v>
      </c>
      <c r="H82" s="399">
        <f t="shared" si="15"/>
        <v>1067.5517455584188</v>
      </c>
      <c r="I82" s="445">
        <f t="shared" si="16"/>
        <v>38.888970692226394</v>
      </c>
      <c r="J82" s="443">
        <f t="shared" si="17"/>
        <v>9.8781543991336416E-4</v>
      </c>
      <c r="K82" s="443">
        <f t="shared" si="18"/>
        <v>6.5042138334311212E-4</v>
      </c>
      <c r="L82" s="400">
        <v>3665</v>
      </c>
      <c r="M82" s="400">
        <v>3625</v>
      </c>
      <c r="N82" s="412">
        <v>13</v>
      </c>
      <c r="O82" s="412">
        <v>13</v>
      </c>
    </row>
    <row r="83" spans="1:15" ht="16.5">
      <c r="A83" s="397">
        <v>230</v>
      </c>
      <c r="B83" s="398" t="s">
        <v>106</v>
      </c>
      <c r="C83" s="399">
        <v>2069854.2239129441</v>
      </c>
      <c r="D83" s="444">
        <v>2295820.029765124</v>
      </c>
      <c r="E83" s="434">
        <f t="shared" si="13"/>
        <v>225965.80585217988</v>
      </c>
      <c r="F83" s="440">
        <f t="shared" si="19"/>
        <v>0.10916991314731533</v>
      </c>
      <c r="G83" s="399">
        <f t="shared" si="14"/>
        <v>924.04206424685003</v>
      </c>
      <c r="H83" s="399">
        <f t="shared" si="15"/>
        <v>1036.0198690275831</v>
      </c>
      <c r="I83" s="445">
        <f t="shared" si="16"/>
        <v>111.97780478073309</v>
      </c>
      <c r="J83" s="443">
        <f t="shared" si="17"/>
        <v>5.8602575720401238E-4</v>
      </c>
      <c r="K83" s="443">
        <f t="shared" si="18"/>
        <v>3.9760932013471349E-4</v>
      </c>
      <c r="L83" s="400">
        <v>2240</v>
      </c>
      <c r="M83" s="400">
        <v>2216</v>
      </c>
      <c r="N83" s="412">
        <v>4</v>
      </c>
      <c r="O83" s="412">
        <v>4</v>
      </c>
    </row>
    <row r="84" spans="1:15" ht="16.5">
      <c r="A84" s="397">
        <v>231</v>
      </c>
      <c r="B84" s="398" t="s">
        <v>107</v>
      </c>
      <c r="C84" s="399">
        <v>-922269.40569378133</v>
      </c>
      <c r="D84" s="444">
        <v>-857197.19331284682</v>
      </c>
      <c r="E84" s="434">
        <f t="shared" si="13"/>
        <v>65072.212380934507</v>
      </c>
      <c r="F84" s="440">
        <f t="shared" si="19"/>
        <v>-7.055662041828617E-2</v>
      </c>
      <c r="G84" s="399">
        <f t="shared" si="14"/>
        <v>-734.29092810014436</v>
      </c>
      <c r="H84" s="399">
        <f t="shared" si="15"/>
        <v>-709.60032559010494</v>
      </c>
      <c r="I84" s="445">
        <f t="shared" si="16"/>
        <v>24.690602510039412</v>
      </c>
      <c r="J84" s="443">
        <f t="shared" si="17"/>
        <v>-2.1880619028125979E-4</v>
      </c>
      <c r="K84" s="443">
        <f t="shared" si="18"/>
        <v>2.1674731891820122E-4</v>
      </c>
      <c r="L84" s="400">
        <v>1256</v>
      </c>
      <c r="M84" s="400">
        <v>1208</v>
      </c>
      <c r="N84" s="412">
        <v>15</v>
      </c>
      <c r="O84" s="412">
        <v>15</v>
      </c>
    </row>
    <row r="85" spans="1:15" ht="16.5">
      <c r="A85" s="397">
        <v>232</v>
      </c>
      <c r="B85" s="398" t="s">
        <v>108</v>
      </c>
      <c r="C85" s="399">
        <v>9819387.7130605336</v>
      </c>
      <c r="D85" s="444">
        <v>10711325.231806096</v>
      </c>
      <c r="E85" s="434">
        <f t="shared" si="13"/>
        <v>891937.51874556206</v>
      </c>
      <c r="F85" s="440">
        <f t="shared" si="19"/>
        <v>9.0834331509205737E-2</v>
      </c>
      <c r="G85" s="399">
        <f t="shared" si="14"/>
        <v>770.14805592631637</v>
      </c>
      <c r="H85" s="399">
        <f t="shared" si="15"/>
        <v>848.89247359376259</v>
      </c>
      <c r="I85" s="445">
        <f t="shared" si="16"/>
        <v>78.744417667446214</v>
      </c>
      <c r="J85" s="443">
        <f t="shared" si="17"/>
        <v>2.7341483209682585E-3</v>
      </c>
      <c r="K85" s="443">
        <f t="shared" si="18"/>
        <v>2.2640046937995556E-3</v>
      </c>
      <c r="L85" s="400">
        <v>12750</v>
      </c>
      <c r="M85" s="400">
        <v>12618</v>
      </c>
      <c r="N85" s="412">
        <v>14</v>
      </c>
      <c r="O85" s="412">
        <v>14</v>
      </c>
    </row>
    <row r="86" spans="1:15" ht="16.5">
      <c r="A86" s="397">
        <v>233</v>
      </c>
      <c r="B86" s="398" t="s">
        <v>109</v>
      </c>
      <c r="C86" s="399">
        <v>15307313.768067198</v>
      </c>
      <c r="D86" s="444">
        <v>15889581.061368059</v>
      </c>
      <c r="E86" s="434">
        <f t="shared" si="13"/>
        <v>582267.29330086149</v>
      </c>
      <c r="F86" s="440">
        <f t="shared" si="19"/>
        <v>3.8038502517374242E-2</v>
      </c>
      <c r="G86" s="399">
        <f t="shared" si="14"/>
        <v>1012.6563752359882</v>
      </c>
      <c r="H86" s="399">
        <f t="shared" si="15"/>
        <v>1047.7798260051472</v>
      </c>
      <c r="I86" s="445">
        <f t="shared" si="16"/>
        <v>35.123450769159035</v>
      </c>
      <c r="J86" s="443">
        <f t="shared" si="17"/>
        <v>4.0559380319089705E-3</v>
      </c>
      <c r="K86" s="443">
        <f t="shared" si="18"/>
        <v>2.721004214730564E-3</v>
      </c>
      <c r="L86" s="400">
        <v>15116</v>
      </c>
      <c r="M86" s="400">
        <v>15165</v>
      </c>
      <c r="N86" s="412">
        <v>14</v>
      </c>
      <c r="O86" s="412">
        <v>14</v>
      </c>
    </row>
    <row r="87" spans="1:15" ht="16.5">
      <c r="A87" s="397">
        <v>235</v>
      </c>
      <c r="B87" s="398" t="s">
        <v>110</v>
      </c>
      <c r="C87" s="399">
        <v>21531625.704235852</v>
      </c>
      <c r="D87" s="444">
        <v>21876307.588083453</v>
      </c>
      <c r="E87" s="434">
        <f t="shared" si="13"/>
        <v>344681.88384760171</v>
      </c>
      <c r="F87" s="440">
        <f t="shared" si="19"/>
        <v>1.6008168105011853E-2</v>
      </c>
      <c r="G87" s="399">
        <f t="shared" si="14"/>
        <v>2093.7014492644739</v>
      </c>
      <c r="H87" s="399">
        <f t="shared" si="15"/>
        <v>2130.1175840392848</v>
      </c>
      <c r="I87" s="445">
        <f t="shared" si="16"/>
        <v>36.416134774810871</v>
      </c>
      <c r="J87" s="443">
        <f t="shared" si="17"/>
        <v>5.584096119435833E-3</v>
      </c>
      <c r="K87" s="443">
        <f t="shared" si="18"/>
        <v>1.8427110639817272E-3</v>
      </c>
      <c r="L87" s="400">
        <v>10284</v>
      </c>
      <c r="M87" s="400">
        <v>10270</v>
      </c>
      <c r="N87" s="412">
        <v>1</v>
      </c>
      <c r="O87" s="413">
        <v>33</v>
      </c>
    </row>
    <row r="88" spans="1:15" ht="16.5">
      <c r="A88" s="397">
        <v>236</v>
      </c>
      <c r="B88" s="398" t="s">
        <v>111</v>
      </c>
      <c r="C88" s="399">
        <v>5547896.307701245</v>
      </c>
      <c r="D88" s="444">
        <v>5591419.2753091836</v>
      </c>
      <c r="E88" s="434">
        <f t="shared" si="13"/>
        <v>43522.967607938685</v>
      </c>
      <c r="F88" s="440">
        <f t="shared" si="19"/>
        <v>7.8449497240103069E-3</v>
      </c>
      <c r="G88" s="399">
        <f t="shared" si="14"/>
        <v>1321.5570051694247</v>
      </c>
      <c r="H88" s="399">
        <f t="shared" si="15"/>
        <v>1351.5637600457296</v>
      </c>
      <c r="I88" s="445">
        <f t="shared" si="16"/>
        <v>30.006754876304967</v>
      </c>
      <c r="J88" s="443">
        <f t="shared" si="17"/>
        <v>1.4272528648482093E-3</v>
      </c>
      <c r="K88" s="443">
        <f t="shared" si="18"/>
        <v>7.422877966594358E-4</v>
      </c>
      <c r="L88" s="400">
        <v>4198</v>
      </c>
      <c r="M88" s="400">
        <v>4137</v>
      </c>
      <c r="N88" s="412">
        <v>16</v>
      </c>
      <c r="O88" s="412">
        <v>16</v>
      </c>
    </row>
    <row r="89" spans="1:15" ht="16.5">
      <c r="A89" s="397">
        <v>239</v>
      </c>
      <c r="B89" s="398" t="s">
        <v>112</v>
      </c>
      <c r="C89" s="399">
        <v>1270564.1111940464</v>
      </c>
      <c r="D89" s="444">
        <v>839166.71684590401</v>
      </c>
      <c r="E89" s="434">
        <f t="shared" si="13"/>
        <v>-431397.39434814244</v>
      </c>
      <c r="F89" s="440">
        <f t="shared" si="19"/>
        <v>-0.33953217358132781</v>
      </c>
      <c r="G89" s="399">
        <f t="shared" si="14"/>
        <v>626.202124787603</v>
      </c>
      <c r="H89" s="399">
        <f t="shared" si="15"/>
        <v>412.36693702501424</v>
      </c>
      <c r="I89" s="445">
        <f t="shared" si="16"/>
        <v>-213.83518776258876</v>
      </c>
      <c r="J89" s="443">
        <f t="shared" si="17"/>
        <v>2.1420377219652417E-4</v>
      </c>
      <c r="K89" s="443">
        <f t="shared" si="18"/>
        <v>3.6513310761468497E-4</v>
      </c>
      <c r="L89" s="400">
        <v>2029</v>
      </c>
      <c r="M89" s="400">
        <v>2035</v>
      </c>
      <c r="N89" s="412">
        <v>11</v>
      </c>
      <c r="O89" s="412">
        <v>11</v>
      </c>
    </row>
    <row r="90" spans="1:15" ht="16.5">
      <c r="A90" s="397">
        <v>240</v>
      </c>
      <c r="B90" s="398" t="s">
        <v>113</v>
      </c>
      <c r="C90" s="399">
        <v>-2342466.115509124</v>
      </c>
      <c r="D90" s="444">
        <v>-1073224.8828090853</v>
      </c>
      <c r="E90" s="434">
        <f t="shared" si="13"/>
        <v>1269241.2327000387</v>
      </c>
      <c r="F90" s="440">
        <f t="shared" si="19"/>
        <v>-0.54183974073160712</v>
      </c>
      <c r="G90" s="399">
        <f t="shared" si="14"/>
        <v>-120.13262810960173</v>
      </c>
      <c r="H90" s="399">
        <f t="shared" si="15"/>
        <v>-55.403690197154781</v>
      </c>
      <c r="I90" s="445">
        <f t="shared" si="16"/>
        <v>64.728937912446952</v>
      </c>
      <c r="J90" s="443">
        <f t="shared" si="17"/>
        <v>-2.7394892301846747E-4</v>
      </c>
      <c r="K90" s="443">
        <f t="shared" si="18"/>
        <v>3.4756724459970825E-3</v>
      </c>
      <c r="L90" s="400">
        <v>19499</v>
      </c>
      <c r="M90" s="400">
        <v>19371</v>
      </c>
      <c r="N90" s="412">
        <v>19</v>
      </c>
      <c r="O90" s="412">
        <v>19</v>
      </c>
    </row>
    <row r="91" spans="1:15" ht="16.5">
      <c r="A91" s="397">
        <v>241</v>
      </c>
      <c r="B91" s="398" t="s">
        <v>114</v>
      </c>
      <c r="C91" s="399">
        <v>1725382.8135658717</v>
      </c>
      <c r="D91" s="444">
        <v>1676481.2093277331</v>
      </c>
      <c r="E91" s="434">
        <f t="shared" si="13"/>
        <v>-48901.604238138534</v>
      </c>
      <c r="F91" s="440">
        <f t="shared" si="19"/>
        <v>-2.8342466294232371E-2</v>
      </c>
      <c r="G91" s="399">
        <f t="shared" si="14"/>
        <v>222.02841507732231</v>
      </c>
      <c r="H91" s="399">
        <f t="shared" si="15"/>
        <v>217.97961374694228</v>
      </c>
      <c r="I91" s="445">
        <f t="shared" si="16"/>
        <v>-4.0488013303800301</v>
      </c>
      <c r="J91" s="443">
        <f t="shared" si="17"/>
        <v>4.2793474984844298E-4</v>
      </c>
      <c r="K91" s="443">
        <f t="shared" si="18"/>
        <v>1.3799698922184482E-3</v>
      </c>
      <c r="L91" s="400">
        <v>7771</v>
      </c>
      <c r="M91" s="400">
        <v>7691</v>
      </c>
      <c r="N91" s="412">
        <v>19</v>
      </c>
      <c r="O91" s="412">
        <v>19</v>
      </c>
    </row>
    <row r="92" spans="1:15" ht="16.5">
      <c r="A92" s="397">
        <v>244</v>
      </c>
      <c r="B92" s="398" t="s">
        <v>115</v>
      </c>
      <c r="C92" s="399">
        <v>22350392.660834484</v>
      </c>
      <c r="D92" s="444">
        <v>23129918.238409314</v>
      </c>
      <c r="E92" s="434">
        <f t="shared" si="13"/>
        <v>779525.5775748305</v>
      </c>
      <c r="F92" s="440">
        <f t="shared" si="19"/>
        <v>3.4877489152162655E-2</v>
      </c>
      <c r="G92" s="399">
        <f t="shared" si="14"/>
        <v>1158.0514332038592</v>
      </c>
      <c r="H92" s="399">
        <f t="shared" si="15"/>
        <v>1185.2986695915401</v>
      </c>
      <c r="I92" s="445">
        <f t="shared" si="16"/>
        <v>27.247236387680914</v>
      </c>
      <c r="J92" s="443">
        <f t="shared" si="17"/>
        <v>5.9040898999027569E-3</v>
      </c>
      <c r="K92" s="443">
        <f t="shared" si="18"/>
        <v>3.5013304481537901E-3</v>
      </c>
      <c r="L92" s="400">
        <v>19300</v>
      </c>
      <c r="M92" s="400">
        <v>19514</v>
      </c>
      <c r="N92" s="412">
        <v>17</v>
      </c>
      <c r="O92" s="412">
        <v>17</v>
      </c>
    </row>
    <row r="93" spans="1:15" ht="16.5">
      <c r="A93" s="397">
        <v>245</v>
      </c>
      <c r="B93" s="398" t="s">
        <v>116</v>
      </c>
      <c r="C93" s="399">
        <v>13076032.683154196</v>
      </c>
      <c r="D93" s="444">
        <v>18326143.828147717</v>
      </c>
      <c r="E93" s="434">
        <f t="shared" si="13"/>
        <v>5250111.1449935213</v>
      </c>
      <c r="F93" s="440">
        <f t="shared" si="19"/>
        <v>0.40150642570335726</v>
      </c>
      <c r="G93" s="399">
        <f t="shared" si="14"/>
        <v>347.06531168792321</v>
      </c>
      <c r="H93" s="399">
        <f t="shared" si="15"/>
        <v>479.60387920095565</v>
      </c>
      <c r="I93" s="445">
        <f t="shared" si="16"/>
        <v>132.53856751303243</v>
      </c>
      <c r="J93" s="443">
        <f t="shared" si="17"/>
        <v>4.6778894574844472E-3</v>
      </c>
      <c r="K93" s="443">
        <f t="shared" si="18"/>
        <v>6.8560693734961813E-3</v>
      </c>
      <c r="L93" s="400">
        <v>37676</v>
      </c>
      <c r="M93" s="400">
        <v>38211</v>
      </c>
      <c r="N93" s="412">
        <v>1</v>
      </c>
      <c r="O93" s="413">
        <v>32</v>
      </c>
    </row>
    <row r="94" spans="1:15" ht="16.5">
      <c r="A94" s="397">
        <v>249</v>
      </c>
      <c r="B94" s="398" t="s">
        <v>117</v>
      </c>
      <c r="C94" s="399">
        <v>6929574.687183856</v>
      </c>
      <c r="D94" s="444">
        <v>7952138.3337581623</v>
      </c>
      <c r="E94" s="434">
        <f t="shared" si="13"/>
        <v>1022563.6465743063</v>
      </c>
      <c r="F94" s="440">
        <f t="shared" si="19"/>
        <v>0.14756513822782261</v>
      </c>
      <c r="G94" s="399">
        <f t="shared" si="14"/>
        <v>749.14320942528173</v>
      </c>
      <c r="H94" s="399">
        <f t="shared" si="15"/>
        <v>865.8687210102529</v>
      </c>
      <c r="I94" s="445">
        <f t="shared" si="16"/>
        <v>116.72551158497117</v>
      </c>
      <c r="J94" s="443">
        <f t="shared" si="17"/>
        <v>2.029844599320985E-3</v>
      </c>
      <c r="K94" s="443">
        <f t="shared" si="18"/>
        <v>1.6478537888615563E-3</v>
      </c>
      <c r="L94" s="400">
        <v>9250</v>
      </c>
      <c r="M94" s="400">
        <v>9184</v>
      </c>
      <c r="N94" s="412">
        <v>13</v>
      </c>
      <c r="O94" s="412">
        <v>13</v>
      </c>
    </row>
    <row r="95" spans="1:15" ht="16.5">
      <c r="A95" s="397">
        <v>250</v>
      </c>
      <c r="B95" s="398" t="s">
        <v>118</v>
      </c>
      <c r="C95" s="399">
        <v>934133.31735037104</v>
      </c>
      <c r="D95" s="444">
        <v>1091844.0876391656</v>
      </c>
      <c r="E95" s="434">
        <f t="shared" si="13"/>
        <v>157710.77028879453</v>
      </c>
      <c r="F95" s="440">
        <f t="shared" si="19"/>
        <v>0.16883111581560364</v>
      </c>
      <c r="G95" s="399">
        <f t="shared" si="14"/>
        <v>527.46093582742583</v>
      </c>
      <c r="H95" s="399">
        <f t="shared" si="15"/>
        <v>624.26763158328504</v>
      </c>
      <c r="I95" s="445">
        <f t="shared" si="16"/>
        <v>96.806695755859209</v>
      </c>
      <c r="J95" s="443">
        <f t="shared" si="17"/>
        <v>2.7870161855540846E-4</v>
      </c>
      <c r="K95" s="443">
        <f t="shared" si="18"/>
        <v>3.1381710330126981E-4</v>
      </c>
      <c r="L95" s="400">
        <v>1771</v>
      </c>
      <c r="M95" s="400">
        <v>1749</v>
      </c>
      <c r="N95" s="412">
        <v>6</v>
      </c>
      <c r="O95" s="412">
        <v>6</v>
      </c>
    </row>
    <row r="96" spans="1:15" ht="16.5">
      <c r="A96" s="397">
        <v>256</v>
      </c>
      <c r="B96" s="398" t="s">
        <v>119</v>
      </c>
      <c r="C96" s="399">
        <v>2142788.8832698367</v>
      </c>
      <c r="D96" s="444">
        <v>2437772.8142376645</v>
      </c>
      <c r="E96" s="434">
        <f t="shared" si="13"/>
        <v>294983.93096782779</v>
      </c>
      <c r="F96" s="440">
        <f t="shared" si="19"/>
        <v>0.13766355298506611</v>
      </c>
      <c r="G96" s="399">
        <f t="shared" si="14"/>
        <v>1378.8860252701652</v>
      </c>
      <c r="H96" s="399">
        <f t="shared" si="15"/>
        <v>1600.6387486787028</v>
      </c>
      <c r="I96" s="445">
        <f t="shared" si="16"/>
        <v>221.75272340853758</v>
      </c>
      <c r="J96" s="443">
        <f t="shared" si="17"/>
        <v>6.2226029951534896E-4</v>
      </c>
      <c r="K96" s="443">
        <f t="shared" si="18"/>
        <v>2.732666942983613E-4</v>
      </c>
      <c r="L96" s="400">
        <v>1554</v>
      </c>
      <c r="M96" s="400">
        <v>1523</v>
      </c>
      <c r="N96" s="412">
        <v>13</v>
      </c>
      <c r="O96" s="412">
        <v>13</v>
      </c>
    </row>
    <row r="97" spans="1:15" ht="16.5">
      <c r="A97" s="397">
        <v>257</v>
      </c>
      <c r="B97" s="398" t="s">
        <v>120</v>
      </c>
      <c r="C97" s="399">
        <v>36577554.551768824</v>
      </c>
      <c r="D97" s="444">
        <v>38825753.063460715</v>
      </c>
      <c r="E97" s="434">
        <f t="shared" si="13"/>
        <v>2248198.5116918907</v>
      </c>
      <c r="F97" s="440">
        <f t="shared" si="19"/>
        <v>6.146388240662666E-2</v>
      </c>
      <c r="G97" s="399">
        <f t="shared" si="14"/>
        <v>898.22588654213507</v>
      </c>
      <c r="H97" s="399">
        <f t="shared" si="15"/>
        <v>943.42598686544966</v>
      </c>
      <c r="I97" s="445">
        <f t="shared" si="16"/>
        <v>45.200100323314587</v>
      </c>
      <c r="J97" s="443">
        <f t="shared" si="17"/>
        <v>9.9105727117287691E-3</v>
      </c>
      <c r="K97" s="443">
        <f t="shared" si="18"/>
        <v>7.3841218234765339E-3</v>
      </c>
      <c r="L97" s="400">
        <v>40722</v>
      </c>
      <c r="M97" s="400">
        <v>41154</v>
      </c>
      <c r="N97" s="412">
        <v>1</v>
      </c>
      <c r="O97" s="413">
        <v>33</v>
      </c>
    </row>
    <row r="98" spans="1:15" ht="16.5">
      <c r="A98" s="397">
        <v>260</v>
      </c>
      <c r="B98" s="398" t="s">
        <v>121</v>
      </c>
      <c r="C98" s="399">
        <v>12522725.368645556</v>
      </c>
      <c r="D98" s="444">
        <v>13863834.646364449</v>
      </c>
      <c r="E98" s="434">
        <f t="shared" si="13"/>
        <v>1341109.2777188923</v>
      </c>
      <c r="F98" s="440">
        <f t="shared" si="19"/>
        <v>0.10709404209061124</v>
      </c>
      <c r="G98" s="399">
        <f t="shared" si="14"/>
        <v>1287.4190776853661</v>
      </c>
      <c r="H98" s="399">
        <f t="shared" si="15"/>
        <v>1430.8839556573896</v>
      </c>
      <c r="I98" s="445">
        <f t="shared" si="16"/>
        <v>143.46487797202349</v>
      </c>
      <c r="J98" s="443">
        <f t="shared" si="17"/>
        <v>3.5388506464150583E-3</v>
      </c>
      <c r="K98" s="443">
        <f t="shared" si="18"/>
        <v>1.7384642160583209E-3</v>
      </c>
      <c r="L98" s="400">
        <v>9727</v>
      </c>
      <c r="M98" s="400">
        <v>9689</v>
      </c>
      <c r="N98" s="412">
        <v>12</v>
      </c>
      <c r="O98" s="412">
        <v>12</v>
      </c>
    </row>
    <row r="99" spans="1:15" ht="16.5">
      <c r="A99" s="397">
        <v>261</v>
      </c>
      <c r="B99" s="398" t="s">
        <v>122</v>
      </c>
      <c r="C99" s="399">
        <v>11801263.064435456</v>
      </c>
      <c r="D99" s="444">
        <v>12725311.741377253</v>
      </c>
      <c r="E99" s="434">
        <f t="shared" si="13"/>
        <v>924048.67694179714</v>
      </c>
      <c r="F99" s="440">
        <f t="shared" si="19"/>
        <v>7.830082863981995E-2</v>
      </c>
      <c r="G99" s="399">
        <f t="shared" si="14"/>
        <v>1778.102013625954</v>
      </c>
      <c r="H99" s="399">
        <f t="shared" si="15"/>
        <v>1865.3344680998612</v>
      </c>
      <c r="I99" s="445">
        <f t="shared" si="16"/>
        <v>87.232454473907183</v>
      </c>
      <c r="J99" s="443">
        <f t="shared" si="17"/>
        <v>3.2482338999632503E-3</v>
      </c>
      <c r="K99" s="443">
        <f t="shared" si="18"/>
        <v>1.2240481868046099E-3</v>
      </c>
      <c r="L99" s="400">
        <v>6637</v>
      </c>
      <c r="M99" s="400">
        <v>6822</v>
      </c>
      <c r="N99" s="412">
        <v>19</v>
      </c>
      <c r="O99" s="412">
        <v>19</v>
      </c>
    </row>
    <row r="100" spans="1:15" ht="16.5">
      <c r="A100" s="397">
        <v>263</v>
      </c>
      <c r="B100" s="398" t="s">
        <v>123</v>
      </c>
      <c r="C100" s="399">
        <v>9227269.9789712615</v>
      </c>
      <c r="D100" s="444">
        <v>9603882.7438913304</v>
      </c>
      <c r="E100" s="434">
        <f t="shared" si="13"/>
        <v>376612.7649200689</v>
      </c>
      <c r="F100" s="440">
        <f t="shared" si="19"/>
        <v>4.0815188650419984E-2</v>
      </c>
      <c r="G100" s="399">
        <f t="shared" si="14"/>
        <v>1214.5939158840677</v>
      </c>
      <c r="H100" s="399">
        <f t="shared" si="15"/>
        <v>1284.8003670757632</v>
      </c>
      <c r="I100" s="445">
        <f t="shared" si="16"/>
        <v>70.206451191695578</v>
      </c>
      <c r="J100" s="443">
        <f t="shared" si="17"/>
        <v>2.4514650905207301E-3</v>
      </c>
      <c r="K100" s="443">
        <f t="shared" si="18"/>
        <v>1.3412137491006241E-3</v>
      </c>
      <c r="L100" s="400">
        <v>7597</v>
      </c>
      <c r="M100" s="400">
        <v>7475</v>
      </c>
      <c r="N100" s="412">
        <v>11</v>
      </c>
      <c r="O100" s="412">
        <v>11</v>
      </c>
    </row>
    <row r="101" spans="1:15" ht="16.5">
      <c r="A101" s="397">
        <v>265</v>
      </c>
      <c r="B101" s="398" t="s">
        <v>124</v>
      </c>
      <c r="C101" s="399">
        <v>1660349.1343471352</v>
      </c>
      <c r="D101" s="444">
        <v>1725578.4683958769</v>
      </c>
      <c r="E101" s="434">
        <f t="shared" si="13"/>
        <v>65229.33404874173</v>
      </c>
      <c r="F101" s="440">
        <f t="shared" si="19"/>
        <v>3.9286516732753629E-2</v>
      </c>
      <c r="G101" s="399">
        <f t="shared" si="14"/>
        <v>1560.4785097247511</v>
      </c>
      <c r="H101" s="399">
        <f t="shared" si="15"/>
        <v>1667.2255733293498</v>
      </c>
      <c r="I101" s="445">
        <f t="shared" si="16"/>
        <v>106.74706360459868</v>
      </c>
      <c r="J101" s="443">
        <f t="shared" si="17"/>
        <v>4.4046720363359181E-4</v>
      </c>
      <c r="K101" s="443">
        <f t="shared" si="18"/>
        <v>1.8570651910624028E-4</v>
      </c>
      <c r="L101" s="400">
        <v>1064</v>
      </c>
      <c r="M101" s="400">
        <v>1035</v>
      </c>
      <c r="N101" s="412">
        <v>13</v>
      </c>
      <c r="O101" s="412">
        <v>13</v>
      </c>
    </row>
    <row r="102" spans="1:15" ht="16.5">
      <c r="A102" s="397">
        <v>271</v>
      </c>
      <c r="B102" s="398" t="s">
        <v>125</v>
      </c>
      <c r="C102" s="399">
        <v>2844938.3586505656</v>
      </c>
      <c r="D102" s="444">
        <v>3293827.8076324351</v>
      </c>
      <c r="E102" s="434">
        <f t="shared" si="13"/>
        <v>448889.4489818695</v>
      </c>
      <c r="F102" s="440">
        <f t="shared" si="19"/>
        <v>0.15778529879810485</v>
      </c>
      <c r="G102" s="399">
        <f t="shared" si="14"/>
        <v>412.13071978133644</v>
      </c>
      <c r="H102" s="399">
        <f t="shared" si="15"/>
        <v>486.82054502400757</v>
      </c>
      <c r="I102" s="445">
        <f t="shared" si="16"/>
        <v>74.689825242671134</v>
      </c>
      <c r="J102" s="443">
        <f t="shared" si="17"/>
        <v>8.4077493446422613E-4</v>
      </c>
      <c r="K102" s="443">
        <f t="shared" si="18"/>
        <v>1.214000297848137E-3</v>
      </c>
      <c r="L102" s="400">
        <v>6903</v>
      </c>
      <c r="M102" s="400">
        <v>6766</v>
      </c>
      <c r="N102" s="412">
        <v>4</v>
      </c>
      <c r="O102" s="412">
        <v>4</v>
      </c>
    </row>
    <row r="103" spans="1:15" ht="16.5">
      <c r="A103" s="397">
        <v>272</v>
      </c>
      <c r="B103" s="398" t="s">
        <v>126</v>
      </c>
      <c r="C103" s="399">
        <v>26050427.656811256</v>
      </c>
      <c r="D103" s="444">
        <v>30273720.868291359</v>
      </c>
      <c r="E103" s="434">
        <f t="shared" si="13"/>
        <v>4223293.2114801034</v>
      </c>
      <c r="F103" s="440">
        <f t="shared" si="19"/>
        <v>0.16211991861008329</v>
      </c>
      <c r="G103" s="399">
        <f t="shared" si="14"/>
        <v>542.64941167377526</v>
      </c>
      <c r="H103" s="399">
        <f t="shared" si="15"/>
        <v>626.85000244934997</v>
      </c>
      <c r="I103" s="445">
        <f t="shared" si="16"/>
        <v>84.20059077557471</v>
      </c>
      <c r="J103" s="443">
        <f t="shared" si="17"/>
        <v>7.727600580712062E-3</v>
      </c>
      <c r="K103" s="443">
        <f t="shared" si="18"/>
        <v>8.665407092015338E-3</v>
      </c>
      <c r="L103" s="400">
        <v>48006</v>
      </c>
      <c r="M103" s="400">
        <v>48295</v>
      </c>
      <c r="N103" s="412">
        <v>16</v>
      </c>
      <c r="O103" s="412">
        <v>16</v>
      </c>
    </row>
    <row r="104" spans="1:15" ht="16.5">
      <c r="A104" s="397">
        <v>273</v>
      </c>
      <c r="B104" s="398" t="s">
        <v>127</v>
      </c>
      <c r="C104" s="399">
        <v>5184656.1661869856</v>
      </c>
      <c r="D104" s="444">
        <v>5215789.9404853387</v>
      </c>
      <c r="E104" s="434">
        <f t="shared" si="13"/>
        <v>31133.774298353121</v>
      </c>
      <c r="F104" s="440">
        <f t="shared" si="19"/>
        <v>6.0049834165281221E-3</v>
      </c>
      <c r="G104" s="399">
        <f t="shared" si="14"/>
        <v>1296.4881635876434</v>
      </c>
      <c r="H104" s="399">
        <f t="shared" si="15"/>
        <v>1300.3714635964445</v>
      </c>
      <c r="I104" s="445">
        <f t="shared" si="16"/>
        <v>3.8833000088011431</v>
      </c>
      <c r="J104" s="443">
        <f t="shared" si="17"/>
        <v>1.3313705820410925E-3</v>
      </c>
      <c r="K104" s="443">
        <f t="shared" si="18"/>
        <v>7.1968004650737173E-4</v>
      </c>
      <c r="L104" s="400">
        <v>3999</v>
      </c>
      <c r="M104" s="400">
        <v>4011</v>
      </c>
      <c r="N104" s="412">
        <v>19</v>
      </c>
      <c r="O104" s="412">
        <v>19</v>
      </c>
    </row>
    <row r="105" spans="1:15" ht="16.5">
      <c r="A105" s="397">
        <v>275</v>
      </c>
      <c r="B105" s="398" t="s">
        <v>128</v>
      </c>
      <c r="C105" s="399">
        <v>2493619.3656848194</v>
      </c>
      <c r="D105" s="444">
        <v>2717077.5839216826</v>
      </c>
      <c r="E105" s="434">
        <f t="shared" si="13"/>
        <v>223458.21823686315</v>
      </c>
      <c r="F105" s="440">
        <f t="shared" si="19"/>
        <v>8.9611999855276681E-2</v>
      </c>
      <c r="G105" s="399">
        <f t="shared" si="14"/>
        <v>989.13897885157451</v>
      </c>
      <c r="H105" s="399">
        <f t="shared" si="15"/>
        <v>1087.2659399446509</v>
      </c>
      <c r="I105" s="445">
        <f t="shared" si="16"/>
        <v>98.126961093076375</v>
      </c>
      <c r="J105" s="443">
        <f t="shared" si="17"/>
        <v>6.9355499466683022E-4</v>
      </c>
      <c r="K105" s="443">
        <f t="shared" si="18"/>
        <v>4.4838704468260334E-4</v>
      </c>
      <c r="L105" s="400">
        <v>2521</v>
      </c>
      <c r="M105" s="400">
        <v>2499</v>
      </c>
      <c r="N105" s="412">
        <v>13</v>
      </c>
      <c r="O105" s="412">
        <v>13</v>
      </c>
    </row>
    <row r="106" spans="1:15" ht="16.5">
      <c r="A106" s="397">
        <v>276</v>
      </c>
      <c r="B106" s="398" t="s">
        <v>129</v>
      </c>
      <c r="C106" s="399">
        <v>16750055.598048076</v>
      </c>
      <c r="D106" s="444">
        <v>17264085.374412604</v>
      </c>
      <c r="E106" s="434">
        <f t="shared" si="13"/>
        <v>514029.77636452764</v>
      </c>
      <c r="F106" s="440">
        <f t="shared" si="19"/>
        <v>3.0688242994514524E-2</v>
      </c>
      <c r="G106" s="399">
        <f t="shared" si="14"/>
        <v>1105.1036219600235</v>
      </c>
      <c r="H106" s="399">
        <f t="shared" si="15"/>
        <v>1140.5976066604521</v>
      </c>
      <c r="I106" s="445">
        <f t="shared" si="16"/>
        <v>35.493984700428655</v>
      </c>
      <c r="J106" s="443">
        <f t="shared" si="17"/>
        <v>4.4067908515502893E-3</v>
      </c>
      <c r="K106" s="443">
        <f t="shared" si="18"/>
        <v>2.7158008436638193E-3</v>
      </c>
      <c r="L106" s="400">
        <v>15157</v>
      </c>
      <c r="M106" s="400">
        <v>15136</v>
      </c>
      <c r="N106" s="412">
        <v>12</v>
      </c>
      <c r="O106" s="412">
        <v>12</v>
      </c>
    </row>
    <row r="107" spans="1:15" ht="16.5">
      <c r="A107" s="397">
        <v>280</v>
      </c>
      <c r="B107" s="398" t="s">
        <v>130</v>
      </c>
      <c r="C107" s="399">
        <v>2857446.318354018</v>
      </c>
      <c r="D107" s="444">
        <v>3058591.2489487967</v>
      </c>
      <c r="E107" s="434">
        <f t="shared" si="13"/>
        <v>201144.93059477862</v>
      </c>
      <c r="F107" s="440">
        <f t="shared" si="19"/>
        <v>7.0393249140947869E-2</v>
      </c>
      <c r="G107" s="399">
        <f t="shared" si="14"/>
        <v>1411.7817778428944</v>
      </c>
      <c r="H107" s="399">
        <f t="shared" si="15"/>
        <v>1517.9112898008916</v>
      </c>
      <c r="I107" s="445">
        <f t="shared" si="16"/>
        <v>106.12951195799724</v>
      </c>
      <c r="J107" s="443">
        <f t="shared" si="17"/>
        <v>7.8072898981814309E-4</v>
      </c>
      <c r="K107" s="443">
        <f t="shared" si="18"/>
        <v>3.6154457584451611E-4</v>
      </c>
      <c r="L107" s="400">
        <v>2024</v>
      </c>
      <c r="M107" s="400">
        <v>2015</v>
      </c>
      <c r="N107" s="412">
        <v>15</v>
      </c>
      <c r="O107" s="412">
        <v>15</v>
      </c>
    </row>
    <row r="108" spans="1:15" ht="16.5">
      <c r="A108" s="397">
        <v>284</v>
      </c>
      <c r="B108" s="398" t="s">
        <v>131</v>
      </c>
      <c r="C108" s="399">
        <v>3590590.2948259837</v>
      </c>
      <c r="D108" s="444">
        <v>3048229.2978633922</v>
      </c>
      <c r="E108" s="434">
        <f t="shared" si="13"/>
        <v>-542360.99696259154</v>
      </c>
      <c r="F108" s="440">
        <f t="shared" si="19"/>
        <v>-0.1510506497341482</v>
      </c>
      <c r="G108" s="399">
        <f t="shared" si="14"/>
        <v>1612.2991894144516</v>
      </c>
      <c r="H108" s="399">
        <f t="shared" si="15"/>
        <v>1381.1641585244188</v>
      </c>
      <c r="I108" s="445">
        <f t="shared" si="16"/>
        <v>-231.13503089003279</v>
      </c>
      <c r="J108" s="443">
        <f t="shared" si="17"/>
        <v>7.7808402194078021E-4</v>
      </c>
      <c r="K108" s="443">
        <f t="shared" si="18"/>
        <v>3.9599448083813747E-4</v>
      </c>
      <c r="L108" s="400">
        <v>2227</v>
      </c>
      <c r="M108" s="400">
        <v>2207</v>
      </c>
      <c r="N108" s="412">
        <v>2</v>
      </c>
      <c r="O108" s="412">
        <v>2</v>
      </c>
    </row>
    <row r="109" spans="1:15" ht="16.5">
      <c r="A109" s="397">
        <v>285</v>
      </c>
      <c r="B109" s="398" t="s">
        <v>132</v>
      </c>
      <c r="C109" s="399">
        <v>5110609.4720747303</v>
      </c>
      <c r="D109" s="444">
        <v>12207591.029220421</v>
      </c>
      <c r="E109" s="434">
        <f t="shared" si="13"/>
        <v>7096981.5571456905</v>
      </c>
      <c r="F109" s="440">
        <f t="shared" si="19"/>
        <v>1.388676163953604</v>
      </c>
      <c r="G109" s="399">
        <f t="shared" si="14"/>
        <v>100.96626572247921</v>
      </c>
      <c r="H109" s="399">
        <f t="shared" si="15"/>
        <v>241.73447582614693</v>
      </c>
      <c r="I109" s="445">
        <f t="shared" si="16"/>
        <v>140.76821010366774</v>
      </c>
      <c r="J109" s="443">
        <f t="shared" si="17"/>
        <v>3.1160816979489891E-3</v>
      </c>
      <c r="K109" s="443">
        <f t="shared" si="18"/>
        <v>9.0610427196764574E-3</v>
      </c>
      <c r="L109" s="400">
        <v>50617</v>
      </c>
      <c r="M109" s="400">
        <v>50500</v>
      </c>
      <c r="N109" s="412">
        <v>8</v>
      </c>
      <c r="O109" s="412">
        <v>8</v>
      </c>
    </row>
    <row r="110" spans="1:15" ht="16.5">
      <c r="A110" s="397">
        <v>286</v>
      </c>
      <c r="B110" s="398" t="s">
        <v>133</v>
      </c>
      <c r="C110" s="399">
        <v>-5276225.1149669383</v>
      </c>
      <c r="D110" s="444">
        <v>-343730.46046959329</v>
      </c>
      <c r="E110" s="434">
        <f t="shared" si="13"/>
        <v>4932494.654497345</v>
      </c>
      <c r="F110" s="440">
        <f t="shared" si="19"/>
        <v>-0.93485295775296973</v>
      </c>
      <c r="G110" s="399">
        <f t="shared" si="14"/>
        <v>-66.42693619417264</v>
      </c>
      <c r="H110" s="399">
        <f t="shared" si="15"/>
        <v>-4.3576376834380488</v>
      </c>
      <c r="I110" s="445">
        <f t="shared" si="16"/>
        <v>62.06929851073459</v>
      </c>
      <c r="J110" s="443">
        <f t="shared" si="17"/>
        <v>-8.7739849273544863E-5</v>
      </c>
      <c r="K110" s="443">
        <f t="shared" si="18"/>
        <v>1.4153169301546118E-2</v>
      </c>
      <c r="L110" s="400">
        <v>79429</v>
      </c>
      <c r="M110" s="400">
        <v>78880</v>
      </c>
      <c r="N110" s="412">
        <v>8</v>
      </c>
      <c r="O110" s="412">
        <v>8</v>
      </c>
    </row>
    <row r="111" spans="1:15" ht="16.5">
      <c r="A111" s="397">
        <v>287</v>
      </c>
      <c r="B111" s="398" t="s">
        <v>134</v>
      </c>
      <c r="C111" s="399">
        <v>8606599.074581556</v>
      </c>
      <c r="D111" s="444">
        <v>9073201.9318205528</v>
      </c>
      <c r="E111" s="434">
        <f t="shared" si="13"/>
        <v>466602.85723899677</v>
      </c>
      <c r="F111" s="440">
        <f t="shared" si="19"/>
        <v>5.4214545512761968E-2</v>
      </c>
      <c r="G111" s="399">
        <f t="shared" si="14"/>
        <v>1378.8207424834277</v>
      </c>
      <c r="H111" s="399">
        <f t="shared" si="15"/>
        <v>1463.65573992911</v>
      </c>
      <c r="I111" s="445">
        <f t="shared" si="16"/>
        <v>84.834997445682347</v>
      </c>
      <c r="J111" s="443">
        <f t="shared" si="17"/>
        <v>2.3160047231158714E-3</v>
      </c>
      <c r="K111" s="443">
        <f t="shared" si="18"/>
        <v>1.1122654221638487E-3</v>
      </c>
      <c r="L111" s="400">
        <v>6242</v>
      </c>
      <c r="M111" s="400">
        <v>6199</v>
      </c>
      <c r="N111" s="412">
        <v>15</v>
      </c>
      <c r="O111" s="412">
        <v>15</v>
      </c>
    </row>
    <row r="112" spans="1:15" ht="16.5">
      <c r="A112" s="397">
        <v>288</v>
      </c>
      <c r="B112" s="398" t="s">
        <v>135</v>
      </c>
      <c r="C112" s="399">
        <v>7501212.4914541226</v>
      </c>
      <c r="D112" s="444">
        <v>8127586.3629717827</v>
      </c>
      <c r="E112" s="434">
        <f t="shared" si="13"/>
        <v>626373.8715176601</v>
      </c>
      <c r="F112" s="440">
        <f t="shared" si="19"/>
        <v>8.3503016643144912E-2</v>
      </c>
      <c r="G112" s="399">
        <f t="shared" si="14"/>
        <v>1171.1494912496678</v>
      </c>
      <c r="H112" s="399">
        <f t="shared" si="15"/>
        <v>1276.3169539842625</v>
      </c>
      <c r="I112" s="445">
        <f t="shared" si="16"/>
        <v>105.16746273459466</v>
      </c>
      <c r="J112" s="443">
        <f t="shared" si="17"/>
        <v>2.0746290610108601E-3</v>
      </c>
      <c r="K112" s="443">
        <f t="shared" si="18"/>
        <v>1.1425885156217759E-3</v>
      </c>
      <c r="L112" s="400">
        <v>6405</v>
      </c>
      <c r="M112" s="400">
        <v>6368</v>
      </c>
      <c r="N112" s="412">
        <v>15</v>
      </c>
      <c r="O112" s="412">
        <v>15</v>
      </c>
    </row>
    <row r="113" spans="1:15" ht="16.5">
      <c r="A113" s="397">
        <v>290</v>
      </c>
      <c r="B113" s="398" t="s">
        <v>136</v>
      </c>
      <c r="C113" s="399">
        <v>8290001.4262320716</v>
      </c>
      <c r="D113" s="444">
        <v>7997925.0409025159</v>
      </c>
      <c r="E113" s="434">
        <f t="shared" si="13"/>
        <v>-292076.38532955572</v>
      </c>
      <c r="F113" s="440">
        <f t="shared" si="19"/>
        <v>-3.5232368525937488E-2</v>
      </c>
      <c r="G113" s="399">
        <f t="shared" si="14"/>
        <v>1068.9879337501059</v>
      </c>
      <c r="H113" s="399">
        <f t="shared" si="15"/>
        <v>1054.856903310804</v>
      </c>
      <c r="I113" s="445">
        <f t="shared" si="16"/>
        <v>-14.131030439301867</v>
      </c>
      <c r="J113" s="443">
        <f t="shared" si="17"/>
        <v>2.0415320092121224E-3</v>
      </c>
      <c r="K113" s="443">
        <f t="shared" si="18"/>
        <v>1.3604123940710278E-3</v>
      </c>
      <c r="L113" s="400">
        <v>7755</v>
      </c>
      <c r="M113" s="400">
        <v>7582</v>
      </c>
      <c r="N113" s="412">
        <v>18</v>
      </c>
      <c r="O113" s="412">
        <v>18</v>
      </c>
    </row>
    <row r="114" spans="1:15" ht="16.5">
      <c r="A114" s="397">
        <v>291</v>
      </c>
      <c r="B114" s="398" t="s">
        <v>137</v>
      </c>
      <c r="C114" s="399">
        <v>2494611.4361313377</v>
      </c>
      <c r="D114" s="444">
        <v>2758077.1526564201</v>
      </c>
      <c r="E114" s="434">
        <f t="shared" si="13"/>
        <v>263465.71652508248</v>
      </c>
      <c r="F114" s="440">
        <f t="shared" si="19"/>
        <v>0.10561392957200064</v>
      </c>
      <c r="G114" s="399">
        <f t="shared" si="14"/>
        <v>1177.2588183725047</v>
      </c>
      <c r="H114" s="399">
        <f t="shared" si="15"/>
        <v>1318.3925203902581</v>
      </c>
      <c r="I114" s="445">
        <f t="shared" si="16"/>
        <v>141.13370201775342</v>
      </c>
      <c r="J114" s="443">
        <f t="shared" si="17"/>
        <v>7.0402045058293292E-4</v>
      </c>
      <c r="K114" s="443">
        <f t="shared" si="18"/>
        <v>3.7536042315966636E-4</v>
      </c>
      <c r="L114" s="400">
        <v>2119</v>
      </c>
      <c r="M114" s="400">
        <v>2092</v>
      </c>
      <c r="N114" s="412">
        <v>6</v>
      </c>
      <c r="O114" s="412">
        <v>6</v>
      </c>
    </row>
    <row r="115" spans="1:15" ht="16.5">
      <c r="A115" s="397">
        <v>297</v>
      </c>
      <c r="B115" s="398" t="s">
        <v>138</v>
      </c>
      <c r="C115" s="399">
        <v>33599012.224026814</v>
      </c>
      <c r="D115" s="444">
        <v>42482841.121729359</v>
      </c>
      <c r="E115" s="434">
        <f t="shared" si="13"/>
        <v>8883828.8977025449</v>
      </c>
      <c r="F115" s="440">
        <f t="shared" si="19"/>
        <v>0.26440744264945015</v>
      </c>
      <c r="G115" s="399">
        <f t="shared" si="14"/>
        <v>274.06734606935748</v>
      </c>
      <c r="H115" s="399">
        <f t="shared" si="15"/>
        <v>342.54554568766065</v>
      </c>
      <c r="I115" s="445">
        <f t="shared" si="16"/>
        <v>68.478199618303165</v>
      </c>
      <c r="J115" s="443">
        <f t="shared" si="17"/>
        <v>1.0844072624928799E-2</v>
      </c>
      <c r="K115" s="443">
        <f t="shared" si="18"/>
        <v>2.2252664933405823E-2</v>
      </c>
      <c r="L115" s="400">
        <v>122594</v>
      </c>
      <c r="M115" s="400">
        <v>124021</v>
      </c>
      <c r="N115" s="412">
        <v>11</v>
      </c>
      <c r="O115" s="412">
        <v>11</v>
      </c>
    </row>
    <row r="116" spans="1:15" ht="16.5">
      <c r="A116" s="397">
        <v>300</v>
      </c>
      <c r="B116" s="398" t="s">
        <v>139</v>
      </c>
      <c r="C116" s="399">
        <v>6743321.5887571527</v>
      </c>
      <c r="D116" s="444">
        <v>6389986.7762749344</v>
      </c>
      <c r="E116" s="434">
        <f t="shared" si="13"/>
        <v>-353334.81248221826</v>
      </c>
      <c r="F116" s="440">
        <f t="shared" si="19"/>
        <v>-5.239774016877944E-2</v>
      </c>
      <c r="G116" s="399">
        <f t="shared" si="14"/>
        <v>1961.9789318467131</v>
      </c>
      <c r="H116" s="399">
        <f t="shared" si="15"/>
        <v>1889.9694694690727</v>
      </c>
      <c r="I116" s="445">
        <f t="shared" si="16"/>
        <v>-72.009462377640375</v>
      </c>
      <c r="J116" s="443">
        <f t="shared" si="17"/>
        <v>1.6310933742804087E-3</v>
      </c>
      <c r="K116" s="443">
        <f t="shared" si="18"/>
        <v>6.0664129574705163E-4</v>
      </c>
      <c r="L116" s="400">
        <v>3437</v>
      </c>
      <c r="M116" s="400">
        <v>3381</v>
      </c>
      <c r="N116" s="412">
        <v>14</v>
      </c>
      <c r="O116" s="412">
        <v>14</v>
      </c>
    </row>
    <row r="117" spans="1:15" ht="16.5">
      <c r="A117" s="397">
        <v>301</v>
      </c>
      <c r="B117" s="398" t="s">
        <v>140</v>
      </c>
      <c r="C117" s="399">
        <v>11823798.002021328</v>
      </c>
      <c r="D117" s="444">
        <v>13140875.59502295</v>
      </c>
      <c r="E117" s="434">
        <f t="shared" si="13"/>
        <v>1317077.5930016227</v>
      </c>
      <c r="F117" s="440">
        <f t="shared" si="19"/>
        <v>0.11139209184531593</v>
      </c>
      <c r="G117" s="399">
        <f t="shared" si="14"/>
        <v>594.45942694928749</v>
      </c>
      <c r="H117" s="399">
        <f t="shared" si="15"/>
        <v>665.05772534151276</v>
      </c>
      <c r="I117" s="445">
        <f t="shared" si="16"/>
        <v>70.598298392225274</v>
      </c>
      <c r="J117" s="443">
        <f t="shared" si="17"/>
        <v>3.3543097764875316E-3</v>
      </c>
      <c r="K117" s="443">
        <f t="shared" si="18"/>
        <v>3.5452899623383593E-3</v>
      </c>
      <c r="L117" s="400">
        <v>19890</v>
      </c>
      <c r="M117" s="400">
        <v>19759</v>
      </c>
      <c r="N117" s="412">
        <v>14</v>
      </c>
      <c r="O117" s="412">
        <v>14</v>
      </c>
    </row>
    <row r="118" spans="1:15" ht="16.5">
      <c r="A118" s="397">
        <v>304</v>
      </c>
      <c r="B118" s="398" t="s">
        <v>141</v>
      </c>
      <c r="C118" s="399">
        <v>-225670.71483855337</v>
      </c>
      <c r="D118" s="444">
        <v>-137222.38287119422</v>
      </c>
      <c r="E118" s="434">
        <f t="shared" si="13"/>
        <v>88448.331967359147</v>
      </c>
      <c r="F118" s="440">
        <f t="shared" si="19"/>
        <v>-0.39193535603693991</v>
      </c>
      <c r="G118" s="399">
        <f t="shared" si="14"/>
        <v>-237.54812088268775</v>
      </c>
      <c r="H118" s="399">
        <f t="shared" si="15"/>
        <v>-144.59682072833954</v>
      </c>
      <c r="I118" s="445">
        <f t="shared" si="16"/>
        <v>92.951300154348218</v>
      </c>
      <c r="J118" s="443">
        <f t="shared" si="17"/>
        <v>-3.5027070843901256E-5</v>
      </c>
      <c r="K118" s="443">
        <f t="shared" si="18"/>
        <v>1.7027583249451403E-4</v>
      </c>
      <c r="L118" s="400">
        <v>950</v>
      </c>
      <c r="M118" s="400">
        <v>949</v>
      </c>
      <c r="N118" s="412">
        <v>2</v>
      </c>
      <c r="O118" s="412">
        <v>2</v>
      </c>
    </row>
    <row r="119" spans="1:15" ht="16.5">
      <c r="A119" s="397">
        <v>305</v>
      </c>
      <c r="B119" s="398" t="s">
        <v>142</v>
      </c>
      <c r="C119" s="399">
        <v>14853218.063790636</v>
      </c>
      <c r="D119" s="444">
        <v>14872423.317196719</v>
      </c>
      <c r="E119" s="434">
        <f t="shared" si="13"/>
        <v>19205.253406083211</v>
      </c>
      <c r="F119" s="440">
        <f t="shared" si="19"/>
        <v>1.2930028579397231E-3</v>
      </c>
      <c r="G119" s="399">
        <f t="shared" si="14"/>
        <v>980.66935585571343</v>
      </c>
      <c r="H119" s="399">
        <f t="shared" si="15"/>
        <v>990.24058307455357</v>
      </c>
      <c r="I119" s="445">
        <f t="shared" si="16"/>
        <v>9.5712272188401357</v>
      </c>
      <c r="J119" s="443">
        <f t="shared" si="17"/>
        <v>3.7963006781548451E-3</v>
      </c>
      <c r="K119" s="443">
        <f t="shared" si="18"/>
        <v>2.694807932808331E-3</v>
      </c>
      <c r="L119" s="400">
        <v>15146</v>
      </c>
      <c r="M119" s="400">
        <v>15019</v>
      </c>
      <c r="N119" s="412">
        <v>17</v>
      </c>
      <c r="O119" s="412">
        <v>17</v>
      </c>
    </row>
    <row r="120" spans="1:15" ht="16.5">
      <c r="A120" s="397">
        <v>309</v>
      </c>
      <c r="B120" s="398" t="s">
        <v>143</v>
      </c>
      <c r="C120" s="399">
        <v>2844335.8677760097</v>
      </c>
      <c r="D120" s="444">
        <v>4036454.9752243822</v>
      </c>
      <c r="E120" s="434">
        <f t="shared" si="13"/>
        <v>1192119.1074483725</v>
      </c>
      <c r="F120" s="440">
        <f t="shared" si="19"/>
        <v>0.41912037215931613</v>
      </c>
      <c r="G120" s="399">
        <f t="shared" si="14"/>
        <v>440.50423846616223</v>
      </c>
      <c r="H120" s="399">
        <f t="shared" si="15"/>
        <v>629.81041897712316</v>
      </c>
      <c r="I120" s="445">
        <f t="shared" si="16"/>
        <v>189.30618051096093</v>
      </c>
      <c r="J120" s="443">
        <f t="shared" si="17"/>
        <v>1.0303362426530328E-3</v>
      </c>
      <c r="K120" s="443">
        <f t="shared" si="18"/>
        <v>1.1499450057506221E-3</v>
      </c>
      <c r="L120" s="400">
        <v>6457</v>
      </c>
      <c r="M120" s="400">
        <v>6409</v>
      </c>
      <c r="N120" s="412">
        <v>12</v>
      </c>
      <c r="O120" s="412">
        <v>12</v>
      </c>
    </row>
    <row r="121" spans="1:15" ht="16.5">
      <c r="A121" s="397">
        <v>312</v>
      </c>
      <c r="B121" s="398" t="s">
        <v>144</v>
      </c>
      <c r="C121" s="399">
        <v>555301.30932300235</v>
      </c>
      <c r="D121" s="444">
        <v>951090.51517928205</v>
      </c>
      <c r="E121" s="434">
        <f t="shared" si="13"/>
        <v>395789.2058562797</v>
      </c>
      <c r="F121" s="440">
        <f t="shared" si="19"/>
        <v>0.7127467542599667</v>
      </c>
      <c r="G121" s="399">
        <f t="shared" si="14"/>
        <v>464.29875361455044</v>
      </c>
      <c r="H121" s="399">
        <f t="shared" si="15"/>
        <v>810.12820713737824</v>
      </c>
      <c r="I121" s="445">
        <f t="shared" si="16"/>
        <v>345.82945352282781</v>
      </c>
      <c r="J121" s="443">
        <f t="shared" si="17"/>
        <v>2.4277318435300636E-4</v>
      </c>
      <c r="K121" s="443">
        <f t="shared" si="18"/>
        <v>2.106468149089141E-4</v>
      </c>
      <c r="L121" s="400">
        <v>1196</v>
      </c>
      <c r="M121" s="400">
        <v>1174</v>
      </c>
      <c r="N121" s="412">
        <v>13</v>
      </c>
      <c r="O121" s="412">
        <v>13</v>
      </c>
    </row>
    <row r="122" spans="1:15" ht="16.5">
      <c r="A122" s="397">
        <v>316</v>
      </c>
      <c r="B122" s="398" t="s">
        <v>145</v>
      </c>
      <c r="C122" s="399">
        <v>1224945.3453906588</v>
      </c>
      <c r="D122" s="444">
        <v>874535.44654328865</v>
      </c>
      <c r="E122" s="434">
        <f t="shared" si="13"/>
        <v>-350409.89884737018</v>
      </c>
      <c r="F122" s="440">
        <f t="shared" si="19"/>
        <v>-0.28606165994746291</v>
      </c>
      <c r="G122" s="399">
        <f t="shared" si="14"/>
        <v>291.79260252278675</v>
      </c>
      <c r="H122" s="399">
        <f t="shared" si="15"/>
        <v>212.57546099739636</v>
      </c>
      <c r="I122" s="445">
        <f t="shared" si="16"/>
        <v>-79.217141525390389</v>
      </c>
      <c r="J122" s="443">
        <f t="shared" si="17"/>
        <v>2.2323191304969651E-4</v>
      </c>
      <c r="K122" s="443">
        <f t="shared" si="18"/>
        <v>7.3816098512374155E-4</v>
      </c>
      <c r="L122" s="400">
        <v>4198</v>
      </c>
      <c r="M122" s="400">
        <v>4114</v>
      </c>
      <c r="N122" s="412">
        <v>7</v>
      </c>
      <c r="O122" s="412">
        <v>7</v>
      </c>
    </row>
    <row r="123" spans="1:15" ht="16.5">
      <c r="A123" s="397">
        <v>317</v>
      </c>
      <c r="B123" s="398" t="s">
        <v>146</v>
      </c>
      <c r="C123" s="399">
        <v>4678732.5683348328</v>
      </c>
      <c r="D123" s="444">
        <v>4886598.5976479985</v>
      </c>
      <c r="E123" s="434">
        <f t="shared" si="13"/>
        <v>207866.02931316569</v>
      </c>
      <c r="F123" s="440">
        <f t="shared" si="19"/>
        <v>4.442785012333917E-2</v>
      </c>
      <c r="G123" s="399">
        <f t="shared" si="14"/>
        <v>1891.1611028030852</v>
      </c>
      <c r="H123" s="399">
        <f t="shared" si="15"/>
        <v>2002.7043432983601</v>
      </c>
      <c r="I123" s="445">
        <f t="shared" si="16"/>
        <v>111.54324049527486</v>
      </c>
      <c r="J123" s="443">
        <f t="shared" si="17"/>
        <v>1.2473419546007289E-3</v>
      </c>
      <c r="K123" s="443">
        <f t="shared" si="18"/>
        <v>4.3780087596060512E-4</v>
      </c>
      <c r="L123" s="400">
        <v>2474</v>
      </c>
      <c r="M123" s="400">
        <v>2440</v>
      </c>
      <c r="N123" s="412">
        <v>17</v>
      </c>
      <c r="O123" s="412">
        <v>17</v>
      </c>
    </row>
    <row r="124" spans="1:15" ht="16.5">
      <c r="A124" s="397">
        <v>320</v>
      </c>
      <c r="B124" s="398" t="s">
        <v>147</v>
      </c>
      <c r="C124" s="399">
        <v>6673019.7869716631</v>
      </c>
      <c r="D124" s="444">
        <v>7687192.9425480524</v>
      </c>
      <c r="E124" s="434">
        <f t="shared" si="13"/>
        <v>1014173.1555763893</v>
      </c>
      <c r="F124" s="440">
        <f t="shared" si="19"/>
        <v>0.1519811401663233</v>
      </c>
      <c r="G124" s="399">
        <f t="shared" si="14"/>
        <v>953.83358876095815</v>
      </c>
      <c r="H124" s="399">
        <f t="shared" si="15"/>
        <v>1093.4840601064086</v>
      </c>
      <c r="I124" s="445">
        <f t="shared" si="16"/>
        <v>139.65047134545046</v>
      </c>
      <c r="J124" s="443">
        <f t="shared" si="17"/>
        <v>1.9622152461972117E-3</v>
      </c>
      <c r="K124" s="443">
        <f t="shared" si="18"/>
        <v>1.2613689172143664E-3</v>
      </c>
      <c r="L124" s="400">
        <v>6996</v>
      </c>
      <c r="M124" s="400">
        <v>7030</v>
      </c>
      <c r="N124" s="412">
        <v>19</v>
      </c>
      <c r="O124" s="412">
        <v>19</v>
      </c>
    </row>
    <row r="125" spans="1:15" ht="16.5">
      <c r="A125" s="397">
        <v>322</v>
      </c>
      <c r="B125" s="398" t="s">
        <v>148</v>
      </c>
      <c r="C125" s="399">
        <v>9350551.0618262645</v>
      </c>
      <c r="D125" s="444">
        <v>9551161.9861717019</v>
      </c>
      <c r="E125" s="434">
        <f t="shared" si="13"/>
        <v>200610.92434543744</v>
      </c>
      <c r="F125" s="440">
        <f t="shared" si="19"/>
        <v>2.1454449370843384E-2</v>
      </c>
      <c r="G125" s="399">
        <f t="shared" si="14"/>
        <v>1427.7830297490098</v>
      </c>
      <c r="H125" s="399">
        <f t="shared" si="15"/>
        <v>1478.0504466375273</v>
      </c>
      <c r="I125" s="445">
        <f t="shared" si="16"/>
        <v>50.267416888517573</v>
      </c>
      <c r="J125" s="443">
        <f t="shared" si="17"/>
        <v>2.438007710777347E-3</v>
      </c>
      <c r="K125" s="443">
        <f t="shared" si="18"/>
        <v>1.1594546149415698E-3</v>
      </c>
      <c r="L125" s="400">
        <v>6549</v>
      </c>
      <c r="M125" s="400">
        <v>6462</v>
      </c>
      <c r="N125" s="412">
        <v>2</v>
      </c>
      <c r="O125" s="412">
        <v>2</v>
      </c>
    </row>
    <row r="126" spans="1:15" ht="16.5">
      <c r="A126" s="397">
        <v>398</v>
      </c>
      <c r="B126" s="398" t="s">
        <v>149</v>
      </c>
      <c r="C126" s="399">
        <v>76958803.072456211</v>
      </c>
      <c r="D126" s="444">
        <v>86070798.814464211</v>
      </c>
      <c r="E126" s="434">
        <f t="shared" si="13"/>
        <v>9111995.7420080006</v>
      </c>
      <c r="F126" s="440">
        <f t="shared" si="19"/>
        <v>0.11840095451366514</v>
      </c>
      <c r="G126" s="399">
        <f t="shared" si="14"/>
        <v>640.38945764473647</v>
      </c>
      <c r="H126" s="399">
        <f t="shared" si="15"/>
        <v>713.13828320171183</v>
      </c>
      <c r="I126" s="445">
        <f t="shared" si="16"/>
        <v>72.748825556975362</v>
      </c>
      <c r="J126" s="443">
        <f t="shared" si="17"/>
        <v>2.1970234772087462E-2</v>
      </c>
      <c r="K126" s="443">
        <f t="shared" si="18"/>
        <v>2.1655533246849719E-2</v>
      </c>
      <c r="L126" s="400">
        <v>120175</v>
      </c>
      <c r="M126" s="400">
        <v>120693</v>
      </c>
      <c r="N126" s="412">
        <v>7</v>
      </c>
      <c r="O126" s="412">
        <v>7</v>
      </c>
    </row>
    <row r="127" spans="1:15" ht="16.5">
      <c r="A127" s="397">
        <v>399</v>
      </c>
      <c r="B127" s="398" t="s">
        <v>150</v>
      </c>
      <c r="C127" s="399">
        <v>4364344.2769264383</v>
      </c>
      <c r="D127" s="444">
        <v>4456350.0726641277</v>
      </c>
      <c r="E127" s="434">
        <f t="shared" si="13"/>
        <v>92005.795737689361</v>
      </c>
      <c r="F127" s="440">
        <f t="shared" si="19"/>
        <v>2.1081241510691236E-2</v>
      </c>
      <c r="G127" s="399">
        <f t="shared" si="14"/>
        <v>558.31447830707918</v>
      </c>
      <c r="H127" s="399">
        <f t="shared" si="15"/>
        <v>580.10284726166719</v>
      </c>
      <c r="I127" s="445">
        <f t="shared" si="16"/>
        <v>21.788368954588009</v>
      </c>
      <c r="J127" s="443">
        <f t="shared" si="17"/>
        <v>1.1375177025380019E-3</v>
      </c>
      <c r="K127" s="443">
        <f t="shared" si="18"/>
        <v>1.3783550529218723E-3</v>
      </c>
      <c r="L127" s="400">
        <v>7817</v>
      </c>
      <c r="M127" s="400">
        <v>7682</v>
      </c>
      <c r="N127" s="412">
        <v>15</v>
      </c>
      <c r="O127" s="412">
        <v>15</v>
      </c>
    </row>
    <row r="128" spans="1:15" ht="16.5">
      <c r="A128" s="397">
        <v>400</v>
      </c>
      <c r="B128" s="398" t="s">
        <v>151</v>
      </c>
      <c r="C128" s="399">
        <v>12403511.815168491</v>
      </c>
      <c r="D128" s="444">
        <v>13457840.695458852</v>
      </c>
      <c r="E128" s="434">
        <f t="shared" si="13"/>
        <v>1054328.8802903611</v>
      </c>
      <c r="F128" s="440">
        <f t="shared" si="19"/>
        <v>8.5002448983924242E-2</v>
      </c>
      <c r="G128" s="399">
        <f t="shared" si="14"/>
        <v>1482.6095882343402</v>
      </c>
      <c r="H128" s="399">
        <f t="shared" si="15"/>
        <v>1594.3419850087491</v>
      </c>
      <c r="I128" s="445">
        <f t="shared" si="16"/>
        <v>111.73239677440893</v>
      </c>
      <c r="J128" s="443">
        <f t="shared" si="17"/>
        <v>3.4352175613234356E-3</v>
      </c>
      <c r="K128" s="443">
        <f t="shared" si="18"/>
        <v>1.5145398335997817E-3</v>
      </c>
      <c r="L128" s="400">
        <v>8366</v>
      </c>
      <c r="M128" s="400">
        <v>8441</v>
      </c>
      <c r="N128" s="412">
        <v>2</v>
      </c>
      <c r="O128" s="412">
        <v>2</v>
      </c>
    </row>
    <row r="129" spans="1:15" ht="16.5">
      <c r="A129" s="397">
        <v>402</v>
      </c>
      <c r="B129" s="398" t="s">
        <v>152</v>
      </c>
      <c r="C129" s="399">
        <v>4962330.6505048722</v>
      </c>
      <c r="D129" s="444">
        <v>5753299.1898395326</v>
      </c>
      <c r="E129" s="434">
        <f t="shared" si="13"/>
        <v>790968.5393346604</v>
      </c>
      <c r="F129" s="440">
        <f t="shared" si="19"/>
        <v>0.159394565788192</v>
      </c>
      <c r="G129" s="399">
        <f t="shared" si="14"/>
        <v>545.37099137321377</v>
      </c>
      <c r="H129" s="399">
        <f t="shared" si="15"/>
        <v>641.03612143058854</v>
      </c>
      <c r="I129" s="445">
        <f t="shared" si="16"/>
        <v>95.665130057374768</v>
      </c>
      <c r="J129" s="443">
        <f t="shared" si="17"/>
        <v>1.4685739606914554E-3</v>
      </c>
      <c r="K129" s="443">
        <f t="shared" si="18"/>
        <v>1.6103536318632912E-3</v>
      </c>
      <c r="L129" s="400">
        <v>9099</v>
      </c>
      <c r="M129" s="400">
        <v>8975</v>
      </c>
      <c r="N129" s="412">
        <v>11</v>
      </c>
      <c r="O129" s="412">
        <v>11</v>
      </c>
    </row>
    <row r="130" spans="1:15" ht="16.5">
      <c r="A130" s="397">
        <v>403</v>
      </c>
      <c r="B130" s="398" t="s">
        <v>153</v>
      </c>
      <c r="C130" s="399">
        <v>3213769.5535027226</v>
      </c>
      <c r="D130" s="444">
        <v>3245692.5942598004</v>
      </c>
      <c r="E130" s="434">
        <f t="shared" si="13"/>
        <v>31923.040757077746</v>
      </c>
      <c r="F130" s="440">
        <f t="shared" si="19"/>
        <v>9.9332077878093259E-3</v>
      </c>
      <c r="G130" s="399">
        <f t="shared" si="14"/>
        <v>1139.6345934406818</v>
      </c>
      <c r="H130" s="399">
        <f t="shared" si="15"/>
        <v>1163.7477928504125</v>
      </c>
      <c r="I130" s="445">
        <f t="shared" si="16"/>
        <v>24.113199409730669</v>
      </c>
      <c r="J130" s="443">
        <f t="shared" si="17"/>
        <v>8.2848805025764445E-4</v>
      </c>
      <c r="K130" s="443">
        <f t="shared" si="18"/>
        <v>5.0042075535005226E-4</v>
      </c>
      <c r="L130" s="400">
        <v>2820</v>
      </c>
      <c r="M130" s="400">
        <v>2789</v>
      </c>
      <c r="N130" s="412">
        <v>14</v>
      </c>
      <c r="O130" s="412">
        <v>14</v>
      </c>
    </row>
    <row r="131" spans="1:15" ht="16.5">
      <c r="A131" s="397">
        <v>405</v>
      </c>
      <c r="B131" s="398" t="s">
        <v>154</v>
      </c>
      <c r="C131" s="399">
        <v>22848932.447759099</v>
      </c>
      <c r="D131" s="444">
        <v>28186509.200610325</v>
      </c>
      <c r="E131" s="434">
        <f t="shared" si="13"/>
        <v>5337576.7528512254</v>
      </c>
      <c r="F131" s="440">
        <f t="shared" si="19"/>
        <v>0.23360289436081319</v>
      </c>
      <c r="G131" s="399">
        <f t="shared" si="14"/>
        <v>314.50698482806746</v>
      </c>
      <c r="H131" s="399">
        <f t="shared" si="15"/>
        <v>386.18004604332663</v>
      </c>
      <c r="I131" s="445">
        <f t="shared" si="16"/>
        <v>71.673061215259168</v>
      </c>
      <c r="J131" s="443">
        <f t="shared" si="17"/>
        <v>7.1948237157402183E-3</v>
      </c>
      <c r="K131" s="443">
        <f t="shared" si="18"/>
        <v>1.3095987842054362E-2</v>
      </c>
      <c r="L131" s="400">
        <v>72650</v>
      </c>
      <c r="M131" s="400">
        <v>72988</v>
      </c>
      <c r="N131" s="412">
        <v>9</v>
      </c>
      <c r="O131" s="412">
        <v>9</v>
      </c>
    </row>
    <row r="132" spans="1:15" ht="16.5">
      <c r="A132" s="397">
        <v>407</v>
      </c>
      <c r="B132" s="398" t="s">
        <v>155</v>
      </c>
      <c r="C132" s="399">
        <v>2665675.5352641372</v>
      </c>
      <c r="D132" s="444">
        <v>2408960.6538963034</v>
      </c>
      <c r="E132" s="434">
        <f t="shared" si="13"/>
        <v>-256714.88136783382</v>
      </c>
      <c r="F132" s="440">
        <f t="shared" si="19"/>
        <v>-9.6303874185646676E-2</v>
      </c>
      <c r="G132" s="399">
        <f t="shared" si="14"/>
        <v>1058.6479488737639</v>
      </c>
      <c r="H132" s="399">
        <f t="shared" si="15"/>
        <v>983.65073658485232</v>
      </c>
      <c r="I132" s="445">
        <f t="shared" si="16"/>
        <v>-74.997212288911555</v>
      </c>
      <c r="J132" s="443">
        <f t="shared" si="17"/>
        <v>6.1490577352384221E-4</v>
      </c>
      <c r="K132" s="443">
        <f t="shared" si="18"/>
        <v>4.3941571525718109E-4</v>
      </c>
      <c r="L132" s="400">
        <v>2518</v>
      </c>
      <c r="M132" s="400">
        <v>2449</v>
      </c>
      <c r="N132" s="412">
        <v>1</v>
      </c>
      <c r="O132" s="413">
        <v>34</v>
      </c>
    </row>
    <row r="133" spans="1:15" ht="16.5">
      <c r="A133" s="397">
        <v>408</v>
      </c>
      <c r="B133" s="398" t="s">
        <v>156</v>
      </c>
      <c r="C133" s="399">
        <v>13889247.001778839</v>
      </c>
      <c r="D133" s="444">
        <v>14331591.26423686</v>
      </c>
      <c r="E133" s="434">
        <f t="shared" si="13"/>
        <v>442344.26245802082</v>
      </c>
      <c r="F133" s="440">
        <f t="shared" si="19"/>
        <v>3.1847965724950272E-2</v>
      </c>
      <c r="G133" s="399">
        <f t="shared" si="14"/>
        <v>985.12284571805367</v>
      </c>
      <c r="H133" s="399">
        <f t="shared" si="15"/>
        <v>1021.9332048086751</v>
      </c>
      <c r="I133" s="445">
        <f t="shared" si="16"/>
        <v>36.810359090621432</v>
      </c>
      <c r="J133" s="443">
        <f t="shared" si="17"/>
        <v>3.6582491282742447E-3</v>
      </c>
      <c r="K133" s="443">
        <f t="shared" si="18"/>
        <v>2.5162784772424286E-3</v>
      </c>
      <c r="L133" s="400">
        <v>14099</v>
      </c>
      <c r="M133" s="400">
        <v>14024</v>
      </c>
      <c r="N133" s="412">
        <v>14</v>
      </c>
      <c r="O133" s="412">
        <v>14</v>
      </c>
    </row>
    <row r="134" spans="1:15" ht="16.5">
      <c r="A134" s="397">
        <v>410</v>
      </c>
      <c r="B134" s="398" t="s">
        <v>157</v>
      </c>
      <c r="C134" s="399">
        <v>15574244.058134858</v>
      </c>
      <c r="D134" s="444">
        <v>17518399.697893191</v>
      </c>
      <c r="E134" s="434">
        <f t="shared" si="13"/>
        <v>1944155.6397583336</v>
      </c>
      <c r="F134" s="440">
        <f t="shared" si="19"/>
        <v>0.12483146100069284</v>
      </c>
      <c r="G134" s="399">
        <f t="shared" si="14"/>
        <v>829.5203226702987</v>
      </c>
      <c r="H134" s="399">
        <f t="shared" si="15"/>
        <v>933.71707162846133</v>
      </c>
      <c r="I134" s="445">
        <f t="shared" si="16"/>
        <v>104.19674895816263</v>
      </c>
      <c r="J134" s="443">
        <f t="shared" si="17"/>
        <v>4.4717065426991224E-3</v>
      </c>
      <c r="K134" s="443">
        <f t="shared" si="18"/>
        <v>3.3664016535954397E-3</v>
      </c>
      <c r="L134" s="400">
        <v>18775</v>
      </c>
      <c r="M134" s="400">
        <v>18762</v>
      </c>
      <c r="N134" s="412">
        <v>13</v>
      </c>
      <c r="O134" s="412">
        <v>13</v>
      </c>
    </row>
    <row r="135" spans="1:15" ht="16.5">
      <c r="A135" s="397">
        <v>416</v>
      </c>
      <c r="B135" s="398" t="s">
        <v>158</v>
      </c>
      <c r="C135" s="399">
        <v>1396838.8321042934</v>
      </c>
      <c r="D135" s="444">
        <v>1390603.4820134207</v>
      </c>
      <c r="E135" s="434">
        <f t="shared" si="13"/>
        <v>-6235.3500908727292</v>
      </c>
      <c r="F135" s="440">
        <f t="shared" si="19"/>
        <v>-4.463900879301424E-3</v>
      </c>
      <c r="G135" s="399">
        <f t="shared" si="14"/>
        <v>484.00513932927697</v>
      </c>
      <c r="H135" s="399">
        <f t="shared" si="15"/>
        <v>485.88521384116723</v>
      </c>
      <c r="I135" s="445">
        <f t="shared" si="16"/>
        <v>1.8800745118902569</v>
      </c>
      <c r="J135" s="443">
        <f t="shared" si="17"/>
        <v>3.5496225660197904E-4</v>
      </c>
      <c r="K135" s="443">
        <f t="shared" si="18"/>
        <v>5.1351889631116876E-4</v>
      </c>
      <c r="L135" s="400">
        <v>2886</v>
      </c>
      <c r="M135" s="400">
        <v>2862</v>
      </c>
      <c r="N135" s="412">
        <v>9</v>
      </c>
      <c r="O135" s="412">
        <v>9</v>
      </c>
    </row>
    <row r="136" spans="1:15" ht="16.5">
      <c r="A136" s="397">
        <v>418</v>
      </c>
      <c r="B136" s="398" t="s">
        <v>159</v>
      </c>
      <c r="C136" s="399">
        <v>19364440.33760345</v>
      </c>
      <c r="D136" s="444">
        <v>19235325.548855558</v>
      </c>
      <c r="E136" s="434">
        <f t="shared" si="13"/>
        <v>-129114.78874789178</v>
      </c>
      <c r="F136" s="440">
        <f t="shared" si="19"/>
        <v>-6.6676230501310253E-3</v>
      </c>
      <c r="G136" s="399">
        <f t="shared" si="14"/>
        <v>787.81286971535599</v>
      </c>
      <c r="H136" s="399">
        <f t="shared" si="15"/>
        <v>778.41145841348214</v>
      </c>
      <c r="I136" s="445">
        <f t="shared" si="16"/>
        <v>-9.4014113018738499</v>
      </c>
      <c r="J136" s="443">
        <f t="shared" si="17"/>
        <v>4.9099650990443687E-3</v>
      </c>
      <c r="K136" s="443">
        <f t="shared" si="18"/>
        <v>4.4338104286321773E-3</v>
      </c>
      <c r="L136" s="400">
        <v>24580</v>
      </c>
      <c r="M136" s="400">
        <v>24711</v>
      </c>
      <c r="N136" s="412">
        <v>6</v>
      </c>
      <c r="O136" s="412">
        <v>6</v>
      </c>
    </row>
    <row r="137" spans="1:15" ht="16.5">
      <c r="A137" s="397">
        <v>420</v>
      </c>
      <c r="B137" s="398" t="s">
        <v>160</v>
      </c>
      <c r="C137" s="399">
        <v>4687431.2419130672</v>
      </c>
      <c r="D137" s="444">
        <v>5030649.3748627976</v>
      </c>
      <c r="E137" s="434">
        <f t="shared" si="13"/>
        <v>343218.13294973038</v>
      </c>
      <c r="F137" s="440">
        <f t="shared" si="19"/>
        <v>7.3220942396085967E-2</v>
      </c>
      <c r="G137" s="399">
        <f t="shared" si="14"/>
        <v>510.78034672693332</v>
      </c>
      <c r="H137" s="399">
        <f t="shared" si="15"/>
        <v>555.93428830398909</v>
      </c>
      <c r="I137" s="445">
        <f t="shared" si="16"/>
        <v>45.153941577055775</v>
      </c>
      <c r="J137" s="443">
        <f t="shared" si="17"/>
        <v>1.2841120257294164E-3</v>
      </c>
      <c r="K137" s="443">
        <f t="shared" si="18"/>
        <v>1.6236311994129162E-3</v>
      </c>
      <c r="L137" s="400">
        <v>9177</v>
      </c>
      <c r="M137" s="400">
        <v>9049</v>
      </c>
      <c r="N137" s="412">
        <v>11</v>
      </c>
      <c r="O137" s="412">
        <v>11</v>
      </c>
    </row>
    <row r="138" spans="1:15" ht="16.5">
      <c r="A138" s="397">
        <v>421</v>
      </c>
      <c r="B138" s="398" t="s">
        <v>161</v>
      </c>
      <c r="C138" s="399">
        <v>1365473.9991582935</v>
      </c>
      <c r="D138" s="444">
        <v>1400019.9427307858</v>
      </c>
      <c r="E138" s="434">
        <f t="shared" si="13"/>
        <v>34545.943572492339</v>
      </c>
      <c r="F138" s="440">
        <f t="shared" si="19"/>
        <v>2.5299598230202242E-2</v>
      </c>
      <c r="G138" s="399">
        <f t="shared" si="14"/>
        <v>1964.7107901558179</v>
      </c>
      <c r="H138" s="399">
        <f t="shared" si="15"/>
        <v>2052.8151652944075</v>
      </c>
      <c r="I138" s="445">
        <f t="shared" si="16"/>
        <v>88.104375138589603</v>
      </c>
      <c r="J138" s="443">
        <f t="shared" si="17"/>
        <v>3.573658807757085E-4</v>
      </c>
      <c r="K138" s="443">
        <f t="shared" si="18"/>
        <v>1.2236893336275929E-4</v>
      </c>
      <c r="L138" s="400">
        <v>695</v>
      </c>
      <c r="M138" s="400">
        <v>682</v>
      </c>
      <c r="N138" s="412">
        <v>16</v>
      </c>
      <c r="O138" s="412">
        <v>16</v>
      </c>
    </row>
    <row r="139" spans="1:15" ht="16.5">
      <c r="A139" s="397">
        <v>422</v>
      </c>
      <c r="B139" s="398" t="s">
        <v>162</v>
      </c>
      <c r="C139" s="399">
        <v>6044036.633227475</v>
      </c>
      <c r="D139" s="444">
        <v>7668658.9199664537</v>
      </c>
      <c r="E139" s="434">
        <f t="shared" ref="E139:E188" si="20">D139-C139</f>
        <v>1624622.2867389787</v>
      </c>
      <c r="F139" s="440">
        <f t="shared" si="19"/>
        <v>0.26879755787837462</v>
      </c>
      <c r="G139" s="399">
        <f t="shared" ref="G139:G201" si="21">C139/L139</f>
        <v>582.72624693670218</v>
      </c>
      <c r="H139" s="399">
        <f t="shared" ref="H139:H188" si="22">D139/M139</f>
        <v>749.77111067329429</v>
      </c>
      <c r="I139" s="445">
        <f t="shared" ref="I139:I201" si="23">H139-G139</f>
        <v>167.04486373659211</v>
      </c>
      <c r="J139" s="443">
        <f t="shared" ref="J139:J188" si="24">D139/$D$10</f>
        <v>1.9574842940857217E-3</v>
      </c>
      <c r="K139" s="443">
        <f t="shared" ref="K139:K201" si="25">M139/$M$10</f>
        <v>1.8351751472643724E-3</v>
      </c>
      <c r="L139" s="400">
        <v>10372</v>
      </c>
      <c r="M139" s="400">
        <v>10228</v>
      </c>
      <c r="N139" s="412">
        <v>12</v>
      </c>
      <c r="O139" s="412">
        <v>12</v>
      </c>
    </row>
    <row r="140" spans="1:15" ht="16.5">
      <c r="A140" s="397">
        <v>423</v>
      </c>
      <c r="B140" s="398" t="s">
        <v>163</v>
      </c>
      <c r="C140" s="399">
        <v>16051758.133962832</v>
      </c>
      <c r="D140" s="444">
        <v>16066791.491269458</v>
      </c>
      <c r="E140" s="434">
        <f t="shared" si="20"/>
        <v>15033.357306625694</v>
      </c>
      <c r="F140" s="440">
        <f t="shared" ref="F140:F202" si="26">E140/C140</f>
        <v>9.3655518486897879E-4</v>
      </c>
      <c r="G140" s="399">
        <f t="shared" si="21"/>
        <v>783.12719588051095</v>
      </c>
      <c r="H140" s="399">
        <f t="shared" si="22"/>
        <v>778.54298063039482</v>
      </c>
      <c r="I140" s="445">
        <f t="shared" si="23"/>
        <v>-4.5842152501161308</v>
      </c>
      <c r="J140" s="443">
        <f t="shared" si="24"/>
        <v>4.1011723599577773E-3</v>
      </c>
      <c r="K140" s="443">
        <f t="shared" si="25"/>
        <v>3.7028265070487734E-3</v>
      </c>
      <c r="L140" s="400">
        <v>20497</v>
      </c>
      <c r="M140" s="400">
        <v>20637</v>
      </c>
      <c r="N140" s="412">
        <v>2</v>
      </c>
      <c r="O140" s="412">
        <v>2</v>
      </c>
    </row>
    <row r="141" spans="1:15" ht="16.5">
      <c r="A141" s="397">
        <v>425</v>
      </c>
      <c r="B141" s="398" t="s">
        <v>164</v>
      </c>
      <c r="C141" s="399">
        <v>20962318.269069783</v>
      </c>
      <c r="D141" s="444">
        <v>21345374.974344209</v>
      </c>
      <c r="E141" s="434">
        <f t="shared" si="20"/>
        <v>383056.70527442545</v>
      </c>
      <c r="F141" s="440">
        <f t="shared" si="26"/>
        <v>1.8273585028027714E-2</v>
      </c>
      <c r="G141" s="399">
        <f t="shared" si="21"/>
        <v>2043.5092872947732</v>
      </c>
      <c r="H141" s="399">
        <f t="shared" si="22"/>
        <v>2081.2573102909719</v>
      </c>
      <c r="I141" s="445">
        <f t="shared" si="23"/>
        <v>37.748022996198642</v>
      </c>
      <c r="J141" s="443">
        <f t="shared" si="24"/>
        <v>5.4485714777143838E-3</v>
      </c>
      <c r="K141" s="443">
        <f t="shared" si="25"/>
        <v>1.840199091742609E-3</v>
      </c>
      <c r="L141" s="400">
        <v>10258</v>
      </c>
      <c r="M141" s="400">
        <v>10256</v>
      </c>
      <c r="N141" s="412">
        <v>17</v>
      </c>
      <c r="O141" s="412">
        <v>17</v>
      </c>
    </row>
    <row r="142" spans="1:15" ht="16.5">
      <c r="A142" s="397">
        <v>426</v>
      </c>
      <c r="B142" s="398" t="s">
        <v>165</v>
      </c>
      <c r="C142" s="399">
        <v>7919685.5666684657</v>
      </c>
      <c r="D142" s="444">
        <v>8626267.9576578643</v>
      </c>
      <c r="E142" s="434">
        <f t="shared" si="20"/>
        <v>706582.39098939858</v>
      </c>
      <c r="F142" s="440">
        <f t="shared" si="26"/>
        <v>8.9218490436436995E-2</v>
      </c>
      <c r="G142" s="399">
        <f t="shared" si="21"/>
        <v>662.07035334128625</v>
      </c>
      <c r="H142" s="399">
        <f t="shared" si="22"/>
        <v>720.71751672302321</v>
      </c>
      <c r="I142" s="445">
        <f t="shared" si="23"/>
        <v>58.647163381736959</v>
      </c>
      <c r="J142" s="443">
        <f t="shared" si="24"/>
        <v>2.2019213815502505E-3</v>
      </c>
      <c r="K142" s="443">
        <f t="shared" si="25"/>
        <v>2.1475568378575747E-3</v>
      </c>
      <c r="L142" s="400">
        <v>11962</v>
      </c>
      <c r="M142" s="400">
        <v>11969</v>
      </c>
      <c r="N142" s="412">
        <v>12</v>
      </c>
      <c r="O142" s="412">
        <v>12</v>
      </c>
    </row>
    <row r="143" spans="1:15" ht="16.5">
      <c r="A143" s="397">
        <v>430</v>
      </c>
      <c r="B143" s="398" t="s">
        <v>166</v>
      </c>
      <c r="C143" s="399">
        <v>9706058.9163140487</v>
      </c>
      <c r="D143" s="444">
        <v>10892337.280823153</v>
      </c>
      <c r="E143" s="434">
        <f t="shared" si="20"/>
        <v>1186278.3645091038</v>
      </c>
      <c r="F143" s="440">
        <f t="shared" si="26"/>
        <v>0.1222203960162651</v>
      </c>
      <c r="G143" s="399">
        <f t="shared" si="21"/>
        <v>630.59114581042411</v>
      </c>
      <c r="H143" s="399">
        <f t="shared" si="22"/>
        <v>706.37725556570376</v>
      </c>
      <c r="I143" s="445">
        <f t="shared" si="23"/>
        <v>75.786109755279654</v>
      </c>
      <c r="J143" s="443">
        <f t="shared" si="24"/>
        <v>2.7803530415966096E-3</v>
      </c>
      <c r="K143" s="443">
        <f t="shared" si="25"/>
        <v>2.7667579948002174E-3</v>
      </c>
      <c r="L143" s="400">
        <v>15392</v>
      </c>
      <c r="M143" s="400">
        <v>15420</v>
      </c>
      <c r="N143" s="412">
        <v>2</v>
      </c>
      <c r="O143" s="412">
        <v>2</v>
      </c>
    </row>
    <row r="144" spans="1:15" ht="16.5">
      <c r="A144" s="397">
        <v>433</v>
      </c>
      <c r="B144" s="398" t="s">
        <v>167</v>
      </c>
      <c r="C144" s="399">
        <v>4971717.6427662717</v>
      </c>
      <c r="D144" s="444">
        <v>4798740.2848921586</v>
      </c>
      <c r="E144" s="434">
        <f t="shared" si="20"/>
        <v>-172977.35787411314</v>
      </c>
      <c r="F144" s="440">
        <f t="shared" si="26"/>
        <v>-3.4792273074033271E-2</v>
      </c>
      <c r="G144" s="399">
        <f t="shared" si="21"/>
        <v>641.59474032343167</v>
      </c>
      <c r="H144" s="399">
        <f t="shared" si="22"/>
        <v>623.86119148363991</v>
      </c>
      <c r="I144" s="445">
        <f t="shared" si="23"/>
        <v>-17.733548839791752</v>
      </c>
      <c r="J144" s="443">
        <f t="shared" si="24"/>
        <v>1.2249154431181737E-3</v>
      </c>
      <c r="K144" s="443">
        <f t="shared" si="25"/>
        <v>1.3801493188069567E-3</v>
      </c>
      <c r="L144" s="400">
        <v>7749</v>
      </c>
      <c r="M144" s="400">
        <v>7692</v>
      </c>
      <c r="N144" s="412">
        <v>5</v>
      </c>
      <c r="O144" s="412">
        <v>5</v>
      </c>
    </row>
    <row r="145" spans="1:15" ht="16.5">
      <c r="A145" s="397">
        <v>434</v>
      </c>
      <c r="B145" s="398" t="s">
        <v>168</v>
      </c>
      <c r="C145" s="399">
        <v>8663478.0919400584</v>
      </c>
      <c r="D145" s="444">
        <v>8373646.391906837</v>
      </c>
      <c r="E145" s="434">
        <f t="shared" si="20"/>
        <v>-289831.70003322139</v>
      </c>
      <c r="F145" s="440">
        <f t="shared" si="26"/>
        <v>-3.3454427535617837E-2</v>
      </c>
      <c r="G145" s="399">
        <f t="shared" si="21"/>
        <v>594.69234568506715</v>
      </c>
      <c r="H145" s="399">
        <f t="shared" si="22"/>
        <v>579.17045178495209</v>
      </c>
      <c r="I145" s="445">
        <f t="shared" si="23"/>
        <v>-15.52189390011506</v>
      </c>
      <c r="J145" s="443">
        <f t="shared" si="24"/>
        <v>2.1374377798585036E-3</v>
      </c>
      <c r="K145" s="443">
        <f t="shared" si="25"/>
        <v>2.5941496166550938E-3</v>
      </c>
      <c r="L145" s="400">
        <v>14568</v>
      </c>
      <c r="M145" s="400">
        <v>14458</v>
      </c>
      <c r="N145" s="412">
        <v>1</v>
      </c>
      <c r="O145" s="413">
        <v>34</v>
      </c>
    </row>
    <row r="146" spans="1:15" ht="16.5">
      <c r="A146" s="397">
        <v>435</v>
      </c>
      <c r="B146" s="398" t="s">
        <v>169</v>
      </c>
      <c r="C146" s="399">
        <v>807125.62760078686</v>
      </c>
      <c r="D146" s="444">
        <v>942171.13582677743</v>
      </c>
      <c r="E146" s="434">
        <f t="shared" si="20"/>
        <v>135045.50822599058</v>
      </c>
      <c r="F146" s="440">
        <f t="shared" si="26"/>
        <v>0.16731659063709667</v>
      </c>
      <c r="G146" s="399">
        <f t="shared" si="21"/>
        <v>1166.3665138739696</v>
      </c>
      <c r="H146" s="399">
        <f t="shared" si="22"/>
        <v>1342.1241251093695</v>
      </c>
      <c r="I146" s="445">
        <f t="shared" si="23"/>
        <v>175.75761123539996</v>
      </c>
      <c r="J146" s="443">
        <f t="shared" si="24"/>
        <v>2.4049644402881985E-4</v>
      </c>
      <c r="K146" s="443">
        <f t="shared" si="25"/>
        <v>1.2595746513292819E-4</v>
      </c>
      <c r="L146" s="400">
        <v>692</v>
      </c>
      <c r="M146" s="400">
        <v>702</v>
      </c>
      <c r="N146" s="412">
        <v>13</v>
      </c>
      <c r="O146" s="412">
        <v>13</v>
      </c>
    </row>
    <row r="147" spans="1:15" ht="16.5">
      <c r="A147" s="397">
        <v>436</v>
      </c>
      <c r="B147" s="398" t="s">
        <v>170</v>
      </c>
      <c r="C147" s="399">
        <v>3249891.1856433162</v>
      </c>
      <c r="D147" s="444">
        <v>3455554.0148512097</v>
      </c>
      <c r="E147" s="434">
        <f t="shared" si="20"/>
        <v>205662.82920789346</v>
      </c>
      <c r="F147" s="440">
        <f t="shared" si="26"/>
        <v>6.3282989324820266E-2</v>
      </c>
      <c r="G147" s="399">
        <f t="shared" si="21"/>
        <v>1634.7541175268191</v>
      </c>
      <c r="H147" s="399">
        <f t="shared" si="22"/>
        <v>1699.7314386872649</v>
      </c>
      <c r="I147" s="445">
        <f t="shared" si="23"/>
        <v>64.977321160445854</v>
      </c>
      <c r="J147" s="443">
        <f t="shared" si="24"/>
        <v>8.820567953315222E-4</v>
      </c>
      <c r="K147" s="443">
        <f t="shared" si="25"/>
        <v>3.6477425443766809E-4</v>
      </c>
      <c r="L147" s="400">
        <v>1988</v>
      </c>
      <c r="M147" s="400">
        <v>2033</v>
      </c>
      <c r="N147" s="412">
        <v>17</v>
      </c>
      <c r="O147" s="412">
        <v>17</v>
      </c>
    </row>
    <row r="148" spans="1:15" ht="16.5">
      <c r="A148" s="397">
        <v>440</v>
      </c>
      <c r="B148" s="398" t="s">
        <v>171</v>
      </c>
      <c r="C148" s="399">
        <v>10276103.481168352</v>
      </c>
      <c r="D148" s="444">
        <v>10973286.13038484</v>
      </c>
      <c r="E148" s="434">
        <f t="shared" si="20"/>
        <v>697182.649216488</v>
      </c>
      <c r="F148" s="440">
        <f t="shared" si="26"/>
        <v>6.784503975598552E-2</v>
      </c>
      <c r="G148" s="399">
        <f t="shared" si="21"/>
        <v>1792.7605514948277</v>
      </c>
      <c r="H148" s="399">
        <f t="shared" si="22"/>
        <v>1878.0226134493994</v>
      </c>
      <c r="I148" s="445">
        <f t="shared" si="23"/>
        <v>85.262061954571664</v>
      </c>
      <c r="J148" s="443">
        <f t="shared" si="24"/>
        <v>2.8010158593454533E-3</v>
      </c>
      <c r="K148" s="443">
        <f t="shared" si="25"/>
        <v>1.0483895566548425E-3</v>
      </c>
      <c r="L148" s="400">
        <v>5732</v>
      </c>
      <c r="M148" s="400">
        <v>5843</v>
      </c>
      <c r="N148" s="412">
        <v>15</v>
      </c>
      <c r="O148" s="412">
        <v>15</v>
      </c>
    </row>
    <row r="149" spans="1:15" ht="16.5">
      <c r="A149" s="397">
        <v>441</v>
      </c>
      <c r="B149" s="398" t="s">
        <v>172</v>
      </c>
      <c r="C149" s="399">
        <v>817349.64159944886</v>
      </c>
      <c r="D149" s="444">
        <v>1383595.2165909484</v>
      </c>
      <c r="E149" s="434">
        <f t="shared" si="20"/>
        <v>566245.57499149954</v>
      </c>
      <c r="F149" s="440">
        <f t="shared" si="26"/>
        <v>0.69278255739297723</v>
      </c>
      <c r="G149" s="399">
        <f t="shared" si="21"/>
        <v>184.8789055868466</v>
      </c>
      <c r="H149" s="399">
        <f t="shared" si="22"/>
        <v>314.73958521177173</v>
      </c>
      <c r="I149" s="445">
        <f t="shared" si="23"/>
        <v>129.86067962492513</v>
      </c>
      <c r="J149" s="443">
        <f t="shared" si="24"/>
        <v>3.5317334283798893E-4</v>
      </c>
      <c r="K149" s="443">
        <f t="shared" si="25"/>
        <v>7.887592830831229E-4</v>
      </c>
      <c r="L149" s="400">
        <v>4421</v>
      </c>
      <c r="M149" s="400">
        <v>4396</v>
      </c>
      <c r="N149" s="412">
        <v>9</v>
      </c>
      <c r="O149" s="412">
        <v>9</v>
      </c>
    </row>
    <row r="150" spans="1:15" ht="16.5">
      <c r="A150" s="397">
        <v>444</v>
      </c>
      <c r="B150" s="398" t="s">
        <v>173</v>
      </c>
      <c r="C150" s="399">
        <v>28654935.897774119</v>
      </c>
      <c r="D150" s="444">
        <v>29906776.835674841</v>
      </c>
      <c r="E150" s="434">
        <f t="shared" si="20"/>
        <v>1251840.937900722</v>
      </c>
      <c r="F150" s="440">
        <f t="shared" si="26"/>
        <v>4.3686747105861214E-2</v>
      </c>
      <c r="G150" s="399">
        <f t="shared" si="21"/>
        <v>625.50339214979192</v>
      </c>
      <c r="H150" s="399">
        <f t="shared" si="22"/>
        <v>655.20378651933049</v>
      </c>
      <c r="I150" s="445">
        <f t="shared" si="23"/>
        <v>29.700394369538571</v>
      </c>
      <c r="J150" s="443">
        <f t="shared" si="24"/>
        <v>7.6339352882337187E-3</v>
      </c>
      <c r="K150" s="443">
        <f t="shared" si="25"/>
        <v>8.1899266324679584E-3</v>
      </c>
      <c r="L150" s="400">
        <v>45811</v>
      </c>
      <c r="M150" s="400">
        <v>45645</v>
      </c>
      <c r="N150" s="412">
        <v>1</v>
      </c>
      <c r="O150" s="413">
        <v>33</v>
      </c>
    </row>
    <row r="151" spans="1:15" ht="16.5">
      <c r="A151" s="397">
        <v>445</v>
      </c>
      <c r="B151" s="398" t="s">
        <v>174</v>
      </c>
      <c r="C151" s="399">
        <v>8305589.1429819157</v>
      </c>
      <c r="D151" s="444">
        <v>9274872.8452356234</v>
      </c>
      <c r="E151" s="434">
        <f t="shared" si="20"/>
        <v>969283.70225370768</v>
      </c>
      <c r="F151" s="440">
        <f t="shared" si="26"/>
        <v>0.11670258251008434</v>
      </c>
      <c r="G151" s="399">
        <f t="shared" si="21"/>
        <v>554.038365884992</v>
      </c>
      <c r="H151" s="399">
        <f t="shared" si="22"/>
        <v>618.36608075442518</v>
      </c>
      <c r="I151" s="445">
        <f t="shared" si="23"/>
        <v>64.32771486943318</v>
      </c>
      <c r="J151" s="443">
        <f t="shared" si="24"/>
        <v>2.3674827781061756E-3</v>
      </c>
      <c r="K151" s="443">
        <f t="shared" si="25"/>
        <v>2.6912194010381622E-3</v>
      </c>
      <c r="L151" s="400">
        <v>14991</v>
      </c>
      <c r="M151" s="400">
        <v>14999</v>
      </c>
      <c r="N151" s="412">
        <v>2</v>
      </c>
      <c r="O151" s="412">
        <v>2</v>
      </c>
    </row>
    <row r="152" spans="1:15" ht="16.5">
      <c r="A152" s="397">
        <v>475</v>
      </c>
      <c r="B152" s="398" t="s">
        <v>175</v>
      </c>
      <c r="C152" s="399">
        <v>5517071.1248597447</v>
      </c>
      <c r="D152" s="444">
        <v>5913683.9330553776</v>
      </c>
      <c r="E152" s="434">
        <f t="shared" si="20"/>
        <v>396612.80819563288</v>
      </c>
      <c r="F152" s="440">
        <f t="shared" si="26"/>
        <v>7.1888289858818094E-2</v>
      </c>
      <c r="G152" s="399">
        <f t="shared" si="21"/>
        <v>1006.9485535425707</v>
      </c>
      <c r="H152" s="399">
        <f t="shared" si="22"/>
        <v>1083.8863513664548</v>
      </c>
      <c r="I152" s="445">
        <f t="shared" si="23"/>
        <v>76.937797823884125</v>
      </c>
      <c r="J152" s="443">
        <f t="shared" si="24"/>
        <v>1.509513402532919E-3</v>
      </c>
      <c r="K152" s="443">
        <f t="shared" si="25"/>
        <v>9.7895146690207433E-4</v>
      </c>
      <c r="L152" s="400">
        <v>5479</v>
      </c>
      <c r="M152" s="400">
        <v>5456</v>
      </c>
      <c r="N152" s="412">
        <v>15</v>
      </c>
      <c r="O152" s="412">
        <v>15</v>
      </c>
    </row>
    <row r="153" spans="1:15" ht="16.5">
      <c r="A153" s="397">
        <v>480</v>
      </c>
      <c r="B153" s="398" t="s">
        <v>176</v>
      </c>
      <c r="C153" s="399">
        <v>1668884.9633392645</v>
      </c>
      <c r="D153" s="444">
        <v>1737709.9402269199</v>
      </c>
      <c r="E153" s="434">
        <f t="shared" si="20"/>
        <v>68824.976887655444</v>
      </c>
      <c r="F153" s="440">
        <f t="shared" si="26"/>
        <v>4.1240096471325295E-2</v>
      </c>
      <c r="G153" s="399">
        <f t="shared" si="21"/>
        <v>843.72343950417826</v>
      </c>
      <c r="H153" s="399">
        <f t="shared" si="22"/>
        <v>900.36784467716063</v>
      </c>
      <c r="I153" s="445">
        <f t="shared" si="23"/>
        <v>56.644405172982374</v>
      </c>
      <c r="J153" s="443">
        <f t="shared" si="24"/>
        <v>4.4356385531953146E-4</v>
      </c>
      <c r="K153" s="443">
        <f t="shared" si="25"/>
        <v>3.4629331582129827E-4</v>
      </c>
      <c r="L153" s="400">
        <v>1978</v>
      </c>
      <c r="M153" s="400">
        <v>1930</v>
      </c>
      <c r="N153" s="412">
        <v>2</v>
      </c>
      <c r="O153" s="412">
        <v>2</v>
      </c>
    </row>
    <row r="154" spans="1:15" ht="16.5">
      <c r="A154" s="397">
        <v>481</v>
      </c>
      <c r="B154" s="398" t="s">
        <v>177</v>
      </c>
      <c r="C154" s="399">
        <v>5180048.4928717148</v>
      </c>
      <c r="D154" s="444">
        <v>4881790.8920604177</v>
      </c>
      <c r="E154" s="434">
        <f t="shared" si="20"/>
        <v>-298257.60081129707</v>
      </c>
      <c r="F154" s="440">
        <f t="shared" si="26"/>
        <v>-5.7578148394118421E-2</v>
      </c>
      <c r="G154" s="399">
        <f t="shared" si="21"/>
        <v>537.23796856167962</v>
      </c>
      <c r="H154" s="399">
        <f t="shared" si="22"/>
        <v>507.51542697374128</v>
      </c>
      <c r="I154" s="445">
        <f t="shared" si="23"/>
        <v>-29.722541587938338</v>
      </c>
      <c r="J154" s="443">
        <f t="shared" si="24"/>
        <v>1.2461147506950009E-3</v>
      </c>
      <c r="K154" s="443">
        <f t="shared" si="25"/>
        <v>1.7259043548627296E-3</v>
      </c>
      <c r="L154" s="400">
        <v>9642</v>
      </c>
      <c r="M154" s="400">
        <v>9619</v>
      </c>
      <c r="N154" s="412">
        <v>2</v>
      </c>
      <c r="O154" s="412">
        <v>2</v>
      </c>
    </row>
    <row r="155" spans="1:15" ht="16.5">
      <c r="A155" s="397">
        <v>483</v>
      </c>
      <c r="B155" s="398" t="s">
        <v>178</v>
      </c>
      <c r="C155" s="399">
        <v>1560961.8608974582</v>
      </c>
      <c r="D155" s="444">
        <v>1743823.8200302264</v>
      </c>
      <c r="E155" s="434">
        <f t="shared" si="20"/>
        <v>182861.95913276821</v>
      </c>
      <c r="F155" s="440">
        <f t="shared" si="26"/>
        <v>0.11714697438388001</v>
      </c>
      <c r="G155" s="399">
        <f t="shared" si="21"/>
        <v>1462.9445744118634</v>
      </c>
      <c r="H155" s="399">
        <f t="shared" si="22"/>
        <v>1652.9135734883662</v>
      </c>
      <c r="I155" s="445">
        <f t="shared" si="23"/>
        <v>189.96899907650277</v>
      </c>
      <c r="J155" s="443">
        <f t="shared" si="24"/>
        <v>4.4512447026091845E-4</v>
      </c>
      <c r="K155" s="443">
        <f t="shared" si="25"/>
        <v>1.8929505087640917E-4</v>
      </c>
      <c r="L155" s="400">
        <v>1067</v>
      </c>
      <c r="M155" s="400">
        <v>1055</v>
      </c>
      <c r="N155" s="412">
        <v>17</v>
      </c>
      <c r="O155" s="412">
        <v>17</v>
      </c>
    </row>
    <row r="156" spans="1:15" ht="16.5">
      <c r="A156" s="397">
        <v>484</v>
      </c>
      <c r="B156" s="398" t="s">
        <v>179</v>
      </c>
      <c r="C156" s="399">
        <v>2269041.5152411391</v>
      </c>
      <c r="D156" s="444">
        <v>2003952.0916834993</v>
      </c>
      <c r="E156" s="434">
        <f t="shared" si="20"/>
        <v>-265089.42355763982</v>
      </c>
      <c r="F156" s="440">
        <f t="shared" si="26"/>
        <v>-0.11682881153872049</v>
      </c>
      <c r="G156" s="399">
        <f t="shared" si="21"/>
        <v>764.75952653897514</v>
      </c>
      <c r="H156" s="399">
        <f t="shared" si="22"/>
        <v>675.64129861210358</v>
      </c>
      <c r="I156" s="445">
        <f t="shared" si="23"/>
        <v>-89.118227926871555</v>
      </c>
      <c r="J156" s="443">
        <f t="shared" si="24"/>
        <v>5.1152421649075508E-4</v>
      </c>
      <c r="K156" s="443">
        <f t="shared" si="25"/>
        <v>5.3217926151604702E-4</v>
      </c>
      <c r="L156" s="400">
        <v>2967</v>
      </c>
      <c r="M156" s="400">
        <v>2966</v>
      </c>
      <c r="N156" s="412">
        <v>4</v>
      </c>
      <c r="O156" s="412">
        <v>4</v>
      </c>
    </row>
    <row r="157" spans="1:15" ht="16.5">
      <c r="A157" s="397">
        <v>489</v>
      </c>
      <c r="B157" s="398" t="s">
        <v>180</v>
      </c>
      <c r="C157" s="399">
        <v>1726525.5516495095</v>
      </c>
      <c r="D157" s="444">
        <v>1926396.9158944911</v>
      </c>
      <c r="E157" s="434">
        <f t="shared" si="20"/>
        <v>199871.36424498167</v>
      </c>
      <c r="F157" s="440">
        <f t="shared" si="26"/>
        <v>0.11576507747251472</v>
      </c>
      <c r="G157" s="399">
        <f t="shared" si="21"/>
        <v>964.00086635930177</v>
      </c>
      <c r="H157" s="399">
        <f t="shared" si="22"/>
        <v>1099.5416186612392</v>
      </c>
      <c r="I157" s="445">
        <f t="shared" si="23"/>
        <v>135.54075230193746</v>
      </c>
      <c r="J157" s="443">
        <f t="shared" si="24"/>
        <v>4.9172766012849816E-4</v>
      </c>
      <c r="K157" s="443">
        <f t="shared" si="25"/>
        <v>3.1435538306679513E-4</v>
      </c>
      <c r="L157" s="400">
        <v>1791</v>
      </c>
      <c r="M157" s="400">
        <v>1752</v>
      </c>
      <c r="N157" s="412">
        <v>8</v>
      </c>
      <c r="O157" s="412">
        <v>8</v>
      </c>
    </row>
    <row r="158" spans="1:15" ht="16.5">
      <c r="A158" s="397">
        <v>491</v>
      </c>
      <c r="B158" s="398" t="s">
        <v>181</v>
      </c>
      <c r="C158" s="399">
        <v>6688168.9641006179</v>
      </c>
      <c r="D158" s="444">
        <v>12580927.899583437</v>
      </c>
      <c r="E158" s="434">
        <f t="shared" si="20"/>
        <v>5892758.9354828186</v>
      </c>
      <c r="F158" s="440">
        <f t="shared" si="26"/>
        <v>0.88107207923614994</v>
      </c>
      <c r="G158" s="399">
        <f t="shared" si="21"/>
        <v>128.66812166411347</v>
      </c>
      <c r="H158" s="399">
        <f t="shared" si="22"/>
        <v>242.31837862022451</v>
      </c>
      <c r="I158" s="445">
        <f t="shared" si="23"/>
        <v>113.65025695611104</v>
      </c>
      <c r="J158" s="443">
        <f t="shared" si="24"/>
        <v>3.2113788115337352E-3</v>
      </c>
      <c r="K158" s="443">
        <f t="shared" si="25"/>
        <v>9.3156490487699417E-3</v>
      </c>
      <c r="L158" s="400">
        <v>51980</v>
      </c>
      <c r="M158" s="400">
        <v>51919</v>
      </c>
      <c r="N158" s="412">
        <v>10</v>
      </c>
      <c r="O158" s="412">
        <v>10</v>
      </c>
    </row>
    <row r="159" spans="1:15" ht="16.5">
      <c r="A159" s="397">
        <v>494</v>
      </c>
      <c r="B159" s="398" t="s">
        <v>182</v>
      </c>
      <c r="C159" s="399">
        <v>10169666.111556677</v>
      </c>
      <c r="D159" s="444">
        <v>10519746.512498863</v>
      </c>
      <c r="E159" s="434">
        <f t="shared" si="20"/>
        <v>350080.40094218589</v>
      </c>
      <c r="F159" s="440">
        <f t="shared" si="26"/>
        <v>3.4423981780912064E-2</v>
      </c>
      <c r="G159" s="399">
        <f t="shared" si="21"/>
        <v>1144.9747930147125</v>
      </c>
      <c r="H159" s="399">
        <f t="shared" si="22"/>
        <v>1191.769175540825</v>
      </c>
      <c r="I159" s="445">
        <f t="shared" si="23"/>
        <v>46.794382526112486</v>
      </c>
      <c r="J159" s="443">
        <f t="shared" si="24"/>
        <v>2.6852463763076912E-3</v>
      </c>
      <c r="K159" s="443">
        <f t="shared" si="25"/>
        <v>1.5837984967640416E-3</v>
      </c>
      <c r="L159" s="400">
        <v>8882</v>
      </c>
      <c r="M159" s="400">
        <v>8827</v>
      </c>
      <c r="N159" s="412">
        <v>17</v>
      </c>
      <c r="O159" s="412">
        <v>17</v>
      </c>
    </row>
    <row r="160" spans="1:15" ht="16.5">
      <c r="A160" s="397">
        <v>495</v>
      </c>
      <c r="B160" s="398" t="s">
        <v>183</v>
      </c>
      <c r="C160" s="399">
        <v>801041.41600018716</v>
      </c>
      <c r="D160" s="444">
        <v>1089545.3695931579</v>
      </c>
      <c r="E160" s="434">
        <f t="shared" si="20"/>
        <v>288503.95359297073</v>
      </c>
      <c r="F160" s="440">
        <f t="shared" si="26"/>
        <v>0.36016109508238375</v>
      </c>
      <c r="G160" s="399">
        <f t="shared" si="21"/>
        <v>542.34354502382337</v>
      </c>
      <c r="H160" s="399">
        <f t="shared" si="22"/>
        <v>761.91983887633421</v>
      </c>
      <c r="I160" s="445">
        <f t="shared" si="23"/>
        <v>219.57629385251084</v>
      </c>
      <c r="J160" s="443">
        <f t="shared" si="24"/>
        <v>2.7811485305722261E-4</v>
      </c>
      <c r="K160" s="443">
        <f t="shared" si="25"/>
        <v>2.5658002156707594E-4</v>
      </c>
      <c r="L160" s="400">
        <v>1477</v>
      </c>
      <c r="M160" s="400">
        <v>1430</v>
      </c>
      <c r="N160" s="412">
        <v>13</v>
      </c>
      <c r="O160" s="412">
        <v>13</v>
      </c>
    </row>
    <row r="161" spans="1:15" ht="16.5">
      <c r="A161" s="397">
        <v>498</v>
      </c>
      <c r="B161" s="398" t="s">
        <v>184</v>
      </c>
      <c r="C161" s="399">
        <v>3837513.5615499257</v>
      </c>
      <c r="D161" s="444">
        <v>4505920.8656978924</v>
      </c>
      <c r="E161" s="434">
        <f t="shared" si="20"/>
        <v>668407.30414796667</v>
      </c>
      <c r="F161" s="440">
        <f t="shared" si="26"/>
        <v>0.17417718359228546</v>
      </c>
      <c r="G161" s="399">
        <f t="shared" si="21"/>
        <v>1682.3820962516115</v>
      </c>
      <c r="H161" s="399">
        <f t="shared" si="22"/>
        <v>1938.0304798700613</v>
      </c>
      <c r="I161" s="445">
        <f t="shared" si="23"/>
        <v>255.64838361844977</v>
      </c>
      <c r="J161" s="443">
        <f t="shared" si="24"/>
        <v>1.1501710295175507E-3</v>
      </c>
      <c r="K161" s="443">
        <f t="shared" si="25"/>
        <v>4.1716681828213396E-4</v>
      </c>
      <c r="L161" s="400">
        <v>2281</v>
      </c>
      <c r="M161" s="400">
        <v>2325</v>
      </c>
      <c r="N161" s="412">
        <v>19</v>
      </c>
      <c r="O161" s="412">
        <v>19</v>
      </c>
    </row>
    <row r="162" spans="1:15" ht="16.5">
      <c r="A162" s="397">
        <v>499</v>
      </c>
      <c r="B162" s="398" t="s">
        <v>185</v>
      </c>
      <c r="C162" s="399">
        <v>21245434.624968562</v>
      </c>
      <c r="D162" s="444">
        <v>21478042.665150579</v>
      </c>
      <c r="E162" s="434">
        <f t="shared" si="20"/>
        <v>232608.04018201679</v>
      </c>
      <c r="F162" s="440">
        <f t="shared" si="26"/>
        <v>1.0948612927346078E-2</v>
      </c>
      <c r="G162" s="399">
        <f t="shared" si="21"/>
        <v>1080.5327344608158</v>
      </c>
      <c r="H162" s="399">
        <f t="shared" si="22"/>
        <v>1086.7804819688599</v>
      </c>
      <c r="I162" s="445">
        <f t="shared" si="23"/>
        <v>6.2477475080440854</v>
      </c>
      <c r="J162" s="443">
        <f t="shared" si="24"/>
        <v>5.4824359283042953E-3</v>
      </c>
      <c r="K162" s="443">
        <f t="shared" si="25"/>
        <v>3.546007668692393E-3</v>
      </c>
      <c r="L162" s="400">
        <v>19662</v>
      </c>
      <c r="M162" s="400">
        <v>19763</v>
      </c>
      <c r="N162" s="412">
        <v>15</v>
      </c>
      <c r="O162" s="412">
        <v>15</v>
      </c>
    </row>
    <row r="163" spans="1:15" ht="16.5">
      <c r="A163" s="397">
        <v>500</v>
      </c>
      <c r="B163" s="398" t="s">
        <v>186</v>
      </c>
      <c r="C163" s="399">
        <v>12434817.573702114</v>
      </c>
      <c r="D163" s="444">
        <v>12612516.28079918</v>
      </c>
      <c r="E163" s="434">
        <f t="shared" si="20"/>
        <v>177698.70709706657</v>
      </c>
      <c r="F163" s="440">
        <f t="shared" si="26"/>
        <v>1.4290415283041568E-2</v>
      </c>
      <c r="G163" s="399">
        <f t="shared" si="21"/>
        <v>1185.8494729832266</v>
      </c>
      <c r="H163" s="399">
        <f t="shared" si="22"/>
        <v>1195.3858668182334</v>
      </c>
      <c r="I163" s="445">
        <f t="shared" si="23"/>
        <v>9.5363938350067201</v>
      </c>
      <c r="J163" s="443">
        <f t="shared" si="24"/>
        <v>3.2194419893006349E-3</v>
      </c>
      <c r="K163" s="443">
        <f t="shared" si="25"/>
        <v>1.8931299353526002E-3</v>
      </c>
      <c r="L163" s="400">
        <v>10486</v>
      </c>
      <c r="M163" s="400">
        <v>10551</v>
      </c>
      <c r="N163" s="412">
        <v>13</v>
      </c>
      <c r="O163" s="412">
        <v>13</v>
      </c>
    </row>
    <row r="164" spans="1:15" ht="16.5">
      <c r="A164" s="397">
        <v>503</v>
      </c>
      <c r="B164" s="398" t="s">
        <v>187</v>
      </c>
      <c r="C164" s="399">
        <v>3887859.3091857634</v>
      </c>
      <c r="D164" s="444">
        <v>4415439.62532112</v>
      </c>
      <c r="E164" s="434">
        <f t="shared" si="20"/>
        <v>527580.31613535667</v>
      </c>
      <c r="F164" s="440">
        <f t="shared" si="26"/>
        <v>0.13569943616242844</v>
      </c>
      <c r="G164" s="399">
        <f t="shared" si="21"/>
        <v>515.69960328767252</v>
      </c>
      <c r="H164" s="399">
        <f t="shared" si="22"/>
        <v>587.5501830101291</v>
      </c>
      <c r="I164" s="445">
        <f t="shared" si="23"/>
        <v>71.850579722456587</v>
      </c>
      <c r="J164" s="443">
        <f t="shared" si="24"/>
        <v>1.1270749955440249E-3</v>
      </c>
      <c r="K164" s="443">
        <f t="shared" si="25"/>
        <v>1.348390812640962E-3</v>
      </c>
      <c r="L164" s="400">
        <v>7539</v>
      </c>
      <c r="M164" s="400">
        <v>7515</v>
      </c>
      <c r="N164" s="412">
        <v>2</v>
      </c>
      <c r="O164" s="412">
        <v>2</v>
      </c>
    </row>
    <row r="165" spans="1:15" ht="16.5">
      <c r="A165" s="397">
        <v>504</v>
      </c>
      <c r="B165" s="398" t="s">
        <v>188</v>
      </c>
      <c r="C165" s="399">
        <v>458419.24521515646</v>
      </c>
      <c r="D165" s="444">
        <v>552377.65325372759</v>
      </c>
      <c r="E165" s="434">
        <f t="shared" si="20"/>
        <v>93958.408038571128</v>
      </c>
      <c r="F165" s="440">
        <f t="shared" si="26"/>
        <v>0.20496174412239671</v>
      </c>
      <c r="G165" s="399">
        <f t="shared" si="21"/>
        <v>259.87485556414765</v>
      </c>
      <c r="H165" s="399">
        <f t="shared" si="22"/>
        <v>322.08609519167788</v>
      </c>
      <c r="I165" s="445">
        <f t="shared" si="23"/>
        <v>62.211239627530233</v>
      </c>
      <c r="J165" s="443">
        <f t="shared" si="24"/>
        <v>1.4099865334118037E-4</v>
      </c>
      <c r="K165" s="443">
        <f t="shared" si="25"/>
        <v>3.0771659929198266E-4</v>
      </c>
      <c r="L165" s="400">
        <v>1764</v>
      </c>
      <c r="M165" s="400">
        <v>1715</v>
      </c>
      <c r="N165" s="412">
        <v>1</v>
      </c>
      <c r="O165" s="413">
        <v>34</v>
      </c>
    </row>
    <row r="166" spans="1:15" ht="16.5">
      <c r="A166" s="397">
        <v>505</v>
      </c>
      <c r="B166" s="398" t="s">
        <v>189</v>
      </c>
      <c r="C166" s="399">
        <v>14440963.929986311</v>
      </c>
      <c r="D166" s="444">
        <v>14723840.443550959</v>
      </c>
      <c r="E166" s="434">
        <f t="shared" si="20"/>
        <v>282876.51356464811</v>
      </c>
      <c r="F166" s="440">
        <f t="shared" si="26"/>
        <v>1.9588478645616025E-2</v>
      </c>
      <c r="G166" s="399">
        <f t="shared" si="21"/>
        <v>690.55871891671347</v>
      </c>
      <c r="H166" s="399">
        <f t="shared" si="22"/>
        <v>702.57386284062409</v>
      </c>
      <c r="I166" s="445">
        <f t="shared" si="23"/>
        <v>12.015143923910614</v>
      </c>
      <c r="J166" s="443">
        <f t="shared" si="24"/>
        <v>3.7583737544818635E-3</v>
      </c>
      <c r="K166" s="443">
        <f t="shared" si="25"/>
        <v>3.7602430153714757E-3</v>
      </c>
      <c r="L166" s="400">
        <v>20912</v>
      </c>
      <c r="M166" s="400">
        <v>20957</v>
      </c>
      <c r="N166" s="412">
        <v>1</v>
      </c>
      <c r="O166" s="413">
        <v>35</v>
      </c>
    </row>
    <row r="167" spans="1:15" ht="16.5">
      <c r="A167" s="397">
        <v>507</v>
      </c>
      <c r="B167" s="398" t="s">
        <v>190</v>
      </c>
      <c r="C167" s="399">
        <v>950292.00174110499</v>
      </c>
      <c r="D167" s="444">
        <v>2035746.6586075921</v>
      </c>
      <c r="E167" s="434">
        <f t="shared" si="20"/>
        <v>1085454.6568664871</v>
      </c>
      <c r="F167" s="440">
        <f t="shared" si="26"/>
        <v>1.1422327609595155</v>
      </c>
      <c r="G167" s="399">
        <f t="shared" si="21"/>
        <v>170.79295502176581</v>
      </c>
      <c r="H167" s="399">
        <f t="shared" si="22"/>
        <v>368.66111166381603</v>
      </c>
      <c r="I167" s="445">
        <f t="shared" si="23"/>
        <v>197.86815664205022</v>
      </c>
      <c r="J167" s="443">
        <f t="shared" si="24"/>
        <v>5.1964002474884894E-4</v>
      </c>
      <c r="K167" s="443">
        <f t="shared" si="25"/>
        <v>9.9079362174363163E-4</v>
      </c>
      <c r="L167" s="400">
        <v>5564</v>
      </c>
      <c r="M167" s="400">
        <v>5522</v>
      </c>
      <c r="N167" s="412">
        <v>10</v>
      </c>
      <c r="O167" s="412">
        <v>10</v>
      </c>
    </row>
    <row r="168" spans="1:15" ht="16.5">
      <c r="A168" s="397">
        <v>508</v>
      </c>
      <c r="B168" s="398" t="s">
        <v>191</v>
      </c>
      <c r="C168" s="399">
        <v>718983.11926128133</v>
      </c>
      <c r="D168" s="444">
        <v>1052965.2445068555</v>
      </c>
      <c r="E168" s="434">
        <f t="shared" si="20"/>
        <v>333982.12524557416</v>
      </c>
      <c r="F168" s="440">
        <f t="shared" si="26"/>
        <v>0.46452012056795416</v>
      </c>
      <c r="G168" s="399">
        <f t="shared" si="21"/>
        <v>76.814435818512962</v>
      </c>
      <c r="H168" s="399">
        <f t="shared" si="22"/>
        <v>113.57623174488788</v>
      </c>
      <c r="I168" s="445">
        <f t="shared" si="23"/>
        <v>36.761795926374916</v>
      </c>
      <c r="J168" s="443">
        <f t="shared" si="24"/>
        <v>2.6877749419442404E-4</v>
      </c>
      <c r="K168" s="443">
        <f t="shared" si="25"/>
        <v>1.6634639020617909E-3</v>
      </c>
      <c r="L168" s="400">
        <v>9360</v>
      </c>
      <c r="M168" s="400">
        <v>9271</v>
      </c>
      <c r="N168" s="412">
        <v>6</v>
      </c>
      <c r="O168" s="412">
        <v>6</v>
      </c>
    </row>
    <row r="169" spans="1:15" ht="16.5">
      <c r="A169" s="397">
        <v>529</v>
      </c>
      <c r="B169" s="398" t="s">
        <v>192</v>
      </c>
      <c r="C169" s="399">
        <v>9603540.2153667286</v>
      </c>
      <c r="D169" s="444">
        <v>11036661.47010625</v>
      </c>
      <c r="E169" s="434">
        <f t="shared" si="20"/>
        <v>1433121.2547395211</v>
      </c>
      <c r="F169" s="440">
        <f t="shared" si="26"/>
        <v>0.14922843270301178</v>
      </c>
      <c r="G169" s="399">
        <f t="shared" si="21"/>
        <v>483.80555241142207</v>
      </c>
      <c r="H169" s="399">
        <f t="shared" si="22"/>
        <v>551.86066653863941</v>
      </c>
      <c r="I169" s="445">
        <f t="shared" si="23"/>
        <v>68.055114127217337</v>
      </c>
      <c r="J169" s="443">
        <f t="shared" si="24"/>
        <v>2.8171929032630031E-3</v>
      </c>
      <c r="K169" s="443">
        <f t="shared" si="25"/>
        <v>3.5883523435803859E-3</v>
      </c>
      <c r="L169" s="400">
        <v>19850</v>
      </c>
      <c r="M169" s="400">
        <v>19999</v>
      </c>
      <c r="N169" s="412">
        <v>2</v>
      </c>
      <c r="O169" s="412">
        <v>2</v>
      </c>
    </row>
    <row r="170" spans="1:15" ht="16.5">
      <c r="A170" s="397">
        <v>531</v>
      </c>
      <c r="B170" s="398" t="s">
        <v>193</v>
      </c>
      <c r="C170" s="399">
        <v>819708.37199207675</v>
      </c>
      <c r="D170" s="444">
        <v>1226057.8890518434</v>
      </c>
      <c r="E170" s="434">
        <f t="shared" si="20"/>
        <v>406349.51705976669</v>
      </c>
      <c r="F170" s="440">
        <f t="shared" si="26"/>
        <v>0.49572449293429255</v>
      </c>
      <c r="G170" s="399">
        <f t="shared" si="21"/>
        <v>161.61442665458927</v>
      </c>
      <c r="H170" s="399">
        <f t="shared" si="22"/>
        <v>246.8904327530897</v>
      </c>
      <c r="I170" s="445">
        <f t="shared" si="23"/>
        <v>85.276006098500432</v>
      </c>
      <c r="J170" s="443">
        <f t="shared" si="24"/>
        <v>3.1296072579394061E-4</v>
      </c>
      <c r="K170" s="443">
        <f t="shared" si="25"/>
        <v>8.9103243853293646E-4</v>
      </c>
      <c r="L170" s="400">
        <v>5072</v>
      </c>
      <c r="M170" s="400">
        <v>4966</v>
      </c>
      <c r="N170" s="412">
        <v>4</v>
      </c>
      <c r="O170" s="412">
        <v>4</v>
      </c>
    </row>
    <row r="171" spans="1:15" ht="16.5">
      <c r="A171" s="397">
        <v>535</v>
      </c>
      <c r="B171" s="398" t="s">
        <v>194</v>
      </c>
      <c r="C171" s="399">
        <v>15624884.345484389</v>
      </c>
      <c r="D171" s="444">
        <v>16313918.535180844</v>
      </c>
      <c r="E171" s="434">
        <f t="shared" si="20"/>
        <v>689034.18969645537</v>
      </c>
      <c r="F171" s="440">
        <f t="shared" si="26"/>
        <v>4.4098514552882891E-2</v>
      </c>
      <c r="G171" s="399">
        <f t="shared" si="21"/>
        <v>1499.6529749001238</v>
      </c>
      <c r="H171" s="399">
        <f t="shared" si="22"/>
        <v>1560.5431925751716</v>
      </c>
      <c r="I171" s="445">
        <f t="shared" si="23"/>
        <v>60.890217675047779</v>
      </c>
      <c r="J171" s="443">
        <f t="shared" si="24"/>
        <v>4.1642534426019487E-3</v>
      </c>
      <c r="K171" s="443">
        <f t="shared" si="25"/>
        <v>1.8757255562672811E-3</v>
      </c>
      <c r="L171" s="400">
        <v>10419</v>
      </c>
      <c r="M171" s="400">
        <v>10454</v>
      </c>
      <c r="N171" s="412">
        <v>17</v>
      </c>
      <c r="O171" s="412">
        <v>17</v>
      </c>
    </row>
    <row r="172" spans="1:15" ht="16.5">
      <c r="A172" s="397">
        <v>536</v>
      </c>
      <c r="B172" s="398" t="s">
        <v>195</v>
      </c>
      <c r="C172" s="399">
        <v>18828494.038190026</v>
      </c>
      <c r="D172" s="444">
        <v>21143745.498952538</v>
      </c>
      <c r="E172" s="434">
        <f t="shared" si="20"/>
        <v>2315251.4607625119</v>
      </c>
      <c r="F172" s="440">
        <f t="shared" si="26"/>
        <v>0.12296530227358937</v>
      </c>
      <c r="G172" s="399">
        <f t="shared" si="21"/>
        <v>532.69094206388354</v>
      </c>
      <c r="H172" s="399">
        <f t="shared" si="22"/>
        <v>593.14235416591964</v>
      </c>
      <c r="I172" s="445">
        <f t="shared" si="23"/>
        <v>60.451412102036102</v>
      </c>
      <c r="J172" s="443">
        <f t="shared" si="24"/>
        <v>5.3971040000989276E-3</v>
      </c>
      <c r="K172" s="443">
        <f t="shared" si="25"/>
        <v>6.3960196005605286E-3</v>
      </c>
      <c r="L172" s="400">
        <v>35346</v>
      </c>
      <c r="M172" s="400">
        <v>35647</v>
      </c>
      <c r="N172" s="412">
        <v>6</v>
      </c>
      <c r="O172" s="412">
        <v>6</v>
      </c>
    </row>
    <row r="173" spans="1:15" ht="16.5">
      <c r="A173" s="397">
        <v>538</v>
      </c>
      <c r="B173" s="398" t="s">
        <v>196</v>
      </c>
      <c r="C173" s="399">
        <v>5862012.7917124778</v>
      </c>
      <c r="D173" s="444">
        <v>5854136.1573077748</v>
      </c>
      <c r="E173" s="434">
        <f t="shared" si="20"/>
        <v>-7876.6344047030434</v>
      </c>
      <c r="F173" s="440">
        <f t="shared" si="26"/>
        <v>-1.3436740390329362E-3</v>
      </c>
      <c r="G173" s="399">
        <f t="shared" si="21"/>
        <v>1262.2766562688366</v>
      </c>
      <c r="H173" s="399">
        <f t="shared" si="22"/>
        <v>1246.8873604489404</v>
      </c>
      <c r="I173" s="445">
        <f t="shared" si="23"/>
        <v>-15.389295819896233</v>
      </c>
      <c r="J173" s="443">
        <f t="shared" si="24"/>
        <v>1.494313373819922E-3</v>
      </c>
      <c r="K173" s="443">
        <f t="shared" si="25"/>
        <v>8.4240783304714796E-4</v>
      </c>
      <c r="L173" s="400">
        <v>4644</v>
      </c>
      <c r="M173" s="400">
        <v>4695</v>
      </c>
      <c r="N173" s="412">
        <v>2</v>
      </c>
      <c r="O173" s="412">
        <v>2</v>
      </c>
    </row>
    <row r="174" spans="1:15" ht="16.5">
      <c r="A174" s="397">
        <v>541</v>
      </c>
      <c r="B174" s="398" t="s">
        <v>197</v>
      </c>
      <c r="C174" s="399">
        <v>11275772.872914337</v>
      </c>
      <c r="D174" s="444">
        <v>11901973.530268669</v>
      </c>
      <c r="E174" s="434">
        <f t="shared" si="20"/>
        <v>626200.65735433251</v>
      </c>
      <c r="F174" s="440">
        <f t="shared" si="26"/>
        <v>5.553505417429401E-2</v>
      </c>
      <c r="G174" s="399">
        <f t="shared" si="21"/>
        <v>1219.9256597332399</v>
      </c>
      <c r="H174" s="399">
        <f t="shared" si="22"/>
        <v>1303.6115586274555</v>
      </c>
      <c r="I174" s="445">
        <f t="shared" si="23"/>
        <v>83.685898894215597</v>
      </c>
      <c r="J174" s="443">
        <f t="shared" si="24"/>
        <v>3.038070475851445E-3</v>
      </c>
      <c r="K174" s="443">
        <f t="shared" si="25"/>
        <v>1.6381647530821003E-3</v>
      </c>
      <c r="L174" s="400">
        <v>9243</v>
      </c>
      <c r="M174" s="400">
        <v>9130</v>
      </c>
      <c r="N174" s="412">
        <v>12</v>
      </c>
      <c r="O174" s="412">
        <v>12</v>
      </c>
    </row>
    <row r="175" spans="1:15" ht="16.5">
      <c r="A175" s="397">
        <v>543</v>
      </c>
      <c r="B175" s="398" t="s">
        <v>198</v>
      </c>
      <c r="C175" s="399">
        <v>31025499.810362071</v>
      </c>
      <c r="D175" s="444">
        <v>32846233.758732878</v>
      </c>
      <c r="E175" s="434">
        <f t="shared" si="20"/>
        <v>1820733.9483708069</v>
      </c>
      <c r="F175" s="440">
        <f t="shared" si="26"/>
        <v>5.8685080321017359E-2</v>
      </c>
      <c r="G175" s="399">
        <f t="shared" si="21"/>
        <v>697.86089815920809</v>
      </c>
      <c r="H175" s="399">
        <f t="shared" si="22"/>
        <v>733.42042556063143</v>
      </c>
      <c r="I175" s="445">
        <f t="shared" si="23"/>
        <v>35.559527401423338</v>
      </c>
      <c r="J175" s="443">
        <f t="shared" si="24"/>
        <v>8.3842543231625564E-3</v>
      </c>
      <c r="K175" s="443">
        <f t="shared" si="25"/>
        <v>8.0356197663506972E-3</v>
      </c>
      <c r="L175" s="400">
        <v>44458</v>
      </c>
      <c r="M175" s="400">
        <v>44785</v>
      </c>
      <c r="N175" s="412">
        <v>1</v>
      </c>
      <c r="O175" s="413">
        <v>35</v>
      </c>
    </row>
    <row r="176" spans="1:15" ht="16.5">
      <c r="A176" s="397">
        <v>545</v>
      </c>
      <c r="B176" s="398" t="s">
        <v>199</v>
      </c>
      <c r="C176" s="399">
        <v>16854696.045505036</v>
      </c>
      <c r="D176" s="444">
        <v>18081248.146288548</v>
      </c>
      <c r="E176" s="434">
        <f t="shared" si="20"/>
        <v>1226552.100783512</v>
      </c>
      <c r="F176" s="440">
        <f t="shared" si="26"/>
        <v>7.2772128163688846E-2</v>
      </c>
      <c r="G176" s="399">
        <f t="shared" si="21"/>
        <v>1758.62855232732</v>
      </c>
      <c r="H176" s="399">
        <f t="shared" si="22"/>
        <v>1879.3522654909623</v>
      </c>
      <c r="I176" s="445">
        <f t="shared" si="23"/>
        <v>120.72371316364229</v>
      </c>
      <c r="J176" s="443">
        <f t="shared" si="24"/>
        <v>4.6153779472019128E-3</v>
      </c>
      <c r="K176" s="443">
        <f t="shared" si="25"/>
        <v>1.7262632080397465E-3</v>
      </c>
      <c r="L176" s="400">
        <v>9584</v>
      </c>
      <c r="M176" s="400">
        <v>9621</v>
      </c>
      <c r="N176" s="412">
        <v>15</v>
      </c>
      <c r="O176" s="412">
        <v>15</v>
      </c>
    </row>
    <row r="177" spans="1:15" ht="16.5">
      <c r="A177" s="397">
        <v>560</v>
      </c>
      <c r="B177" s="398" t="s">
        <v>200</v>
      </c>
      <c r="C177" s="399">
        <v>11528495.741189376</v>
      </c>
      <c r="D177" s="444">
        <v>12840370.357553519</v>
      </c>
      <c r="E177" s="434">
        <f t="shared" si="20"/>
        <v>1311874.6163641438</v>
      </c>
      <c r="F177" s="440">
        <f t="shared" si="26"/>
        <v>0.11379408431206132</v>
      </c>
      <c r="G177" s="399">
        <f t="shared" si="21"/>
        <v>732.66576048232446</v>
      </c>
      <c r="H177" s="399">
        <f t="shared" si="22"/>
        <v>819.47605830324335</v>
      </c>
      <c r="I177" s="445">
        <f t="shared" si="23"/>
        <v>86.81029782091889</v>
      </c>
      <c r="J177" s="443">
        <f t="shared" si="24"/>
        <v>3.2776034985351559E-3</v>
      </c>
      <c r="K177" s="443">
        <f t="shared" si="25"/>
        <v>2.8114352153388203E-3</v>
      </c>
      <c r="L177" s="400">
        <v>15735</v>
      </c>
      <c r="M177" s="400">
        <v>15669</v>
      </c>
      <c r="N177" s="412">
        <v>7</v>
      </c>
      <c r="O177" s="412">
        <v>7</v>
      </c>
    </row>
    <row r="178" spans="1:15" ht="16.5">
      <c r="A178" s="397">
        <v>561</v>
      </c>
      <c r="B178" s="398" t="s">
        <v>201</v>
      </c>
      <c r="C178" s="399">
        <v>1808145.1154682199</v>
      </c>
      <c r="D178" s="444">
        <v>1996409.7280092081</v>
      </c>
      <c r="E178" s="434">
        <f t="shared" si="20"/>
        <v>188264.61254098825</v>
      </c>
      <c r="F178" s="440">
        <f t="shared" si="26"/>
        <v>0.10412030037325685</v>
      </c>
      <c r="G178" s="399">
        <f t="shared" si="21"/>
        <v>1372.9271947366894</v>
      </c>
      <c r="H178" s="399">
        <f t="shared" si="22"/>
        <v>1518.1823026685993</v>
      </c>
      <c r="I178" s="445">
        <f t="shared" si="23"/>
        <v>145.25510793190983</v>
      </c>
      <c r="J178" s="443">
        <f t="shared" si="24"/>
        <v>5.0959897003152515E-4</v>
      </c>
      <c r="K178" s="443">
        <f t="shared" si="25"/>
        <v>2.359459638886048E-4</v>
      </c>
      <c r="L178" s="400">
        <v>1317</v>
      </c>
      <c r="M178" s="400">
        <v>1315</v>
      </c>
      <c r="N178" s="412">
        <v>2</v>
      </c>
      <c r="O178" s="412">
        <v>2</v>
      </c>
    </row>
    <row r="179" spans="1:15" ht="16.5">
      <c r="A179" s="397">
        <v>562</v>
      </c>
      <c r="B179" s="398" t="s">
        <v>202</v>
      </c>
      <c r="C179" s="399">
        <v>5513325.6023946051</v>
      </c>
      <c r="D179" s="444">
        <v>5651356.7110187002</v>
      </c>
      <c r="E179" s="434">
        <f t="shared" si="20"/>
        <v>138031.1086240951</v>
      </c>
      <c r="F179" s="440">
        <f t="shared" si="26"/>
        <v>2.5035907286909371E-2</v>
      </c>
      <c r="G179" s="399">
        <f t="shared" si="21"/>
        <v>617.04819276940179</v>
      </c>
      <c r="H179" s="399">
        <f t="shared" si="22"/>
        <v>639.3660720690915</v>
      </c>
      <c r="I179" s="445">
        <f t="shared" si="23"/>
        <v>22.317879299689707</v>
      </c>
      <c r="J179" s="443">
        <f t="shared" si="24"/>
        <v>1.4425523572697168E-3</v>
      </c>
      <c r="K179" s="443">
        <f t="shared" si="25"/>
        <v>1.5859516158261428E-3</v>
      </c>
      <c r="L179" s="400">
        <v>8935</v>
      </c>
      <c r="M179" s="400">
        <v>8839</v>
      </c>
      <c r="N179" s="412">
        <v>6</v>
      </c>
      <c r="O179" s="412">
        <v>6</v>
      </c>
    </row>
    <row r="180" spans="1:15" ht="16.5">
      <c r="A180" s="397">
        <v>563</v>
      </c>
      <c r="B180" s="398" t="s">
        <v>203</v>
      </c>
      <c r="C180" s="399">
        <v>5565347.194378661</v>
      </c>
      <c r="D180" s="444">
        <v>5337876.3268871317</v>
      </c>
      <c r="E180" s="434">
        <f t="shared" si="20"/>
        <v>-227470.86749152932</v>
      </c>
      <c r="F180" s="440">
        <f t="shared" si="26"/>
        <v>-4.0872718187517344E-2</v>
      </c>
      <c r="G180" s="399">
        <f t="shared" si="21"/>
        <v>792.2202411926919</v>
      </c>
      <c r="H180" s="399">
        <f t="shared" si="22"/>
        <v>764.95791442922496</v>
      </c>
      <c r="I180" s="445">
        <f t="shared" si="23"/>
        <v>-27.262326763466945</v>
      </c>
      <c r="J180" s="443">
        <f t="shared" si="24"/>
        <v>1.3625340731282976E-3</v>
      </c>
      <c r="K180" s="443">
        <f t="shared" si="25"/>
        <v>1.2520387346119273E-3</v>
      </c>
      <c r="L180" s="400">
        <v>7025</v>
      </c>
      <c r="M180" s="400">
        <v>6978</v>
      </c>
      <c r="N180" s="412">
        <v>17</v>
      </c>
      <c r="O180" s="412">
        <v>17</v>
      </c>
    </row>
    <row r="181" spans="1:15" ht="16.5">
      <c r="A181" s="397">
        <v>564</v>
      </c>
      <c r="B181" s="398" t="s">
        <v>204</v>
      </c>
      <c r="C181" s="399">
        <v>115637222.24614711</v>
      </c>
      <c r="D181" s="444">
        <v>137315328.49151182</v>
      </c>
      <c r="E181" s="434">
        <f t="shared" si="20"/>
        <v>21678106.245364711</v>
      </c>
      <c r="F181" s="440">
        <f t="shared" si="26"/>
        <v>0.18746650796592443</v>
      </c>
      <c r="G181" s="399">
        <f t="shared" si="21"/>
        <v>545.84995962268749</v>
      </c>
      <c r="H181" s="399">
        <f t="shared" si="22"/>
        <v>639.76801559644525</v>
      </c>
      <c r="I181" s="445">
        <f t="shared" si="23"/>
        <v>93.91805597375776</v>
      </c>
      <c r="J181" s="443">
        <f t="shared" si="24"/>
        <v>3.505079592984843E-2</v>
      </c>
      <c r="K181" s="443">
        <f t="shared" si="25"/>
        <v>3.8510866971333012E-2</v>
      </c>
      <c r="L181" s="400">
        <v>211848</v>
      </c>
      <c r="M181" s="400">
        <v>214633</v>
      </c>
      <c r="N181" s="412">
        <v>17</v>
      </c>
      <c r="O181" s="412">
        <v>17</v>
      </c>
    </row>
    <row r="182" spans="1:15" ht="16.5">
      <c r="A182" s="397">
        <v>576</v>
      </c>
      <c r="B182" s="398" t="s">
        <v>205</v>
      </c>
      <c r="C182" s="399">
        <v>1603513.2850251216</v>
      </c>
      <c r="D182" s="444">
        <v>1797016.5255789624</v>
      </c>
      <c r="E182" s="434">
        <f t="shared" si="20"/>
        <v>193503.24055384076</v>
      </c>
      <c r="F182" s="440">
        <f t="shared" si="26"/>
        <v>0.12067454779509933</v>
      </c>
      <c r="G182" s="399">
        <f t="shared" si="21"/>
        <v>583.09574000913517</v>
      </c>
      <c r="H182" s="399">
        <f t="shared" si="22"/>
        <v>659.21369243542279</v>
      </c>
      <c r="I182" s="445">
        <f t="shared" si="23"/>
        <v>76.117952426287616</v>
      </c>
      <c r="J182" s="443">
        <f t="shared" si="24"/>
        <v>4.5870231832513157E-4</v>
      </c>
      <c r="K182" s="443">
        <f t="shared" si="25"/>
        <v>4.8911688027402029E-4</v>
      </c>
      <c r="L182" s="400">
        <v>2750</v>
      </c>
      <c r="M182" s="400">
        <v>2726</v>
      </c>
      <c r="N182" s="412">
        <v>7</v>
      </c>
      <c r="O182" s="412">
        <v>7</v>
      </c>
    </row>
    <row r="183" spans="1:15" ht="16.5">
      <c r="A183" s="397">
        <v>577</v>
      </c>
      <c r="B183" s="398" t="s">
        <v>206</v>
      </c>
      <c r="C183" s="399">
        <v>9797005.3394597862</v>
      </c>
      <c r="D183" s="444">
        <v>10628508.410008168</v>
      </c>
      <c r="E183" s="434">
        <f t="shared" si="20"/>
        <v>831503.07054838166</v>
      </c>
      <c r="F183" s="440">
        <f t="shared" si="26"/>
        <v>8.487318744221807E-2</v>
      </c>
      <c r="G183" s="399">
        <f t="shared" si="21"/>
        <v>879.60184408868611</v>
      </c>
      <c r="H183" s="399">
        <f t="shared" si="22"/>
        <v>945.93346475686792</v>
      </c>
      <c r="I183" s="445">
        <f t="shared" si="23"/>
        <v>66.331620668181813</v>
      </c>
      <c r="J183" s="443">
        <f t="shared" si="24"/>
        <v>2.7130086889090655E-3</v>
      </c>
      <c r="K183" s="443">
        <f t="shared" si="25"/>
        <v>2.0160371484808847E-3</v>
      </c>
      <c r="L183" s="400">
        <v>11138</v>
      </c>
      <c r="M183" s="400">
        <v>11236</v>
      </c>
      <c r="N183" s="412">
        <v>2</v>
      </c>
      <c r="O183" s="412">
        <v>2</v>
      </c>
    </row>
    <row r="184" spans="1:15" ht="16.5">
      <c r="A184" s="397">
        <v>578</v>
      </c>
      <c r="B184" s="398" t="s">
        <v>207</v>
      </c>
      <c r="C184" s="399">
        <v>2083769.2996125389</v>
      </c>
      <c r="D184" s="444">
        <v>2522182.3059042562</v>
      </c>
      <c r="E184" s="434">
        <f t="shared" si="20"/>
        <v>438413.00629171729</v>
      </c>
      <c r="F184" s="440">
        <f t="shared" si="26"/>
        <v>0.21039421512411996</v>
      </c>
      <c r="G184" s="399">
        <f t="shared" si="21"/>
        <v>672.18364503630289</v>
      </c>
      <c r="H184" s="399">
        <f t="shared" si="22"/>
        <v>830.48478956346923</v>
      </c>
      <c r="I184" s="445">
        <f t="shared" si="23"/>
        <v>158.30114452716634</v>
      </c>
      <c r="J184" s="443">
        <f t="shared" si="24"/>
        <v>6.4380647283372575E-4</v>
      </c>
      <c r="K184" s="443">
        <f t="shared" si="25"/>
        <v>5.4491854930014663E-4</v>
      </c>
      <c r="L184" s="400">
        <v>3100</v>
      </c>
      <c r="M184" s="400">
        <v>3037</v>
      </c>
      <c r="N184" s="412">
        <v>18</v>
      </c>
      <c r="O184" s="412">
        <v>18</v>
      </c>
    </row>
    <row r="185" spans="1:15" ht="16.5">
      <c r="A185" s="397">
        <v>580</v>
      </c>
      <c r="B185" s="398" t="s">
        <v>208</v>
      </c>
      <c r="C185" s="399">
        <v>1703723.1126587319</v>
      </c>
      <c r="D185" s="444">
        <v>2177135.7195260818</v>
      </c>
      <c r="E185" s="434">
        <f t="shared" si="20"/>
        <v>473412.60686734994</v>
      </c>
      <c r="F185" s="440">
        <f t="shared" si="26"/>
        <v>0.27786945152641007</v>
      </c>
      <c r="G185" s="399">
        <f t="shared" si="21"/>
        <v>383.89434715158444</v>
      </c>
      <c r="H185" s="399">
        <f t="shared" si="22"/>
        <v>498.65682994184192</v>
      </c>
      <c r="I185" s="445">
        <f t="shared" si="23"/>
        <v>114.76248279025748</v>
      </c>
      <c r="J185" s="443">
        <f t="shared" si="24"/>
        <v>5.5573067227821958E-4</v>
      </c>
      <c r="K185" s="443">
        <f t="shared" si="25"/>
        <v>7.8337648542786957E-4</v>
      </c>
      <c r="L185" s="400">
        <v>4438</v>
      </c>
      <c r="M185" s="400">
        <v>4366</v>
      </c>
      <c r="N185" s="412">
        <v>9</v>
      </c>
      <c r="O185" s="412">
        <v>9</v>
      </c>
    </row>
    <row r="186" spans="1:15" ht="16.5">
      <c r="A186" s="397">
        <v>581</v>
      </c>
      <c r="B186" s="398" t="s">
        <v>209</v>
      </c>
      <c r="C186" s="399">
        <v>3127787.0856818687</v>
      </c>
      <c r="D186" s="444">
        <v>3750105.6432949528</v>
      </c>
      <c r="E186" s="434">
        <f t="shared" si="20"/>
        <v>622318.55761308409</v>
      </c>
      <c r="F186" s="440">
        <f t="shared" si="26"/>
        <v>0.1989644884915229</v>
      </c>
      <c r="G186" s="399">
        <f t="shared" si="21"/>
        <v>501.24793039773539</v>
      </c>
      <c r="H186" s="399">
        <f t="shared" si="22"/>
        <v>612.46213347949583</v>
      </c>
      <c r="I186" s="445">
        <f t="shared" si="23"/>
        <v>111.21420308176045</v>
      </c>
      <c r="J186" s="443">
        <f t="shared" si="24"/>
        <v>9.572433686937552E-4</v>
      </c>
      <c r="K186" s="443">
        <f t="shared" si="25"/>
        <v>1.098629001437207E-3</v>
      </c>
      <c r="L186" s="400">
        <v>6240</v>
      </c>
      <c r="M186" s="400">
        <v>6123</v>
      </c>
      <c r="N186" s="412">
        <v>6</v>
      </c>
      <c r="O186" s="412">
        <v>6</v>
      </c>
    </row>
    <row r="187" spans="1:15" ht="16.5">
      <c r="A187" s="397">
        <v>583</v>
      </c>
      <c r="B187" s="398" t="s">
        <v>210</v>
      </c>
      <c r="C187" s="399">
        <v>627717.05047880288</v>
      </c>
      <c r="D187" s="444">
        <v>519121.89589593932</v>
      </c>
      <c r="E187" s="434">
        <f t="shared" si="20"/>
        <v>-108595.15458286356</v>
      </c>
      <c r="F187" s="440">
        <f t="shared" si="26"/>
        <v>-0.17300016703390578</v>
      </c>
      <c r="G187" s="399">
        <f t="shared" si="21"/>
        <v>662.8479941698024</v>
      </c>
      <c r="H187" s="399">
        <f t="shared" si="22"/>
        <v>569.21260514905623</v>
      </c>
      <c r="I187" s="445">
        <f t="shared" si="23"/>
        <v>-93.635389020746175</v>
      </c>
      <c r="J187" s="443">
        <f t="shared" si="24"/>
        <v>1.3250986496303184E-4</v>
      </c>
      <c r="K187" s="443">
        <f t="shared" si="25"/>
        <v>1.6363704871970156E-4</v>
      </c>
      <c r="L187" s="400">
        <v>947</v>
      </c>
      <c r="M187" s="400">
        <v>912</v>
      </c>
      <c r="N187" s="412">
        <v>19</v>
      </c>
      <c r="O187" s="412">
        <v>19</v>
      </c>
    </row>
    <row r="188" spans="1:15" ht="16.5">
      <c r="A188" s="397">
        <v>584</v>
      </c>
      <c r="B188" s="398" t="s">
        <v>211</v>
      </c>
      <c r="C188" s="399">
        <v>5399701.6520860111</v>
      </c>
      <c r="D188" s="444">
        <v>5470840.3691578191</v>
      </c>
      <c r="E188" s="434">
        <f t="shared" si="20"/>
        <v>71138.717071807943</v>
      </c>
      <c r="F188" s="440">
        <f t="shared" si="26"/>
        <v>1.3174564384372173E-2</v>
      </c>
      <c r="G188" s="399">
        <f t="shared" si="21"/>
        <v>2035.3191300738829</v>
      </c>
      <c r="H188" s="399">
        <f t="shared" si="22"/>
        <v>2122.1258220162217</v>
      </c>
      <c r="I188" s="445">
        <f t="shared" si="23"/>
        <v>86.80669194233883</v>
      </c>
      <c r="J188" s="443">
        <f t="shared" si="24"/>
        <v>1.3964741697135503E-3</v>
      </c>
      <c r="K188" s="443">
        <f t="shared" si="25"/>
        <v>4.6256174517477047E-4</v>
      </c>
      <c r="L188" s="400">
        <v>2653</v>
      </c>
      <c r="M188" s="400">
        <v>2578</v>
      </c>
      <c r="N188" s="412">
        <v>16</v>
      </c>
      <c r="O188" s="412">
        <v>16</v>
      </c>
    </row>
    <row r="189" spans="1:15" ht="16.5">
      <c r="A189" s="397">
        <v>592</v>
      </c>
      <c r="B189" s="398" t="s">
        <v>213</v>
      </c>
      <c r="C189" s="399">
        <v>3179559.9044070533</v>
      </c>
      <c r="D189" s="444">
        <v>3584183.2477013478</v>
      </c>
      <c r="E189" s="434">
        <f>D190-C189</f>
        <v>1485412.2682609344</v>
      </c>
      <c r="F189" s="440">
        <f t="shared" si="26"/>
        <v>0.46717543085194507</v>
      </c>
      <c r="G189" s="399">
        <f t="shared" si="21"/>
        <v>870.87370704109924</v>
      </c>
      <c r="H189" s="399">
        <f>D190/M189</f>
        <v>1297.267011309229</v>
      </c>
      <c r="I189" s="445">
        <f t="shared" si="23"/>
        <v>426.39330426812978</v>
      </c>
      <c r="J189" s="443">
        <f>D190/$D$10</f>
        <v>1.1907701014800744E-3</v>
      </c>
      <c r="K189" s="443">
        <f t="shared" si="25"/>
        <v>6.4521801227636723E-4</v>
      </c>
      <c r="L189" s="400">
        <v>3651</v>
      </c>
      <c r="M189" s="400">
        <v>3596</v>
      </c>
      <c r="N189" s="412">
        <v>13</v>
      </c>
      <c r="O189" s="412">
        <v>13</v>
      </c>
    </row>
    <row r="190" spans="1:15" ht="16.5">
      <c r="A190" s="397">
        <v>593</v>
      </c>
      <c r="B190" s="398" t="s">
        <v>214</v>
      </c>
      <c r="C190" s="399">
        <v>2414192.6118238829</v>
      </c>
      <c r="D190" s="444">
        <v>4664972.1726679876</v>
      </c>
      <c r="E190" s="434">
        <f>D191-C190</f>
        <v>3197783.771062905</v>
      </c>
      <c r="F190" s="440">
        <f t="shared" si="26"/>
        <v>1.3245769021913425</v>
      </c>
      <c r="G190" s="399">
        <f t="shared" si="21"/>
        <v>141.37100262481016</v>
      </c>
      <c r="H190" s="399">
        <f>D191/M190</f>
        <v>329.14817494937171</v>
      </c>
      <c r="I190" s="445">
        <f t="shared" si="23"/>
        <v>187.77717232456155</v>
      </c>
      <c r="J190" s="443">
        <f>D191/$D$10</f>
        <v>1.4325002249974813E-3</v>
      </c>
      <c r="K190" s="443">
        <f t="shared" si="25"/>
        <v>3.0592233340689824E-3</v>
      </c>
      <c r="L190" s="400">
        <v>17077</v>
      </c>
      <c r="M190" s="400">
        <v>17050</v>
      </c>
      <c r="N190" s="412">
        <v>10</v>
      </c>
      <c r="O190" s="412">
        <v>10</v>
      </c>
    </row>
    <row r="191" spans="1:15" ht="16.5">
      <c r="A191" s="397">
        <v>595</v>
      </c>
      <c r="B191" s="398" t="s">
        <v>215</v>
      </c>
      <c r="C191" s="399">
        <v>5609040.4213930853</v>
      </c>
      <c r="D191" s="444">
        <v>5611976.3828867879</v>
      </c>
      <c r="E191" s="434">
        <f>D192-C191</f>
        <v>3674504.3611105159</v>
      </c>
      <c r="F191" s="440">
        <f t="shared" si="26"/>
        <v>0.65510391886209662</v>
      </c>
      <c r="G191" s="399">
        <f t="shared" si="21"/>
        <v>1354.8406814959144</v>
      </c>
      <c r="H191" s="399">
        <f>D192/M191</f>
        <v>2279.2891683043458</v>
      </c>
      <c r="I191" s="445">
        <f t="shared" si="23"/>
        <v>924.44848680843143</v>
      </c>
      <c r="J191" s="443">
        <f>D192/$D$10</f>
        <v>2.3696963569311731E-3</v>
      </c>
      <c r="K191" s="443">
        <f t="shared" si="25"/>
        <v>7.3080449499489527E-4</v>
      </c>
      <c r="L191" s="400">
        <v>4140</v>
      </c>
      <c r="M191" s="400">
        <v>4073</v>
      </c>
      <c r="N191" s="412">
        <v>11</v>
      </c>
      <c r="O191" s="412">
        <v>11</v>
      </c>
    </row>
    <row r="192" spans="1:15" ht="16.5">
      <c r="A192" s="397">
        <v>598</v>
      </c>
      <c r="B192" s="398" t="s">
        <v>216</v>
      </c>
      <c r="C192" s="399">
        <v>5517157.4355510725</v>
      </c>
      <c r="D192" s="444">
        <v>9283544.7825036012</v>
      </c>
      <c r="E192" s="434">
        <f>D193-C192</f>
        <v>10172305.459693097</v>
      </c>
      <c r="F192" s="440">
        <f t="shared" si="26"/>
        <v>1.8437584169966779</v>
      </c>
      <c r="G192" s="399">
        <f t="shared" si="21"/>
        <v>287.24722421778898</v>
      </c>
      <c r="H192" s="399">
        <f>D193/M192</f>
        <v>805.62068781741561</v>
      </c>
      <c r="I192" s="445">
        <f t="shared" si="23"/>
        <v>518.37346359962658</v>
      </c>
      <c r="J192" s="443">
        <f>D193/$D$10</f>
        <v>4.0048563276322514E-3</v>
      </c>
      <c r="K192" s="443">
        <f t="shared" si="25"/>
        <v>3.4943328112019608E-3</v>
      </c>
      <c r="L192" s="400">
        <v>19207</v>
      </c>
      <c r="M192" s="400">
        <v>19475</v>
      </c>
      <c r="N192" s="412">
        <v>15</v>
      </c>
      <c r="O192" s="412">
        <v>15</v>
      </c>
    </row>
    <row r="193" spans="1:15" ht="16.5">
      <c r="A193" s="397">
        <v>599</v>
      </c>
      <c r="B193" s="398" t="s">
        <v>217</v>
      </c>
      <c r="C193" s="399">
        <v>15309578.323011022</v>
      </c>
      <c r="D193" s="444">
        <v>15689462.89524417</v>
      </c>
      <c r="E193" s="434">
        <f>D194-C193</f>
        <v>-9901307.4151353035</v>
      </c>
      <c r="F193" s="440">
        <f t="shared" si="26"/>
        <v>-0.64673939453010076</v>
      </c>
      <c r="G193" s="399">
        <f t="shared" si="21"/>
        <v>1366.1947459406588</v>
      </c>
      <c r="H193" s="399">
        <f>D194/M193</f>
        <v>481.80587152567648</v>
      </c>
      <c r="I193" s="445">
        <f t="shared" si="23"/>
        <v>-884.3888744149823</v>
      </c>
      <c r="J193" s="443">
        <f>D194/$D$10</f>
        <v>1.3805028324787925E-3</v>
      </c>
      <c r="K193" s="443">
        <f t="shared" si="25"/>
        <v>2.0140634560072918E-3</v>
      </c>
      <c r="L193" s="400">
        <v>11206</v>
      </c>
      <c r="M193" s="400">
        <v>11225</v>
      </c>
      <c r="N193" s="412">
        <v>15</v>
      </c>
      <c r="O193" s="412">
        <v>15</v>
      </c>
    </row>
    <row r="194" spans="1:15" ht="16.5">
      <c r="A194" s="397">
        <v>601</v>
      </c>
      <c r="B194" s="398" t="s">
        <v>218</v>
      </c>
      <c r="C194" s="399">
        <v>5244732.1798153352</v>
      </c>
      <c r="D194" s="444">
        <v>5408270.9078757185</v>
      </c>
      <c r="E194" s="434">
        <f>D195-C194</f>
        <v>10871496.668971391</v>
      </c>
      <c r="F194" s="440">
        <f t="shared" si="26"/>
        <v>2.0728411473155854</v>
      </c>
      <c r="G194" s="399">
        <f t="shared" si="21"/>
        <v>1385.296402486882</v>
      </c>
      <c r="H194" s="399">
        <f>D195/M194</f>
        <v>4310.3045864634196</v>
      </c>
      <c r="I194" s="445">
        <f t="shared" si="23"/>
        <v>2925.0081839765376</v>
      </c>
      <c r="J194" s="443">
        <f>D195/$D$10</f>
        <v>4.1137916264933107E-3</v>
      </c>
      <c r="K194" s="443">
        <f t="shared" si="25"/>
        <v>6.7087601443307479E-4</v>
      </c>
      <c r="L194" s="400">
        <v>3786</v>
      </c>
      <c r="M194" s="400">
        <v>3739</v>
      </c>
      <c r="N194" s="412">
        <v>13</v>
      </c>
      <c r="O194" s="412">
        <v>13</v>
      </c>
    </row>
    <row r="195" spans="1:15" ht="16.5">
      <c r="A195" s="397">
        <v>604</v>
      </c>
      <c r="B195" s="398" t="s">
        <v>219</v>
      </c>
      <c r="C195" s="399">
        <v>15513276.6824838</v>
      </c>
      <c r="D195" s="444">
        <v>16116228.848786727</v>
      </c>
      <c r="E195" s="434">
        <f>D196-C195</f>
        <v>-12625781.405685477</v>
      </c>
      <c r="F195" s="440">
        <f t="shared" si="26"/>
        <v>-0.81386941418645464</v>
      </c>
      <c r="G195" s="399">
        <f t="shared" si="21"/>
        <v>760.26839904355791</v>
      </c>
      <c r="H195" s="399">
        <f>D196/M195</f>
        <v>139.06927114570743</v>
      </c>
      <c r="I195" s="445">
        <f t="shared" si="23"/>
        <v>-621.19912789785053</v>
      </c>
      <c r="J195" s="443">
        <f>D196/$D$10</f>
        <v>7.37055424236308E-4</v>
      </c>
      <c r="K195" s="443">
        <f t="shared" si="25"/>
        <v>3.7254342572008376E-3</v>
      </c>
      <c r="L195" s="400">
        <v>20405</v>
      </c>
      <c r="M195" s="400">
        <v>20763</v>
      </c>
      <c r="N195" s="412">
        <v>6</v>
      </c>
      <c r="O195" s="412">
        <v>6</v>
      </c>
    </row>
    <row r="196" spans="1:15" ht="16.5">
      <c r="A196" s="397">
        <v>607</v>
      </c>
      <c r="B196" s="398" t="s">
        <v>220</v>
      </c>
      <c r="C196" s="399">
        <v>2669332.0525762141</v>
      </c>
      <c r="D196" s="444">
        <v>2887495.2767983233</v>
      </c>
      <c r="E196" s="434">
        <f>D197-C196</f>
        <v>-908284.95797226112</v>
      </c>
      <c r="F196" s="440">
        <f t="shared" si="26"/>
        <v>-0.34026675590834088</v>
      </c>
      <c r="G196" s="399">
        <f t="shared" si="21"/>
        <v>653.60726066998382</v>
      </c>
      <c r="H196" s="399">
        <f>D197/M196</f>
        <v>433.32851737301991</v>
      </c>
      <c r="I196" s="445">
        <f t="shared" si="23"/>
        <v>-220.27874329696391</v>
      </c>
      <c r="J196" s="443">
        <f>D197/$D$10</f>
        <v>4.4952084384105196E-4</v>
      </c>
      <c r="K196" s="443">
        <f t="shared" si="25"/>
        <v>7.291896556983193E-4</v>
      </c>
      <c r="L196" s="400">
        <v>4084</v>
      </c>
      <c r="M196" s="400">
        <v>4064</v>
      </c>
      <c r="N196" s="412">
        <v>12</v>
      </c>
      <c r="O196" s="412">
        <v>12</v>
      </c>
    </row>
    <row r="197" spans="1:15" ht="16.5">
      <c r="A197" s="397">
        <v>608</v>
      </c>
      <c r="B197" s="398" t="s">
        <v>221</v>
      </c>
      <c r="C197" s="399">
        <v>1679430.0212521546</v>
      </c>
      <c r="D197" s="444">
        <v>1761047.094603953</v>
      </c>
      <c r="E197" s="434">
        <f>D198-C197</f>
        <v>19303034.863872834</v>
      </c>
      <c r="F197" s="440">
        <f t="shared" si="26"/>
        <v>11.493801241852767</v>
      </c>
      <c r="G197" s="399">
        <f t="shared" si="21"/>
        <v>848.19698043038113</v>
      </c>
      <c r="H197" s="399">
        <f>D198/M197</f>
        <v>10799.004058221815</v>
      </c>
      <c r="I197" s="445">
        <f t="shared" si="23"/>
        <v>9950.8070777914345</v>
      </c>
      <c r="J197" s="443">
        <f>D198/$D$10</f>
        <v>5.35593588037907E-3</v>
      </c>
      <c r="K197" s="443">
        <f t="shared" si="25"/>
        <v>3.4862586147190805E-4</v>
      </c>
      <c r="L197" s="400">
        <v>1980</v>
      </c>
      <c r="M197" s="400">
        <v>1943</v>
      </c>
      <c r="N197" s="412">
        <v>4</v>
      </c>
      <c r="O197" s="412">
        <v>4</v>
      </c>
    </row>
    <row r="198" spans="1:15" ht="16.5">
      <c r="A198" s="397">
        <v>609</v>
      </c>
      <c r="B198" s="398" t="s">
        <v>222</v>
      </c>
      <c r="C198" s="399">
        <v>14014209.838647887</v>
      </c>
      <c r="D198" s="444">
        <v>20982464.885124989</v>
      </c>
      <c r="E198" s="434">
        <f>D199-C198</f>
        <v>-10577735.600870263</v>
      </c>
      <c r="F198" s="440">
        <f t="shared" si="26"/>
        <v>-0.75478644337830314</v>
      </c>
      <c r="G198" s="399">
        <f t="shared" si="21"/>
        <v>168.42990010994396</v>
      </c>
      <c r="H198" s="399">
        <f>D199/M198</f>
        <v>41.350495003701589</v>
      </c>
      <c r="I198" s="445">
        <f t="shared" si="23"/>
        <v>-127.07940510624238</v>
      </c>
      <c r="J198" s="443">
        <f>D199/$D$10</f>
        <v>8.7718653517965153E-4</v>
      </c>
      <c r="K198" s="443">
        <f t="shared" si="25"/>
        <v>1.4911426064582806E-2</v>
      </c>
      <c r="L198" s="400">
        <v>83205</v>
      </c>
      <c r="M198" s="400">
        <v>83106</v>
      </c>
      <c r="N198" s="412">
        <v>4</v>
      </c>
      <c r="O198" s="412">
        <v>4</v>
      </c>
    </row>
    <row r="199" spans="1:15" ht="16.5">
      <c r="A199" s="397">
        <v>611</v>
      </c>
      <c r="B199" s="398" t="s">
        <v>223</v>
      </c>
      <c r="C199" s="399">
        <v>3680004.0163324624</v>
      </c>
      <c r="D199" s="444">
        <v>3436474.2377776243</v>
      </c>
      <c r="E199" s="434">
        <f>D200-C199</f>
        <v>-238942.33004360367</v>
      </c>
      <c r="F199" s="440">
        <f t="shared" si="26"/>
        <v>-6.4929910125950507E-2</v>
      </c>
      <c r="G199" s="399">
        <f t="shared" si="21"/>
        <v>734.38515592346084</v>
      </c>
      <c r="H199" s="399">
        <f>D200/M199</f>
        <v>691.9488611077536</v>
      </c>
      <c r="I199" s="445">
        <f t="shared" si="23"/>
        <v>-42.436294815707242</v>
      </c>
      <c r="J199" s="443">
        <f>D200/$D$10</f>
        <v>8.7835751676905145E-4</v>
      </c>
      <c r="K199" s="443">
        <f t="shared" si="25"/>
        <v>8.9228842465249555E-4</v>
      </c>
      <c r="L199" s="400">
        <v>5011</v>
      </c>
      <c r="M199" s="400">
        <v>4973</v>
      </c>
      <c r="N199" s="412">
        <v>1</v>
      </c>
      <c r="O199" s="413">
        <v>35</v>
      </c>
    </row>
    <row r="200" spans="1:15" ht="16.5">
      <c r="A200" s="397">
        <v>614</v>
      </c>
      <c r="B200" s="398" t="s">
        <v>224</v>
      </c>
      <c r="C200" s="399">
        <v>3233959.0860108496</v>
      </c>
      <c r="D200" s="444">
        <v>3441061.6862888588</v>
      </c>
      <c r="E200" s="434">
        <f>D201-C200</f>
        <v>13281754.679879948</v>
      </c>
      <c r="F200" s="440">
        <f t="shared" si="26"/>
        <v>4.1069643513218494</v>
      </c>
      <c r="G200" s="399">
        <f t="shared" si="21"/>
        <v>1078.3458106071523</v>
      </c>
      <c r="H200" s="399">
        <f>D201/M200</f>
        <v>5650.2612952072523</v>
      </c>
      <c r="I200" s="445">
        <f t="shared" si="23"/>
        <v>4571.9154846001002</v>
      </c>
      <c r="J200" s="443">
        <f>D201/$D$10</f>
        <v>4.2157632305399248E-3</v>
      </c>
      <c r="K200" s="443">
        <f t="shared" si="25"/>
        <v>5.2446391821018385E-4</v>
      </c>
      <c r="L200" s="400">
        <v>2999</v>
      </c>
      <c r="M200" s="400">
        <v>2923</v>
      </c>
      <c r="N200" s="412">
        <v>19</v>
      </c>
      <c r="O200" s="412">
        <v>19</v>
      </c>
    </row>
    <row r="201" spans="1:15" ht="16.5">
      <c r="A201" s="397">
        <v>615</v>
      </c>
      <c r="B201" s="398" t="s">
        <v>225</v>
      </c>
      <c r="C201" s="399">
        <v>15414597.571565904</v>
      </c>
      <c r="D201" s="444">
        <v>16515713.765890798</v>
      </c>
      <c r="E201" s="434">
        <f>D202-C201</f>
        <v>-14761273.975781843</v>
      </c>
      <c r="F201" s="440">
        <f t="shared" si="26"/>
        <v>-0.95761656489889846</v>
      </c>
      <c r="G201" s="399">
        <f t="shared" si="21"/>
        <v>2027.4362188038806</v>
      </c>
      <c r="H201" s="399">
        <f>D202/M201</f>
        <v>87.354405105503531</v>
      </c>
      <c r="I201" s="445">
        <f t="shared" si="23"/>
        <v>-1940.0818136983771</v>
      </c>
      <c r="J201" s="443">
        <f>D202/$D$10</f>
        <v>1.6676588319415077E-4</v>
      </c>
      <c r="K201" s="443">
        <f t="shared" si="25"/>
        <v>1.3419314554546579E-3</v>
      </c>
      <c r="L201" s="400">
        <v>7603</v>
      </c>
      <c r="M201" s="400">
        <v>7479</v>
      </c>
      <c r="N201" s="412">
        <v>17</v>
      </c>
      <c r="O201" s="412">
        <v>17</v>
      </c>
    </row>
    <row r="202" spans="1:15" ht="16.5">
      <c r="A202" s="397">
        <v>616</v>
      </c>
      <c r="B202" s="398" t="s">
        <v>226</v>
      </c>
      <c r="C202" s="399">
        <v>574322.73363724002</v>
      </c>
      <c r="D202" s="444">
        <v>653323.59578406089</v>
      </c>
      <c r="E202" s="434">
        <f>D203-C202</f>
        <v>3031128.3428966301</v>
      </c>
      <c r="F202" s="440">
        <f t="shared" si="26"/>
        <v>5.2777439675776172</v>
      </c>
      <c r="G202" s="399">
        <f t="shared" ref="G202:G265" si="27">C202/L202</f>
        <v>317.83217135431101</v>
      </c>
      <c r="H202" s="399">
        <f>D203/M202</f>
        <v>2024.3970109679226</v>
      </c>
      <c r="I202" s="445">
        <f t="shared" ref="I202:I265" si="28">H202-G202</f>
        <v>1706.5648396136116</v>
      </c>
      <c r="J202" s="443">
        <f>D203/$D$10</f>
        <v>9.2031917562978302E-4</v>
      </c>
      <c r="K202" s="443">
        <f t="shared" ref="K202:K265" si="29">M202/$M$10</f>
        <v>3.1955875413354002E-4</v>
      </c>
      <c r="L202" s="400">
        <v>1807</v>
      </c>
      <c r="M202" s="400">
        <v>1781</v>
      </c>
      <c r="N202" s="412">
        <v>1</v>
      </c>
      <c r="O202" s="413">
        <v>34</v>
      </c>
    </row>
    <row r="203" spans="1:15" ht="16.5">
      <c r="A203" s="397">
        <v>619</v>
      </c>
      <c r="B203" s="398" t="s">
        <v>227</v>
      </c>
      <c r="C203" s="399">
        <v>3416121.8714867071</v>
      </c>
      <c r="D203" s="444">
        <v>3605451.0765338703</v>
      </c>
      <c r="E203" s="434">
        <f>D204-C203</f>
        <v>1069531.1001353185</v>
      </c>
      <c r="F203" s="440">
        <f t="shared" ref="F203:F266" si="30">E203/C203</f>
        <v>0.31308341457673322</v>
      </c>
      <c r="G203" s="399">
        <f t="shared" si="27"/>
        <v>1277.0549052286756</v>
      </c>
      <c r="H203" s="399">
        <f>D204/M203</f>
        <v>1692.6992345743492</v>
      </c>
      <c r="I203" s="445">
        <f t="shared" si="28"/>
        <v>415.64432934567367</v>
      </c>
      <c r="J203" s="443">
        <f>D204/$D$10</f>
        <v>1.1449974933436565E-3</v>
      </c>
      <c r="K203" s="443">
        <f t="shared" si="29"/>
        <v>4.7548045954737847E-4</v>
      </c>
      <c r="L203" s="400">
        <v>2675</v>
      </c>
      <c r="M203" s="400">
        <v>2650</v>
      </c>
      <c r="N203" s="412">
        <v>6</v>
      </c>
      <c r="O203" s="412">
        <v>6</v>
      </c>
    </row>
    <row r="204" spans="1:15" ht="16.5">
      <c r="A204" s="397">
        <v>620</v>
      </c>
      <c r="B204" s="398" t="s">
        <v>228</v>
      </c>
      <c r="C204" s="399">
        <v>3758099.9097804334</v>
      </c>
      <c r="D204" s="444">
        <v>4485652.9716220256</v>
      </c>
      <c r="E204" s="434">
        <f>D205-C204</f>
        <v>-2386779.5340488064</v>
      </c>
      <c r="F204" s="440">
        <f t="shared" si="30"/>
        <v>-0.63510273578337462</v>
      </c>
      <c r="G204" s="399">
        <f t="shared" si="27"/>
        <v>1579.0335755379972</v>
      </c>
      <c r="H204" s="399">
        <f>D205/M204</f>
        <v>581.3142754267177</v>
      </c>
      <c r="I204" s="445">
        <f t="shared" si="28"/>
        <v>-997.71930011127949</v>
      </c>
      <c r="J204" s="443">
        <f>D205/$D$10</f>
        <v>3.5004009510259109E-4</v>
      </c>
      <c r="K204" s="443">
        <f t="shared" si="29"/>
        <v>4.232673222914211E-4</v>
      </c>
      <c r="L204" s="400">
        <v>2380</v>
      </c>
      <c r="M204" s="400">
        <v>2359</v>
      </c>
      <c r="N204" s="412">
        <v>18</v>
      </c>
      <c r="O204" s="412">
        <v>18</v>
      </c>
    </row>
    <row r="205" spans="1:15" ht="16.5">
      <c r="A205" s="397">
        <v>623</v>
      </c>
      <c r="B205" s="398" t="s">
        <v>229</v>
      </c>
      <c r="C205" s="399">
        <v>1304059.7345651458</v>
      </c>
      <c r="D205" s="444">
        <v>1371320.375731627</v>
      </c>
      <c r="E205" s="434">
        <f>D206-C205</f>
        <v>2805226.7141860402</v>
      </c>
      <c r="F205" s="440">
        <f t="shared" si="30"/>
        <v>2.1511489388340608</v>
      </c>
      <c r="G205" s="399">
        <f t="shared" si="27"/>
        <v>618.91776676086658</v>
      </c>
      <c r="H205" s="399">
        <f>D206/M205</f>
        <v>1949.3768732216251</v>
      </c>
      <c r="I205" s="445">
        <f t="shared" si="28"/>
        <v>1330.4591064607584</v>
      </c>
      <c r="J205" s="443">
        <f>D206/$D$10</f>
        <v>1.0489270376058042E-3</v>
      </c>
      <c r="K205" s="443">
        <f t="shared" si="29"/>
        <v>3.7823124857580147E-4</v>
      </c>
      <c r="L205" s="400">
        <v>2107</v>
      </c>
      <c r="M205" s="400">
        <v>2108</v>
      </c>
      <c r="N205" s="412">
        <v>10</v>
      </c>
      <c r="O205" s="412">
        <v>10</v>
      </c>
    </row>
    <row r="206" spans="1:15" ht="16.5">
      <c r="A206" s="397">
        <v>624</v>
      </c>
      <c r="B206" s="398" t="s">
        <v>230</v>
      </c>
      <c r="C206" s="399">
        <v>3989996.6604753435</v>
      </c>
      <c r="D206" s="444">
        <v>4109286.448751186</v>
      </c>
      <c r="E206" s="434">
        <f>D207-C206</f>
        <v>580354.69768874068</v>
      </c>
      <c r="F206" s="440">
        <f t="shared" si="30"/>
        <v>0.14545242692498916</v>
      </c>
      <c r="G206" s="399">
        <f t="shared" si="27"/>
        <v>779.75310933659239</v>
      </c>
      <c r="H206" s="399">
        <f>D207/M206</f>
        <v>902.33985353683795</v>
      </c>
      <c r="I206" s="445">
        <f t="shared" si="28"/>
        <v>122.58674420024556</v>
      </c>
      <c r="J206" s="443">
        <f>D207/$D$10</f>
        <v>1.1666174093055998E-3</v>
      </c>
      <c r="K206" s="443">
        <f t="shared" si="29"/>
        <v>9.0879567079527252E-4</v>
      </c>
      <c r="L206" s="400">
        <v>5117</v>
      </c>
      <c r="M206" s="400">
        <v>5065</v>
      </c>
      <c r="N206" s="412">
        <v>8</v>
      </c>
      <c r="O206" s="412">
        <v>8</v>
      </c>
    </row>
    <row r="207" spans="1:15" ht="16.5">
      <c r="A207" s="397">
        <v>625</v>
      </c>
      <c r="B207" s="398" t="s">
        <v>231</v>
      </c>
      <c r="C207" s="399">
        <v>4425918.4983650316</v>
      </c>
      <c r="D207" s="444">
        <v>4570351.3581640841</v>
      </c>
      <c r="E207" s="434">
        <f>D208-C207</f>
        <v>-502853.23161170725</v>
      </c>
      <c r="F207" s="440">
        <f t="shared" si="30"/>
        <v>-0.11361556517533369</v>
      </c>
      <c r="G207" s="399">
        <f t="shared" si="27"/>
        <v>1479.7454023286632</v>
      </c>
      <c r="H207" s="399">
        <f>D208/M207</f>
        <v>1316.4648546152096</v>
      </c>
      <c r="I207" s="445">
        <f t="shared" si="28"/>
        <v>-163.28054771345364</v>
      </c>
      <c r="J207" s="443">
        <f>D208/$D$10</f>
        <v>1.0013926456356776E-3</v>
      </c>
      <c r="K207" s="443">
        <f t="shared" si="29"/>
        <v>5.346912337551653E-4</v>
      </c>
      <c r="L207" s="400">
        <v>2991</v>
      </c>
      <c r="M207" s="400">
        <v>2980</v>
      </c>
      <c r="N207" s="412">
        <v>17</v>
      </c>
      <c r="O207" s="412">
        <v>17</v>
      </c>
    </row>
    <row r="208" spans="1:15" ht="16.5">
      <c r="A208" s="397">
        <v>626</v>
      </c>
      <c r="B208" s="398" t="s">
        <v>232</v>
      </c>
      <c r="C208" s="399">
        <v>2615786.2616088754</v>
      </c>
      <c r="D208" s="444">
        <v>3923065.2667533243</v>
      </c>
      <c r="E208" s="434">
        <f>D209-C208</f>
        <v>378839.19682990946</v>
      </c>
      <c r="F208" s="440">
        <f t="shared" si="30"/>
        <v>0.14482803980968201</v>
      </c>
      <c r="G208" s="399">
        <f t="shared" si="27"/>
        <v>541.01060219418309</v>
      </c>
      <c r="H208" s="399">
        <f>D209/M208</f>
        <v>629.6521148946141</v>
      </c>
      <c r="I208" s="445">
        <f t="shared" si="28"/>
        <v>88.641512700431008</v>
      </c>
      <c r="J208" s="443">
        <f>D209/$D$10</f>
        <v>7.6440122878601298E-4</v>
      </c>
      <c r="K208" s="443">
        <f t="shared" si="29"/>
        <v>8.5335285494616306E-4</v>
      </c>
      <c r="L208" s="400">
        <v>4835</v>
      </c>
      <c r="M208" s="400">
        <v>4756</v>
      </c>
      <c r="N208" s="412">
        <v>17</v>
      </c>
      <c r="O208" s="412">
        <v>17</v>
      </c>
    </row>
    <row r="209" spans="1:15" ht="16.5">
      <c r="A209" s="397">
        <v>630</v>
      </c>
      <c r="B209" s="398" t="s">
        <v>233</v>
      </c>
      <c r="C209" s="399">
        <v>2550064.3295088699</v>
      </c>
      <c r="D209" s="444">
        <v>2994625.4584387848</v>
      </c>
      <c r="E209" s="434">
        <f>D210-C209</f>
        <v>-1351450.7954309057</v>
      </c>
      <c r="F209" s="440">
        <f t="shared" si="30"/>
        <v>-0.52996733446767152</v>
      </c>
      <c r="G209" s="399">
        <f t="shared" si="27"/>
        <v>1559.6723727882995</v>
      </c>
      <c r="H209" s="399">
        <f>D210/M209</f>
        <v>728.19777282986888</v>
      </c>
      <c r="I209" s="445">
        <f t="shared" si="28"/>
        <v>-831.47459995843064</v>
      </c>
      <c r="J209" s="443">
        <f>D210/$D$10</f>
        <v>3.0595534266458936E-4</v>
      </c>
      <c r="K209" s="443">
        <f t="shared" si="29"/>
        <v>2.9533616468489999E-4</v>
      </c>
      <c r="L209" s="400">
        <v>1635</v>
      </c>
      <c r="M209" s="400">
        <v>1646</v>
      </c>
      <c r="N209" s="412">
        <v>17</v>
      </c>
      <c r="O209" s="412">
        <v>17</v>
      </c>
    </row>
    <row r="210" spans="1:15" ht="16.5">
      <c r="A210" s="397">
        <v>631</v>
      </c>
      <c r="B210" s="398" t="s">
        <v>234</v>
      </c>
      <c r="C210" s="399">
        <v>946425.32428396493</v>
      </c>
      <c r="D210" s="444">
        <v>1198613.5340779643</v>
      </c>
      <c r="E210" s="434">
        <f>D211-C210</f>
        <v>3037601.9050053041</v>
      </c>
      <c r="F210" s="440">
        <f t="shared" si="30"/>
        <v>3.2095526472766949</v>
      </c>
      <c r="G210" s="399">
        <f t="shared" si="27"/>
        <v>482.13210610492354</v>
      </c>
      <c r="H210" s="399">
        <f>D211/M210</f>
        <v>2064.2628131032484</v>
      </c>
      <c r="I210" s="445">
        <f t="shared" si="28"/>
        <v>1582.130706998325</v>
      </c>
      <c r="J210" s="443">
        <f>D211/$D$10</f>
        <v>1.016953656425981E-3</v>
      </c>
      <c r="K210" s="443">
        <f t="shared" si="29"/>
        <v>3.4629331582129827E-4</v>
      </c>
      <c r="L210" s="400">
        <v>1963</v>
      </c>
      <c r="M210" s="400">
        <v>1930</v>
      </c>
      <c r="N210" s="412">
        <v>2</v>
      </c>
      <c r="O210" s="412">
        <v>2</v>
      </c>
    </row>
    <row r="211" spans="1:15" ht="16.5">
      <c r="A211" s="397">
        <v>635</v>
      </c>
      <c r="B211" s="398" t="s">
        <v>235</v>
      </c>
      <c r="C211" s="399">
        <v>3634432.6934699202</v>
      </c>
      <c r="D211" s="444">
        <v>3984027.2292892691</v>
      </c>
      <c r="E211" s="434">
        <f>D212-C211</f>
        <v>5815675.7983873142</v>
      </c>
      <c r="F211" s="440">
        <f t="shared" si="30"/>
        <v>1.6001605446804643</v>
      </c>
      <c r="G211" s="399">
        <f t="shared" si="27"/>
        <v>572.62213541356869</v>
      </c>
      <c r="H211" s="399">
        <f>D212/M211</f>
        <v>1491.2590329583768</v>
      </c>
      <c r="I211" s="445">
        <f t="shared" si="28"/>
        <v>918.63689754480811</v>
      </c>
      <c r="J211" s="443">
        <f>D212/$D$10</f>
        <v>2.4122130275025409E-3</v>
      </c>
      <c r="K211" s="443">
        <f t="shared" si="29"/>
        <v>1.1370262913780141E-3</v>
      </c>
      <c r="L211" s="400">
        <v>6347</v>
      </c>
      <c r="M211" s="400">
        <v>6337</v>
      </c>
      <c r="N211" s="412">
        <v>6</v>
      </c>
      <c r="O211" s="412">
        <v>6</v>
      </c>
    </row>
    <row r="212" spans="1:15" ht="16.5">
      <c r="A212" s="397">
        <v>636</v>
      </c>
      <c r="B212" s="398" t="s">
        <v>236</v>
      </c>
      <c r="C212" s="399">
        <v>9392196.2954883538</v>
      </c>
      <c r="D212" s="444">
        <v>9450108.4918572344</v>
      </c>
      <c r="E212" s="434">
        <f>D213-C212</f>
        <v>40657510.990320861</v>
      </c>
      <c r="F212" s="440">
        <f t="shared" si="30"/>
        <v>4.3288608661055292</v>
      </c>
      <c r="G212" s="399">
        <f t="shared" si="27"/>
        <v>1151.8513975335238</v>
      </c>
      <c r="H212" s="399">
        <f>D213/M212</f>
        <v>6156.1755579101118</v>
      </c>
      <c r="I212" s="445">
        <f t="shared" si="28"/>
        <v>5004.3241603765882</v>
      </c>
      <c r="J212" s="443">
        <f>D213/$D$10</f>
        <v>1.2775573533525706E-2</v>
      </c>
      <c r="K212" s="443">
        <f t="shared" si="29"/>
        <v>1.4587381645736555E-3</v>
      </c>
      <c r="L212" s="400">
        <v>8154</v>
      </c>
      <c r="M212" s="400">
        <v>8130</v>
      </c>
      <c r="N212" s="412">
        <v>2</v>
      </c>
      <c r="O212" s="412">
        <v>2</v>
      </c>
    </row>
    <row r="213" spans="1:15" ht="16.5">
      <c r="A213" s="397">
        <v>638</v>
      </c>
      <c r="B213" s="398" t="s">
        <v>237</v>
      </c>
      <c r="C213" s="399">
        <v>46458440.353418998</v>
      </c>
      <c r="D213" s="444">
        <v>50049707.285809211</v>
      </c>
      <c r="E213" s="434">
        <f>D214-C213</f>
        <v>-28418320.81435949</v>
      </c>
      <c r="F213" s="440">
        <f t="shared" si="30"/>
        <v>-0.61169338871850676</v>
      </c>
      <c r="G213" s="399">
        <f t="shared" si="27"/>
        <v>906.8246477478724</v>
      </c>
      <c r="H213" s="399">
        <f>D214/M213</f>
        <v>351.7346709637448</v>
      </c>
      <c r="I213" s="445">
        <f t="shared" si="28"/>
        <v>-555.08997678412766</v>
      </c>
      <c r="J213" s="443">
        <f>D214/$D$10</f>
        <v>4.6048795532155993E-3</v>
      </c>
      <c r="K213" s="443">
        <f t="shared" si="29"/>
        <v>9.2026102980096204E-3</v>
      </c>
      <c r="L213" s="400">
        <v>51232</v>
      </c>
      <c r="M213" s="400">
        <v>51289</v>
      </c>
      <c r="N213" s="412">
        <v>1</v>
      </c>
      <c r="O213" s="413">
        <v>34</v>
      </c>
    </row>
    <row r="214" spans="1:15" ht="16.5">
      <c r="A214" s="397">
        <v>678</v>
      </c>
      <c r="B214" s="398" t="s">
        <v>238</v>
      </c>
      <c r="C214" s="399">
        <v>22814372.10760979</v>
      </c>
      <c r="D214" s="444">
        <v>18040119.539059509</v>
      </c>
      <c r="E214" s="434">
        <f>D215-C214</f>
        <v>-6930106.124544736</v>
      </c>
      <c r="F214" s="440">
        <f t="shared" si="30"/>
        <v>-0.30376054584615031</v>
      </c>
      <c r="G214" s="399">
        <f t="shared" si="27"/>
        <v>947.71620103891451</v>
      </c>
      <c r="H214" s="399">
        <f>D215/M214</f>
        <v>667.49027117136836</v>
      </c>
      <c r="I214" s="445">
        <f t="shared" si="28"/>
        <v>-280.22592986754614</v>
      </c>
      <c r="J214" s="443">
        <f>D215/$D$10</f>
        <v>4.0545813172071501E-3</v>
      </c>
      <c r="K214" s="443">
        <f t="shared" si="29"/>
        <v>4.2698145267354585E-3</v>
      </c>
      <c r="L214" s="400">
        <v>24073</v>
      </c>
      <c r="M214" s="400">
        <v>23797</v>
      </c>
      <c r="N214" s="412">
        <v>17</v>
      </c>
      <c r="O214" s="412">
        <v>17</v>
      </c>
    </row>
    <row r="215" spans="1:15" ht="16.5">
      <c r="A215" s="397">
        <v>680</v>
      </c>
      <c r="B215" s="398" t="s">
        <v>239</v>
      </c>
      <c r="C215" s="399">
        <v>13892033.838905359</v>
      </c>
      <c r="D215" s="444">
        <v>15884265.983065054</v>
      </c>
      <c r="E215" s="434">
        <f>D216-C215</f>
        <v>-10948133.680679515</v>
      </c>
      <c r="F215" s="440">
        <f t="shared" si="30"/>
        <v>-0.78808717338556289</v>
      </c>
      <c r="G215" s="399">
        <f t="shared" si="27"/>
        <v>556.9735321508042</v>
      </c>
      <c r="H215" s="399">
        <f>D216/M215</f>
        <v>116.2172894171507</v>
      </c>
      <c r="I215" s="445">
        <f t="shared" si="28"/>
        <v>-440.75624273365349</v>
      </c>
      <c r="J215" s="443">
        <f>D216/$D$10</f>
        <v>7.5145320495082998E-4</v>
      </c>
      <c r="K215" s="443">
        <f t="shared" si="29"/>
        <v>4.5450549135074127E-3</v>
      </c>
      <c r="L215" s="400">
        <v>24942</v>
      </c>
      <c r="M215" s="400">
        <v>25331</v>
      </c>
      <c r="N215" s="412">
        <v>2</v>
      </c>
      <c r="O215" s="412">
        <v>2</v>
      </c>
    </row>
    <row r="216" spans="1:15" ht="16.5">
      <c r="A216" s="397">
        <v>681</v>
      </c>
      <c r="B216" s="398" t="s">
        <v>240</v>
      </c>
      <c r="C216" s="399">
        <v>2605131.1151336632</v>
      </c>
      <c r="D216" s="444">
        <v>2943900.1582258441</v>
      </c>
      <c r="E216" s="434">
        <f>D217-C216</f>
        <v>6265521.0553303193</v>
      </c>
      <c r="F216" s="440">
        <f t="shared" si="30"/>
        <v>2.4050693721067664</v>
      </c>
      <c r="G216" s="399">
        <f t="shared" si="27"/>
        <v>787.52452089893086</v>
      </c>
      <c r="H216" s="399">
        <f>D217/M216</f>
        <v>2690.5223446963855</v>
      </c>
      <c r="I216" s="445">
        <f t="shared" si="28"/>
        <v>1902.9978237974547</v>
      </c>
      <c r="J216" s="443">
        <f>D217/$D$10</f>
        <v>2.2643023354149416E-3</v>
      </c>
      <c r="K216" s="443">
        <f t="shared" si="29"/>
        <v>5.9156946231234218E-4</v>
      </c>
      <c r="L216" s="400">
        <v>3308</v>
      </c>
      <c r="M216" s="400">
        <v>3297</v>
      </c>
      <c r="N216" s="412">
        <v>10</v>
      </c>
      <c r="O216" s="412">
        <v>10</v>
      </c>
    </row>
    <row r="217" spans="1:15" ht="16.5">
      <c r="A217" s="397">
        <v>683</v>
      </c>
      <c r="B217" s="398" t="s">
        <v>241</v>
      </c>
      <c r="C217" s="399">
        <v>8433113.9651793335</v>
      </c>
      <c r="D217" s="444">
        <v>8870652.170463983</v>
      </c>
      <c r="E217" s="434">
        <f>D218-C217</f>
        <v>4611609.6045268271</v>
      </c>
      <c r="F217" s="440">
        <f t="shared" si="30"/>
        <v>0.54684540296364414</v>
      </c>
      <c r="G217" s="399">
        <f t="shared" si="27"/>
        <v>2330.8772706410541</v>
      </c>
      <c r="H217" s="399">
        <f>D218/M217</f>
        <v>3624.5411419022398</v>
      </c>
      <c r="I217" s="445">
        <f t="shared" si="28"/>
        <v>1293.6638712611857</v>
      </c>
      <c r="J217" s="443">
        <f>D218/$D$10</f>
        <v>3.3297662309515448E-3</v>
      </c>
      <c r="K217" s="443">
        <f t="shared" si="29"/>
        <v>6.4575629204189256E-4</v>
      </c>
      <c r="L217" s="400">
        <v>3618</v>
      </c>
      <c r="M217" s="400">
        <v>3599</v>
      </c>
      <c r="N217" s="412">
        <v>19</v>
      </c>
      <c r="O217" s="412">
        <v>19</v>
      </c>
    </row>
    <row r="218" spans="1:15" ht="16.5">
      <c r="A218" s="397">
        <v>684</v>
      </c>
      <c r="B218" s="398" t="s">
        <v>242</v>
      </c>
      <c r="C218" s="399">
        <v>10713122.945710786</v>
      </c>
      <c r="D218" s="444">
        <v>13044723.569706161</v>
      </c>
      <c r="E218" s="434">
        <f>D219-C218</f>
        <v>-8015032.7790671242</v>
      </c>
      <c r="F218" s="440">
        <f t="shared" si="30"/>
        <v>-0.74815091917488952</v>
      </c>
      <c r="G218" s="399">
        <f t="shared" si="27"/>
        <v>277.0611359999686</v>
      </c>
      <c r="H218" s="399">
        <f>D219/M218</f>
        <v>69.481102354853249</v>
      </c>
      <c r="I218" s="445">
        <f t="shared" si="28"/>
        <v>-207.58003364511535</v>
      </c>
      <c r="J218" s="443">
        <f>D219/$D$10</f>
        <v>6.8870831006462329E-4</v>
      </c>
      <c r="K218" s="443">
        <f t="shared" si="29"/>
        <v>6.9674932849599254E-3</v>
      </c>
      <c r="L218" s="400">
        <v>38667</v>
      </c>
      <c r="M218" s="400">
        <v>38832</v>
      </c>
      <c r="N218" s="412">
        <v>4</v>
      </c>
      <c r="O218" s="412">
        <v>4</v>
      </c>
    </row>
    <row r="219" spans="1:15" ht="16.5">
      <c r="A219" s="397">
        <v>686</v>
      </c>
      <c r="B219" s="398" t="s">
        <v>243</v>
      </c>
      <c r="C219" s="399">
        <v>2387575.1938051535</v>
      </c>
      <c r="D219" s="444">
        <v>2698090.1666436614</v>
      </c>
      <c r="E219" s="434">
        <f>D220-C219</f>
        <v>-477296.00111635728</v>
      </c>
      <c r="F219" s="440">
        <f t="shared" si="30"/>
        <v>-0.19990825937325796</v>
      </c>
      <c r="G219" s="399">
        <f t="shared" si="27"/>
        <v>805.52469426624612</v>
      </c>
      <c r="H219" s="399">
        <f>D220/M219</f>
        <v>651.30555495697104</v>
      </c>
      <c r="I219" s="445">
        <f t="shared" si="28"/>
        <v>-154.21913930927508</v>
      </c>
      <c r="J219" s="443">
        <f>D220/$D$10</f>
        <v>4.8761348705588653E-4</v>
      </c>
      <c r="K219" s="443">
        <f t="shared" si="29"/>
        <v>5.2625818409526837E-4</v>
      </c>
      <c r="L219" s="400">
        <v>2964</v>
      </c>
      <c r="M219" s="400">
        <v>2933</v>
      </c>
      <c r="N219" s="412">
        <v>11</v>
      </c>
      <c r="O219" s="412">
        <v>11</v>
      </c>
    </row>
    <row r="220" spans="1:15" ht="16.5">
      <c r="A220" s="397">
        <v>687</v>
      </c>
      <c r="B220" s="398" t="s">
        <v>244</v>
      </c>
      <c r="C220" s="399">
        <v>1520635.8308302334</v>
      </c>
      <c r="D220" s="444">
        <v>1910279.1926887962</v>
      </c>
      <c r="E220" s="434">
        <f>D221-C220</f>
        <v>1004867.8919518313</v>
      </c>
      <c r="F220" s="440">
        <f t="shared" si="30"/>
        <v>0.66082086951955865</v>
      </c>
      <c r="G220" s="399">
        <f t="shared" si="27"/>
        <v>1029.5435550644777</v>
      </c>
      <c r="H220" s="399">
        <f>D221/M220</f>
        <v>1773.5278952121241</v>
      </c>
      <c r="I220" s="445">
        <f t="shared" si="28"/>
        <v>743.98434014764644</v>
      </c>
      <c r="J220" s="443">
        <f>D221/$D$10</f>
        <v>6.4465429009099001E-4</v>
      </c>
      <c r="K220" s="443">
        <f t="shared" si="29"/>
        <v>2.5550346203602529E-4</v>
      </c>
      <c r="L220" s="400">
        <v>1477</v>
      </c>
      <c r="M220" s="400">
        <v>1424</v>
      </c>
      <c r="N220" s="412">
        <v>11</v>
      </c>
      <c r="O220" s="412">
        <v>11</v>
      </c>
    </row>
    <row r="221" spans="1:15" ht="16.5">
      <c r="A221" s="397">
        <v>689</v>
      </c>
      <c r="B221" s="398" t="s">
        <v>245</v>
      </c>
      <c r="C221" s="399">
        <v>2147421.3417734047</v>
      </c>
      <c r="D221" s="444">
        <v>2525503.7227820647</v>
      </c>
      <c r="E221" s="434">
        <f>D222-C221</f>
        <v>2508071.4567665868</v>
      </c>
      <c r="F221" s="440">
        <f t="shared" si="30"/>
        <v>1.1679456695234975</v>
      </c>
      <c r="G221" s="399">
        <f t="shared" si="27"/>
        <v>694.28430060569178</v>
      </c>
      <c r="H221" s="399">
        <f>D222/M221</f>
        <v>1535.4527699670157</v>
      </c>
      <c r="I221" s="445">
        <f t="shared" si="28"/>
        <v>841.1684693613239</v>
      </c>
      <c r="J221" s="443">
        <f>D222/$D$10</f>
        <v>1.188350418173388E-3</v>
      </c>
      <c r="K221" s="443">
        <f t="shared" si="29"/>
        <v>5.4402141635760432E-4</v>
      </c>
      <c r="L221" s="400">
        <v>3093</v>
      </c>
      <c r="M221" s="400">
        <v>3032</v>
      </c>
      <c r="N221" s="412">
        <v>9</v>
      </c>
      <c r="O221" s="412">
        <v>9</v>
      </c>
    </row>
    <row r="222" spans="1:15" ht="16.5">
      <c r="A222" s="397">
        <v>691</v>
      </c>
      <c r="B222" s="398" t="s">
        <v>246</v>
      </c>
      <c r="C222" s="399">
        <v>4692527.946034099</v>
      </c>
      <c r="D222" s="444">
        <v>4655492.7985399915</v>
      </c>
      <c r="E222" s="434">
        <f>D223-C222</f>
        <v>5501964.7420874285</v>
      </c>
      <c r="F222" s="440">
        <f t="shared" si="30"/>
        <v>1.1724948269594062</v>
      </c>
      <c r="G222" s="399">
        <f t="shared" si="27"/>
        <v>1780.1699340038313</v>
      </c>
      <c r="H222" s="399">
        <f>D223/M222</f>
        <v>3923.9771701776472</v>
      </c>
      <c r="I222" s="445">
        <f t="shared" si="28"/>
        <v>2143.8072361738159</v>
      </c>
      <c r="J222" s="443">
        <f>D223/$D$10</f>
        <v>2.6022228308019359E-3</v>
      </c>
      <c r="K222" s="443">
        <f t="shared" si="29"/>
        <v>4.6615027694493934E-4</v>
      </c>
      <c r="L222" s="400">
        <v>2636</v>
      </c>
      <c r="M222" s="400">
        <v>2598</v>
      </c>
      <c r="N222" s="412">
        <v>17</v>
      </c>
      <c r="O222" s="412">
        <v>17</v>
      </c>
    </row>
    <row r="223" spans="1:15" ht="16.5">
      <c r="A223" s="397">
        <v>694</v>
      </c>
      <c r="B223" s="398" t="s">
        <v>247</v>
      </c>
      <c r="C223" s="399">
        <v>8261514.5854765335</v>
      </c>
      <c r="D223" s="444">
        <v>10194492.688121527</v>
      </c>
      <c r="E223" s="434">
        <f>D224-C223</f>
        <v>-7372986.6552267298</v>
      </c>
      <c r="F223" s="440">
        <f t="shared" si="30"/>
        <v>-0.89244975348566158</v>
      </c>
      <c r="G223" s="399">
        <f t="shared" si="27"/>
        <v>291.42172864921281</v>
      </c>
      <c r="H223" s="399">
        <f>D224/M223</f>
        <v>31.195026164722965</v>
      </c>
      <c r="I223" s="445">
        <f t="shared" si="28"/>
        <v>-260.22670248448986</v>
      </c>
      <c r="J223" s="443">
        <f>D224/$D$10</f>
        <v>2.2680360236025388E-4</v>
      </c>
      <c r="K223" s="443">
        <f t="shared" si="29"/>
        <v>5.1106075204860307E-3</v>
      </c>
      <c r="L223" s="400">
        <v>28349</v>
      </c>
      <c r="M223" s="400">
        <v>28483</v>
      </c>
      <c r="N223" s="412">
        <v>5</v>
      </c>
      <c r="O223" s="412">
        <v>5</v>
      </c>
    </row>
    <row r="224" spans="1:15" ht="16.5">
      <c r="A224" s="397">
        <v>697</v>
      </c>
      <c r="B224" s="398" t="s">
        <v>248</v>
      </c>
      <c r="C224" s="399">
        <v>747751.35033380939</v>
      </c>
      <c r="D224" s="444">
        <v>888527.93024980417</v>
      </c>
      <c r="E224" s="434">
        <f>D225-C224</f>
        <v>18479636.169783331</v>
      </c>
      <c r="F224" s="440">
        <f t="shared" si="30"/>
        <v>24.713611231238428</v>
      </c>
      <c r="G224" s="399">
        <f t="shared" si="27"/>
        <v>636.92619278859399</v>
      </c>
      <c r="H224" s="399">
        <f>D225/M224</f>
        <v>16518.374158176237</v>
      </c>
      <c r="I224" s="445">
        <f t="shared" si="28"/>
        <v>15881.447965387642</v>
      </c>
      <c r="J224" s="443">
        <f>D225/$D$10</f>
        <v>4.907938856028006E-3</v>
      </c>
      <c r="K224" s="443">
        <f t="shared" si="29"/>
        <v>2.0885254902382964E-4</v>
      </c>
      <c r="L224" s="400">
        <v>1174</v>
      </c>
      <c r="M224" s="400">
        <v>1164</v>
      </c>
      <c r="N224" s="412">
        <v>18</v>
      </c>
      <c r="O224" s="412">
        <v>18</v>
      </c>
    </row>
    <row r="225" spans="1:15" ht="16.5">
      <c r="A225" s="397">
        <v>698</v>
      </c>
      <c r="B225" s="398" t="s">
        <v>249</v>
      </c>
      <c r="C225" s="399">
        <v>13493212.360983238</v>
      </c>
      <c r="D225" s="444">
        <v>19227387.520117141</v>
      </c>
      <c r="E225" s="434">
        <f>D226-C225</f>
        <v>-12015745.913947206</v>
      </c>
      <c r="F225" s="440">
        <f t="shared" si="30"/>
        <v>-0.89050298716795928</v>
      </c>
      <c r="G225" s="399">
        <f t="shared" si="27"/>
        <v>209.08363463211029</v>
      </c>
      <c r="H225" s="399">
        <f>D226/M225</f>
        <v>22.630678047912749</v>
      </c>
      <c r="I225" s="445">
        <f t="shared" si="28"/>
        <v>-186.45295658419755</v>
      </c>
      <c r="J225" s="443">
        <f>D226/$D$10</f>
        <v>3.7713469790416984E-4</v>
      </c>
      <c r="K225" s="443">
        <f t="shared" si="29"/>
        <v>1.1714044257362322E-2</v>
      </c>
      <c r="L225" s="400">
        <v>64535</v>
      </c>
      <c r="M225" s="400">
        <v>65286</v>
      </c>
      <c r="N225" s="412">
        <v>19</v>
      </c>
      <c r="O225" s="412">
        <v>19</v>
      </c>
    </row>
    <row r="226" spans="1:15" ht="16.5">
      <c r="A226" s="397">
        <v>700</v>
      </c>
      <c r="B226" s="398" t="s">
        <v>250</v>
      </c>
      <c r="C226" s="399">
        <v>940915.43249419099</v>
      </c>
      <c r="D226" s="444">
        <v>1477466.4470360316</v>
      </c>
      <c r="E226" s="434">
        <f>D227-C226</f>
        <v>1493158.139475347</v>
      </c>
      <c r="F226" s="440">
        <f t="shared" si="30"/>
        <v>1.5869206603586721</v>
      </c>
      <c r="G226" s="399">
        <f t="shared" si="27"/>
        <v>194.32371592197254</v>
      </c>
      <c r="H226" s="399">
        <f>D227/M226</f>
        <v>511.57494156568686</v>
      </c>
      <c r="I226" s="445">
        <f t="shared" si="28"/>
        <v>317.25122564371429</v>
      </c>
      <c r="J226" s="443">
        <f>D227/$D$10</f>
        <v>6.2131603941518706E-4</v>
      </c>
      <c r="K226" s="443">
        <f t="shared" si="29"/>
        <v>8.5371170812317994E-4</v>
      </c>
      <c r="L226" s="400">
        <v>4842</v>
      </c>
      <c r="M226" s="400">
        <v>4758</v>
      </c>
      <c r="N226" s="412">
        <v>9</v>
      </c>
      <c r="O226" s="412">
        <v>9</v>
      </c>
    </row>
    <row r="227" spans="1:15" ht="16.5">
      <c r="A227" s="397">
        <v>702</v>
      </c>
      <c r="B227" s="398" t="s">
        <v>251</v>
      </c>
      <c r="C227" s="399">
        <v>1870824.6117688431</v>
      </c>
      <c r="D227" s="444">
        <v>2434073.571969538</v>
      </c>
      <c r="E227" s="434">
        <f>D228-C227</f>
        <v>3502351.6103470293</v>
      </c>
      <c r="F227" s="440">
        <f t="shared" si="30"/>
        <v>1.8720897663600844</v>
      </c>
      <c r="G227" s="399">
        <f t="shared" si="27"/>
        <v>454.74589493651996</v>
      </c>
      <c r="H227" s="399">
        <f>D228/M227</f>
        <v>1302.9040305809583</v>
      </c>
      <c r="I227" s="445">
        <f t="shared" si="28"/>
        <v>848.15813564443829</v>
      </c>
      <c r="J227" s="443">
        <f>D228/$D$10</f>
        <v>1.3715446434528196E-3</v>
      </c>
      <c r="K227" s="443">
        <f t="shared" si="29"/>
        <v>7.3995525100882596E-4</v>
      </c>
      <c r="L227" s="400">
        <v>4114</v>
      </c>
      <c r="M227" s="400">
        <v>4124</v>
      </c>
      <c r="N227" s="412">
        <v>6</v>
      </c>
      <c r="O227" s="412">
        <v>6</v>
      </c>
    </row>
    <row r="228" spans="1:15" ht="16.5">
      <c r="A228" s="397">
        <v>704</v>
      </c>
      <c r="B228" s="398" t="s">
        <v>252</v>
      </c>
      <c r="C228" s="399">
        <v>5601615.1249351259</v>
      </c>
      <c r="D228" s="444">
        <v>5373176.2221158724</v>
      </c>
      <c r="E228" s="434">
        <f>D229-C228</f>
        <v>-4550733.3251036396</v>
      </c>
      <c r="F228" s="440">
        <f t="shared" si="30"/>
        <v>-0.81239664339779916</v>
      </c>
      <c r="G228" s="399">
        <f t="shared" si="27"/>
        <v>871.43981408449372</v>
      </c>
      <c r="H228" s="399">
        <f>D229/M228</f>
        <v>163.28182098065355</v>
      </c>
      <c r="I228" s="445">
        <f t="shared" si="28"/>
        <v>-708.15799310384023</v>
      </c>
      <c r="J228" s="443">
        <f>D229/$D$10</f>
        <v>2.6824567888327318E-4</v>
      </c>
      <c r="K228" s="443">
        <f t="shared" si="29"/>
        <v>1.1547895236403501E-3</v>
      </c>
      <c r="L228" s="400">
        <v>6428</v>
      </c>
      <c r="M228" s="400">
        <v>6436</v>
      </c>
      <c r="N228" s="412">
        <v>2</v>
      </c>
      <c r="O228" s="412">
        <v>2</v>
      </c>
    </row>
    <row r="229" spans="1:15" ht="16.5">
      <c r="A229" s="397">
        <v>707</v>
      </c>
      <c r="B229" s="398" t="s">
        <v>253</v>
      </c>
      <c r="C229" s="399">
        <v>768507.55557587743</v>
      </c>
      <c r="D229" s="444">
        <v>1050881.7998314863</v>
      </c>
      <c r="E229" s="434">
        <f>D230-C229</f>
        <v>18353081.172910698</v>
      </c>
      <c r="F229" s="440">
        <f t="shared" si="30"/>
        <v>23.881458340585741</v>
      </c>
      <c r="G229" s="399">
        <f t="shared" si="27"/>
        <v>392.09569162034563</v>
      </c>
      <c r="H229" s="399">
        <f>D230/M229</f>
        <v>10053.411529172752</v>
      </c>
      <c r="I229" s="445">
        <f t="shared" si="28"/>
        <v>9661.3158375524072</v>
      </c>
      <c r="J229" s="443">
        <f>D230/$D$10</f>
        <v>4.8809328990397681E-3</v>
      </c>
      <c r="K229" s="443">
        <f t="shared" si="29"/>
        <v>3.4126937134306182E-4</v>
      </c>
      <c r="L229" s="400">
        <v>1960</v>
      </c>
      <c r="M229" s="400">
        <v>1902</v>
      </c>
      <c r="N229" s="412">
        <v>12</v>
      </c>
      <c r="O229" s="412">
        <v>12</v>
      </c>
    </row>
    <row r="230" spans="1:15" ht="16.5">
      <c r="A230" s="397">
        <v>710</v>
      </c>
      <c r="B230" s="398" t="s">
        <v>254</v>
      </c>
      <c r="C230" s="399">
        <v>18403294.284641951</v>
      </c>
      <c r="D230" s="444">
        <v>19121588.728486575</v>
      </c>
      <c r="E230" s="434">
        <f>D231-C230</f>
        <v>-10326980.240504541</v>
      </c>
      <c r="F230" s="440">
        <f t="shared" si="30"/>
        <v>-0.56114845966043625</v>
      </c>
      <c r="G230" s="399">
        <f t="shared" si="27"/>
        <v>673.9652195357047</v>
      </c>
      <c r="H230" s="399">
        <f>D231/M230</f>
        <v>296.82509625996585</v>
      </c>
      <c r="I230" s="445">
        <f t="shared" si="28"/>
        <v>-377.14012327573886</v>
      </c>
      <c r="J230" s="443">
        <f>D231/$D$10</f>
        <v>2.0615414064565122E-3</v>
      </c>
      <c r="K230" s="443">
        <f t="shared" si="29"/>
        <v>4.8820180467262723E-3</v>
      </c>
      <c r="L230" s="400">
        <v>27306</v>
      </c>
      <c r="M230" s="400">
        <v>27209</v>
      </c>
      <c r="N230" s="412">
        <v>1</v>
      </c>
      <c r="O230" s="413">
        <v>33</v>
      </c>
    </row>
    <row r="231" spans="1:15" ht="16.5">
      <c r="A231" s="397">
        <v>729</v>
      </c>
      <c r="B231" s="398" t="s">
        <v>255</v>
      </c>
      <c r="C231" s="399">
        <v>7258356.3396313544</v>
      </c>
      <c r="D231" s="444">
        <v>8076314.0441374108</v>
      </c>
      <c r="E231" s="434">
        <f>D232-C231</f>
        <v>-2467788.6883570403</v>
      </c>
      <c r="F231" s="440">
        <f t="shared" si="30"/>
        <v>-0.33999277148776319</v>
      </c>
      <c r="G231" s="399">
        <f t="shared" si="27"/>
        <v>808.73051137953814</v>
      </c>
      <c r="H231" s="399">
        <f>D232/M231</f>
        <v>541.49063538762448</v>
      </c>
      <c r="I231" s="445">
        <f t="shared" si="28"/>
        <v>-267.23987599191366</v>
      </c>
      <c r="J231" s="443">
        <f>D232/$D$10</f>
        <v>1.2228293153981632E-3</v>
      </c>
      <c r="K231" s="443">
        <f t="shared" si="29"/>
        <v>1.5873870285342104E-3</v>
      </c>
      <c r="L231" s="400">
        <v>8975</v>
      </c>
      <c r="M231" s="400">
        <v>8847</v>
      </c>
      <c r="N231" s="412">
        <v>13</v>
      </c>
      <c r="O231" s="412">
        <v>13</v>
      </c>
    </row>
    <row r="232" spans="1:15" ht="16.5">
      <c r="A232" s="397">
        <v>732</v>
      </c>
      <c r="B232" s="398" t="s">
        <v>256</v>
      </c>
      <c r="C232" s="399">
        <v>4541655.9581397129</v>
      </c>
      <c r="D232" s="444">
        <v>4790567.6512743142</v>
      </c>
      <c r="E232" s="434">
        <f>D233-C232</f>
        <v>26215031.619199138</v>
      </c>
      <c r="F232" s="440">
        <f t="shared" si="30"/>
        <v>5.7721306635337823</v>
      </c>
      <c r="G232" s="399">
        <f t="shared" si="27"/>
        <v>1361.4076613128636</v>
      </c>
      <c r="H232" s="399">
        <f>D233/M232</f>
        <v>9197.5740362855413</v>
      </c>
      <c r="I232" s="445">
        <f t="shared" si="28"/>
        <v>7836.1663749726777</v>
      </c>
      <c r="J232" s="443">
        <f>D233/$D$10</f>
        <v>7.8508815555726405E-3</v>
      </c>
      <c r="K232" s="443">
        <f t="shared" si="29"/>
        <v>6.000025119722391E-4</v>
      </c>
      <c r="L232" s="400">
        <v>3336</v>
      </c>
      <c r="M232" s="400">
        <v>3344</v>
      </c>
      <c r="N232" s="412">
        <v>19</v>
      </c>
      <c r="O232" s="412">
        <v>19</v>
      </c>
    </row>
    <row r="233" spans="1:15" ht="16.5">
      <c r="A233" s="397">
        <v>734</v>
      </c>
      <c r="B233" s="398" t="s">
        <v>257</v>
      </c>
      <c r="C233" s="399">
        <v>26515661.750806224</v>
      </c>
      <c r="D233" s="444">
        <v>30756687.577338852</v>
      </c>
      <c r="E233" s="434">
        <f>D234-C233</f>
        <v>-24506871.656709336</v>
      </c>
      <c r="F233" s="440">
        <f t="shared" si="30"/>
        <v>-0.92424137428756381</v>
      </c>
      <c r="G233" s="399">
        <f t="shared" si="27"/>
        <v>520.59886028323922</v>
      </c>
      <c r="H233" s="399">
        <f>D234/M233</f>
        <v>39.310960745535994</v>
      </c>
      <c r="I233" s="445">
        <f t="shared" si="28"/>
        <v>-481.2878995377032</v>
      </c>
      <c r="J233" s="443">
        <f>D234/$D$10</f>
        <v>5.1275915389477789E-4</v>
      </c>
      <c r="K233" s="443">
        <f t="shared" si="29"/>
        <v>9.1686986727815244E-3</v>
      </c>
      <c r="L233" s="400">
        <v>50933</v>
      </c>
      <c r="M233" s="400">
        <v>51100</v>
      </c>
      <c r="N233" s="412">
        <v>2</v>
      </c>
      <c r="O233" s="412">
        <v>2</v>
      </c>
    </row>
    <row r="234" spans="1:15" ht="16.5">
      <c r="A234" s="397">
        <v>738</v>
      </c>
      <c r="B234" s="398" t="s">
        <v>258</v>
      </c>
      <c r="C234" s="399">
        <v>1505613.6362383957</v>
      </c>
      <c r="D234" s="444">
        <v>2008790.0940968893</v>
      </c>
      <c r="E234" s="434">
        <f>D235-C234</f>
        <v>2952920.6662806445</v>
      </c>
      <c r="F234" s="440">
        <f t="shared" si="30"/>
        <v>1.9612738588487952</v>
      </c>
      <c r="G234" s="399">
        <f t="shared" si="27"/>
        <v>516.15140083592587</v>
      </c>
      <c r="H234" s="399">
        <f>D235/M234</f>
        <v>1499.1709154401615</v>
      </c>
      <c r="I234" s="445">
        <f t="shared" si="28"/>
        <v>983.01951460423561</v>
      </c>
      <c r="J234" s="443">
        <f>D235/$D$10</f>
        <v>1.1380752440430142E-3</v>
      </c>
      <c r="K234" s="443">
        <f t="shared" si="29"/>
        <v>5.3361467422411454E-4</v>
      </c>
      <c r="L234" s="400">
        <v>2917</v>
      </c>
      <c r="M234" s="400">
        <v>2974</v>
      </c>
      <c r="N234" s="412">
        <v>2</v>
      </c>
      <c r="O234" s="412">
        <v>2</v>
      </c>
    </row>
    <row r="235" spans="1:15" ht="16.5">
      <c r="A235" s="397">
        <v>739</v>
      </c>
      <c r="B235" s="398" t="s">
        <v>259</v>
      </c>
      <c r="C235" s="399">
        <v>4091370.7394630592</v>
      </c>
      <c r="D235" s="444">
        <v>4458534.3025190402</v>
      </c>
      <c r="E235" s="434">
        <f>D236-C235</f>
        <v>2681366.8914981494</v>
      </c>
      <c r="F235" s="440">
        <f t="shared" si="30"/>
        <v>0.65537128318272253</v>
      </c>
      <c r="G235" s="399">
        <f t="shared" si="27"/>
        <v>1256.5634949210869</v>
      </c>
      <c r="H235" s="399">
        <f>D236/M235</f>
        <v>2105.9507558958981</v>
      </c>
      <c r="I235" s="445">
        <f t="shared" si="28"/>
        <v>849.38726097481117</v>
      </c>
      <c r="J235" s="443">
        <f>D236/$D$10</f>
        <v>1.7287934799202023E-3</v>
      </c>
      <c r="K235" s="443">
        <f t="shared" si="29"/>
        <v>5.7703590864315816E-4</v>
      </c>
      <c r="L235" s="400">
        <v>3256</v>
      </c>
      <c r="M235" s="400">
        <v>3216</v>
      </c>
      <c r="N235" s="412">
        <v>9</v>
      </c>
      <c r="O235" s="412">
        <v>9</v>
      </c>
    </row>
    <row r="236" spans="1:15" ht="16.5">
      <c r="A236" s="397">
        <v>740</v>
      </c>
      <c r="B236" s="398" t="s">
        <v>260</v>
      </c>
      <c r="C236" s="399">
        <v>4429371.5685523031</v>
      </c>
      <c r="D236" s="444">
        <v>6772737.6309612086</v>
      </c>
      <c r="E236" s="434">
        <f>D237-C236</f>
        <v>-2520026.9650989906</v>
      </c>
      <c r="F236" s="440">
        <f t="shared" si="30"/>
        <v>-0.56893555351975966</v>
      </c>
      <c r="G236" s="399">
        <f t="shared" si="27"/>
        <v>138.05116311523463</v>
      </c>
      <c r="H236" s="399">
        <f>D237/M236</f>
        <v>59.961203512649952</v>
      </c>
      <c r="I236" s="445">
        <f t="shared" si="28"/>
        <v>-78.089959602584685</v>
      </c>
      <c r="J236" s="443">
        <f>D237/$D$10</f>
        <v>4.8737492595035637E-4</v>
      </c>
      <c r="K236" s="443">
        <f t="shared" si="29"/>
        <v>5.7134808578744051E-3</v>
      </c>
      <c r="L236" s="400">
        <v>32085</v>
      </c>
      <c r="M236" s="400">
        <v>31843</v>
      </c>
      <c r="N236" s="412">
        <v>10</v>
      </c>
      <c r="O236" s="412">
        <v>10</v>
      </c>
    </row>
    <row r="237" spans="1:15" ht="16.5">
      <c r="A237" s="397">
        <v>742</v>
      </c>
      <c r="B237" s="398" t="s">
        <v>261</v>
      </c>
      <c r="C237" s="399">
        <v>1662930.8822956525</v>
      </c>
      <c r="D237" s="444">
        <v>1909344.6034533125</v>
      </c>
      <c r="E237" s="434">
        <f>D238-C237</f>
        <v>28068679.188793711</v>
      </c>
      <c r="F237" s="440">
        <f t="shared" si="30"/>
        <v>16.879041388686762</v>
      </c>
      <c r="G237" s="399">
        <f t="shared" si="27"/>
        <v>1683.1284233761664</v>
      </c>
      <c r="H237" s="399">
        <f>D238/M237</f>
        <v>30400.419295592397</v>
      </c>
      <c r="I237" s="445">
        <f t="shared" si="28"/>
        <v>28717.290872216232</v>
      </c>
      <c r="J237" s="443">
        <f>D238/$D$10</f>
        <v>7.5892226215079723E-3</v>
      </c>
      <c r="K237" s="443">
        <f t="shared" si="29"/>
        <v>1.7547920356125892E-4</v>
      </c>
      <c r="L237" s="400">
        <v>988</v>
      </c>
      <c r="M237" s="400">
        <v>978</v>
      </c>
      <c r="N237" s="412">
        <v>19</v>
      </c>
      <c r="O237" s="412">
        <v>19</v>
      </c>
    </row>
    <row r="238" spans="1:15" ht="16.5">
      <c r="A238" s="397">
        <v>743</v>
      </c>
      <c r="B238" s="398" t="s">
        <v>262</v>
      </c>
      <c r="C238" s="399">
        <v>23943969.073459424</v>
      </c>
      <c r="D238" s="444">
        <v>29731610.071089365</v>
      </c>
      <c r="E238" s="434">
        <f>D239-C238</f>
        <v>-16030962.897626624</v>
      </c>
      <c r="F238" s="440">
        <f t="shared" si="30"/>
        <v>-0.66951986316237211</v>
      </c>
      <c r="G238" s="399">
        <f t="shared" si="27"/>
        <v>366.54729687031249</v>
      </c>
      <c r="H238" s="399">
        <f>D239/M238</f>
        <v>119.6040836734099</v>
      </c>
      <c r="I238" s="445">
        <f t="shared" si="28"/>
        <v>-246.9432131969026</v>
      </c>
      <c r="J238" s="443">
        <f>D239/$D$10</f>
        <v>2.0198558144066976E-3</v>
      </c>
      <c r="K238" s="443">
        <f t="shared" si="29"/>
        <v>1.1870863095718703E-2</v>
      </c>
      <c r="L238" s="400">
        <v>65323</v>
      </c>
      <c r="M238" s="400">
        <v>66160</v>
      </c>
      <c r="N238" s="412">
        <v>14</v>
      </c>
      <c r="O238" s="412">
        <v>14</v>
      </c>
    </row>
    <row r="239" spans="1:15" ht="16.5">
      <c r="A239" s="397">
        <v>746</v>
      </c>
      <c r="B239" s="398" t="s">
        <v>263</v>
      </c>
      <c r="C239" s="399">
        <v>7219360.4668006599</v>
      </c>
      <c r="D239" s="444">
        <v>7913006.1758327996</v>
      </c>
      <c r="E239" s="434">
        <f>D240-C239</f>
        <v>-5608092.4121841164</v>
      </c>
      <c r="F239" s="440">
        <f t="shared" si="30"/>
        <v>-0.77681290994871255</v>
      </c>
      <c r="G239" s="399">
        <f t="shared" si="27"/>
        <v>1524.680140823793</v>
      </c>
      <c r="H239" s="399">
        <f>D240/M239</f>
        <v>341.87737208074338</v>
      </c>
      <c r="I239" s="445">
        <f t="shared" si="28"/>
        <v>-1182.8027687430495</v>
      </c>
      <c r="J239" s="443">
        <f>D240/$D$10</f>
        <v>4.1128858949013422E-4</v>
      </c>
      <c r="K239" s="443">
        <f t="shared" si="29"/>
        <v>8.4563751164029989E-4</v>
      </c>
      <c r="L239" s="400">
        <v>4735</v>
      </c>
      <c r="M239" s="400">
        <v>4713</v>
      </c>
      <c r="N239" s="412">
        <v>17</v>
      </c>
      <c r="O239" s="412">
        <v>17</v>
      </c>
    </row>
    <row r="240" spans="1:15" ht="16.5">
      <c r="A240" s="397">
        <v>747</v>
      </c>
      <c r="B240" s="398" t="s">
        <v>264</v>
      </c>
      <c r="C240" s="399">
        <v>1405260.6385868883</v>
      </c>
      <c r="D240" s="444">
        <v>1611268.0546165435</v>
      </c>
      <c r="E240" s="434">
        <f>D241-C240</f>
        <v>5297766.4551725397</v>
      </c>
      <c r="F240" s="440">
        <f t="shared" si="30"/>
        <v>3.7699529252451733</v>
      </c>
      <c r="G240" s="399">
        <f t="shared" si="27"/>
        <v>1074.3582863814131</v>
      </c>
      <c r="H240" s="399">
        <f>D241/M240</f>
        <v>5224.495006827301</v>
      </c>
      <c r="I240" s="445">
        <f t="shared" si="28"/>
        <v>4150.1367204458875</v>
      </c>
      <c r="J240" s="443">
        <f>D241/$D$10</f>
        <v>1.7109993280184301E-3</v>
      </c>
      <c r="K240" s="443">
        <f t="shared" si="29"/>
        <v>2.3020431305633457E-4</v>
      </c>
      <c r="L240" s="400">
        <v>1308</v>
      </c>
      <c r="M240" s="400">
        <v>1283</v>
      </c>
      <c r="N240" s="412">
        <v>4</v>
      </c>
      <c r="O240" s="412">
        <v>4</v>
      </c>
    </row>
    <row r="241" spans="1:15" ht="16.5">
      <c r="A241" s="397">
        <v>748</v>
      </c>
      <c r="B241" s="398" t="s">
        <v>265</v>
      </c>
      <c r="C241" s="399">
        <v>6312383.5845205383</v>
      </c>
      <c r="D241" s="444">
        <v>6703027.0937594278</v>
      </c>
      <c r="E241" s="434">
        <f>D242-C241</f>
        <v>4161933.0494382875</v>
      </c>
      <c r="F241" s="440">
        <f t="shared" si="30"/>
        <v>0.65932828601296256</v>
      </c>
      <c r="G241" s="399">
        <f t="shared" si="27"/>
        <v>1289.0307503615556</v>
      </c>
      <c r="H241" s="399">
        <f>D242/M241</f>
        <v>2165.4572325736667</v>
      </c>
      <c r="I241" s="445">
        <f t="shared" si="28"/>
        <v>876.42648221211107</v>
      </c>
      <c r="J241" s="443">
        <f>D242/$D$10</f>
        <v>2.6736500496679959E-3</v>
      </c>
      <c r="K241" s="443">
        <f t="shared" si="29"/>
        <v>8.6788640861534708E-4</v>
      </c>
      <c r="L241" s="400">
        <v>4897</v>
      </c>
      <c r="M241" s="400">
        <v>4837</v>
      </c>
      <c r="N241" s="412">
        <v>17</v>
      </c>
      <c r="O241" s="412">
        <v>17</v>
      </c>
    </row>
    <row r="242" spans="1:15" ht="16.5">
      <c r="A242" s="397">
        <v>749</v>
      </c>
      <c r="B242" s="398" t="s">
        <v>266</v>
      </c>
      <c r="C242" s="399">
        <v>11622511.798775598</v>
      </c>
      <c r="D242" s="444">
        <v>10474316.633958826</v>
      </c>
      <c r="E242" s="434">
        <f>D243-C242</f>
        <v>-8188769.3121015076</v>
      </c>
      <c r="F242" s="440">
        <f t="shared" si="30"/>
        <v>-0.7045610668224207</v>
      </c>
      <c r="G242" s="399">
        <f t="shared" si="27"/>
        <v>547.40541629500751</v>
      </c>
      <c r="H242" s="399">
        <f>D243/M242</f>
        <v>161.28428777238565</v>
      </c>
      <c r="I242" s="445">
        <f t="shared" si="28"/>
        <v>-386.12112852262186</v>
      </c>
      <c r="J242" s="443">
        <f>D243/$D$10</f>
        <v>8.7648923465601038E-4</v>
      </c>
      <c r="K242" s="443">
        <f t="shared" si="29"/>
        <v>3.8199920693447881E-3</v>
      </c>
      <c r="L242" s="400">
        <v>21232</v>
      </c>
      <c r="M242" s="400">
        <v>21290</v>
      </c>
      <c r="N242" s="412">
        <v>11</v>
      </c>
      <c r="O242" s="412">
        <v>11</v>
      </c>
    </row>
    <row r="243" spans="1:15" ht="16.5">
      <c r="A243" s="397">
        <v>751</v>
      </c>
      <c r="B243" s="398" t="s">
        <v>267</v>
      </c>
      <c r="C243" s="399">
        <v>3251995.8529547323</v>
      </c>
      <c r="D243" s="444">
        <v>3433742.4866740908</v>
      </c>
      <c r="E243" s="434">
        <f>D244-C243</f>
        <v>19251387.935317725</v>
      </c>
      <c r="F243" s="440">
        <f t="shared" si="30"/>
        <v>5.9198685379091422</v>
      </c>
      <c r="G243" s="399">
        <f t="shared" si="27"/>
        <v>1130.3426669985165</v>
      </c>
      <c r="H243" s="399">
        <f>D244/M243</f>
        <v>7957.3492886394824</v>
      </c>
      <c r="I243" s="445">
        <f t="shared" si="28"/>
        <v>6827.0066216409659</v>
      </c>
      <c r="J243" s="443">
        <f>D244/$D$10</f>
        <v>5.7441621526074186E-3</v>
      </c>
      <c r="K243" s="443">
        <f t="shared" si="29"/>
        <v>5.0741839230188167E-4</v>
      </c>
      <c r="L243" s="400">
        <v>2877</v>
      </c>
      <c r="M243" s="400">
        <v>2828</v>
      </c>
      <c r="N243" s="412">
        <v>19</v>
      </c>
      <c r="O243" s="412">
        <v>19</v>
      </c>
    </row>
    <row r="244" spans="1:15" ht="16.5">
      <c r="A244" s="397">
        <v>753</v>
      </c>
      <c r="B244" s="398" t="s">
        <v>268</v>
      </c>
      <c r="C244" s="399">
        <v>22154087.736480828</v>
      </c>
      <c r="D244" s="444">
        <v>22503383.788272455</v>
      </c>
      <c r="E244" s="434">
        <f>D245-C244</f>
        <v>-18033086.467170946</v>
      </c>
      <c r="F244" s="440">
        <f t="shared" si="30"/>
        <v>-0.81398461004901201</v>
      </c>
      <c r="G244" s="399">
        <f t="shared" si="27"/>
        <v>992.56665486025213</v>
      </c>
      <c r="H244" s="399">
        <f>D245/M244</f>
        <v>182.38553969063426</v>
      </c>
      <c r="I244" s="445">
        <f t="shared" si="28"/>
        <v>-810.1811151696179</v>
      </c>
      <c r="J244" s="443">
        <f>D245/$D$10</f>
        <v>1.0519173358432149E-3</v>
      </c>
      <c r="K244" s="443">
        <f t="shared" si="29"/>
        <v>4.0541437673483087E-3</v>
      </c>
      <c r="L244" s="400">
        <v>22320</v>
      </c>
      <c r="M244" s="400">
        <v>22595</v>
      </c>
      <c r="N244" s="412">
        <v>1</v>
      </c>
      <c r="O244" s="413">
        <v>34</v>
      </c>
    </row>
    <row r="245" spans="1:15" ht="16.5">
      <c r="A245" s="397">
        <v>755</v>
      </c>
      <c r="B245" s="398" t="s">
        <v>269</v>
      </c>
      <c r="C245" s="399">
        <v>4229225.9359711828</v>
      </c>
      <c r="D245" s="444">
        <v>4121001.2693098811</v>
      </c>
      <c r="E245" s="434">
        <f>D246-C245</f>
        <v>1139648.1220877757</v>
      </c>
      <c r="F245" s="440">
        <f t="shared" si="30"/>
        <v>0.26946967112696274</v>
      </c>
      <c r="G245" s="399">
        <f t="shared" si="27"/>
        <v>680.26796460852222</v>
      </c>
      <c r="H245" s="399">
        <f>D246/M245</f>
        <v>871.85353329960355</v>
      </c>
      <c r="I245" s="445">
        <f t="shared" si="28"/>
        <v>191.58556869108133</v>
      </c>
      <c r="J245" s="443">
        <f>D246/$D$10</f>
        <v>1.3704464829191619E-3</v>
      </c>
      <c r="K245" s="443">
        <f t="shared" si="29"/>
        <v>1.1049089320350025E-3</v>
      </c>
      <c r="L245" s="400">
        <v>6217</v>
      </c>
      <c r="M245" s="400">
        <v>6158</v>
      </c>
      <c r="N245" s="412">
        <v>1</v>
      </c>
      <c r="O245" s="413">
        <v>33</v>
      </c>
    </row>
    <row r="246" spans="1:15" ht="16.5">
      <c r="A246" s="397">
        <v>758</v>
      </c>
      <c r="B246" s="398" t="s">
        <v>270</v>
      </c>
      <c r="C246" s="399">
        <v>5714814.0997144319</v>
      </c>
      <c r="D246" s="444">
        <v>5368874.0580589585</v>
      </c>
      <c r="E246" s="434">
        <f>D247-C246</f>
        <v>-4019577.5971817793</v>
      </c>
      <c r="F246" s="440">
        <f t="shared" si="30"/>
        <v>-0.70336104150485612</v>
      </c>
      <c r="G246" s="399">
        <f t="shared" si="27"/>
        <v>702.58348902316595</v>
      </c>
      <c r="H246" s="399">
        <f>D247/M246</f>
        <v>208.61881645737787</v>
      </c>
      <c r="I246" s="445">
        <f t="shared" si="28"/>
        <v>-493.96467256578808</v>
      </c>
      <c r="J246" s="443">
        <f>D247/$D$10</f>
        <v>4.3272218299193749E-4</v>
      </c>
      <c r="K246" s="443">
        <f t="shared" si="29"/>
        <v>1.4580204582196217E-3</v>
      </c>
      <c r="L246" s="400">
        <v>8134</v>
      </c>
      <c r="M246" s="400">
        <v>8126</v>
      </c>
      <c r="N246" s="412">
        <v>19</v>
      </c>
      <c r="O246" s="412">
        <v>19</v>
      </c>
    </row>
    <row r="247" spans="1:15" ht="16.5">
      <c r="A247" s="397">
        <v>759</v>
      </c>
      <c r="B247" s="398" t="s">
        <v>271</v>
      </c>
      <c r="C247" s="399">
        <v>1768057.1865167911</v>
      </c>
      <c r="D247" s="444">
        <v>1695236.5025326526</v>
      </c>
      <c r="E247" s="434">
        <f>D248-C247</f>
        <v>7311877.0319328085</v>
      </c>
      <c r="F247" s="440">
        <f t="shared" si="30"/>
        <v>4.1355432888105668</v>
      </c>
      <c r="G247" s="399">
        <f t="shared" si="27"/>
        <v>910.43109501379558</v>
      </c>
      <c r="H247" s="399">
        <f>D248/M247</f>
        <v>4847.8025725838761</v>
      </c>
      <c r="I247" s="445">
        <f t="shared" si="28"/>
        <v>3937.3714775700805</v>
      </c>
      <c r="J247" s="443">
        <f>D248/$D$10</f>
        <v>2.3177231911657844E-3</v>
      </c>
      <c r="K247" s="443">
        <f t="shared" si="29"/>
        <v>3.3606600027631694E-4</v>
      </c>
      <c r="L247" s="400">
        <v>1942</v>
      </c>
      <c r="M247" s="400">
        <v>1873</v>
      </c>
      <c r="N247" s="412">
        <v>14</v>
      </c>
      <c r="O247" s="412">
        <v>14</v>
      </c>
    </row>
    <row r="248" spans="1:15" ht="16.5">
      <c r="A248" s="397">
        <v>761</v>
      </c>
      <c r="B248" s="398" t="s">
        <v>272</v>
      </c>
      <c r="C248" s="399">
        <v>8396126.7268423066</v>
      </c>
      <c r="D248" s="444">
        <v>9079934.2184496</v>
      </c>
      <c r="E248" s="434">
        <f>D249-C248</f>
        <v>-3324248.8843058432</v>
      </c>
      <c r="F248" s="440">
        <f t="shared" si="30"/>
        <v>-0.39592647806020642</v>
      </c>
      <c r="G248" s="399">
        <f t="shared" si="27"/>
        <v>996.45463171639051</v>
      </c>
      <c r="H248" s="399">
        <f>D249/M248</f>
        <v>603.07703240623823</v>
      </c>
      <c r="I248" s="445">
        <f t="shared" si="28"/>
        <v>-393.37759931015228</v>
      </c>
      <c r="J248" s="443">
        <f>D249/$D$10</f>
        <v>1.2946359098638767E-3</v>
      </c>
      <c r="K248" s="443">
        <f t="shared" si="29"/>
        <v>1.50897760935602E-3</v>
      </c>
      <c r="L248" s="400">
        <v>8426</v>
      </c>
      <c r="M248" s="400">
        <v>8410</v>
      </c>
      <c r="N248" s="412">
        <v>2</v>
      </c>
      <c r="O248" s="412">
        <v>2</v>
      </c>
    </row>
    <row r="249" spans="1:15" ht="16.5">
      <c r="A249" s="397">
        <v>762</v>
      </c>
      <c r="B249" s="398" t="s">
        <v>273</v>
      </c>
      <c r="C249" s="399">
        <v>4644270.4994806908</v>
      </c>
      <c r="D249" s="444">
        <v>5071877.8425364634</v>
      </c>
      <c r="E249" s="434">
        <f>D250-C249</f>
        <v>2881365.7860753667</v>
      </c>
      <c r="F249" s="440">
        <f t="shared" si="30"/>
        <v>0.62041299842409114</v>
      </c>
      <c r="G249" s="399">
        <f t="shared" si="27"/>
        <v>1264.7795477888592</v>
      </c>
      <c r="H249" s="399">
        <f>D250/M249</f>
        <v>2069.1878706505518</v>
      </c>
      <c r="I249" s="445">
        <f t="shared" si="28"/>
        <v>804.40832286169257</v>
      </c>
      <c r="J249" s="443">
        <f>D250/$D$10</f>
        <v>1.9209766643320779E-3</v>
      </c>
      <c r="K249" s="443">
        <f t="shared" si="29"/>
        <v>6.5257450240521341E-4</v>
      </c>
      <c r="L249" s="400">
        <v>3672</v>
      </c>
      <c r="M249" s="400">
        <v>3637</v>
      </c>
      <c r="N249" s="412">
        <v>11</v>
      </c>
      <c r="O249" s="412">
        <v>11</v>
      </c>
    </row>
    <row r="250" spans="1:15" ht="16.5">
      <c r="A250" s="397">
        <v>765</v>
      </c>
      <c r="B250" s="398" t="s">
        <v>274</v>
      </c>
      <c r="C250" s="399">
        <v>6866826.6445671273</v>
      </c>
      <c r="D250" s="444">
        <v>7525636.2855560575</v>
      </c>
      <c r="E250" s="434">
        <f>D251-C250</f>
        <v>-3411595.2573805773</v>
      </c>
      <c r="F250" s="440">
        <f t="shared" si="30"/>
        <v>-0.49682268593160883</v>
      </c>
      <c r="G250" s="399">
        <f t="shared" si="27"/>
        <v>663.205200363833</v>
      </c>
      <c r="H250" s="399">
        <f>D251/M250</f>
        <v>336.30829153071346</v>
      </c>
      <c r="I250" s="445">
        <f t="shared" si="28"/>
        <v>-326.89690883311954</v>
      </c>
      <c r="J250" s="443">
        <f>D251/$D$10</f>
        <v>8.8197444213352499E-4</v>
      </c>
      <c r="K250" s="443">
        <f t="shared" si="29"/>
        <v>1.8434287703357609E-3</v>
      </c>
      <c r="L250" s="400">
        <v>10354</v>
      </c>
      <c r="M250" s="400">
        <v>10274</v>
      </c>
      <c r="N250" s="412">
        <v>18</v>
      </c>
      <c r="O250" s="412">
        <v>18</v>
      </c>
    </row>
    <row r="251" spans="1:15" ht="16.5">
      <c r="A251" s="397">
        <v>768</v>
      </c>
      <c r="B251" s="398" t="s">
        <v>275</v>
      </c>
      <c r="C251" s="399">
        <v>2963750.9509146078</v>
      </c>
      <c r="D251" s="444">
        <v>3455231.3871865501</v>
      </c>
      <c r="E251" s="434">
        <f>D252-C251</f>
        <v>5802302.2164487541</v>
      </c>
      <c r="F251" s="440">
        <f t="shared" si="30"/>
        <v>1.9577563407135052</v>
      </c>
      <c r="G251" s="399">
        <f t="shared" si="27"/>
        <v>1247.8951372272033</v>
      </c>
      <c r="H251" s="399">
        <f>D252/M251</f>
        <v>3701.8805605419607</v>
      </c>
      <c r="I251" s="445">
        <f t="shared" si="28"/>
        <v>2453.9854233147571</v>
      </c>
      <c r="J251" s="443">
        <f>D252/$D$10</f>
        <v>2.2376026336961199E-3</v>
      </c>
      <c r="K251" s="443">
        <f t="shared" si="29"/>
        <v>4.2488216158799707E-4</v>
      </c>
      <c r="L251" s="400">
        <v>2375</v>
      </c>
      <c r="M251" s="400">
        <v>2368</v>
      </c>
      <c r="N251" s="412">
        <v>10</v>
      </c>
      <c r="O251" s="412">
        <v>10</v>
      </c>
    </row>
    <row r="252" spans="1:15" ht="16.5">
      <c r="A252" s="397">
        <v>777</v>
      </c>
      <c r="B252" s="398" t="s">
        <v>276</v>
      </c>
      <c r="C252" s="399">
        <v>8156286.636003335</v>
      </c>
      <c r="D252" s="444">
        <v>8766053.1673633624</v>
      </c>
      <c r="E252" s="434">
        <f>D253-C252</f>
        <v>-2726582.0330024678</v>
      </c>
      <c r="F252" s="440">
        <f t="shared" si="30"/>
        <v>-0.33429208102702496</v>
      </c>
      <c r="G252" s="399">
        <f t="shared" si="27"/>
        <v>1107.1381343835124</v>
      </c>
      <c r="H252" s="399">
        <f>D253/M252</f>
        <v>757.0697996376</v>
      </c>
      <c r="I252" s="445">
        <f t="shared" si="28"/>
        <v>-350.06833474591235</v>
      </c>
      <c r="J252" s="443">
        <f>D253/$D$10</f>
        <v>1.385973948355711E-3</v>
      </c>
      <c r="K252" s="443">
        <f t="shared" si="29"/>
        <v>1.2868474927825654E-3</v>
      </c>
      <c r="L252" s="400">
        <v>7367</v>
      </c>
      <c r="M252" s="400">
        <v>7172</v>
      </c>
      <c r="N252" s="412">
        <v>18</v>
      </c>
      <c r="O252" s="412">
        <v>18</v>
      </c>
    </row>
    <row r="253" spans="1:15" ht="16.5">
      <c r="A253" s="397">
        <v>778</v>
      </c>
      <c r="B253" s="398" t="s">
        <v>277</v>
      </c>
      <c r="C253" s="399">
        <v>5823567.977346262</v>
      </c>
      <c r="D253" s="444">
        <v>5429704.6030008672</v>
      </c>
      <c r="E253" s="434">
        <f>D254-C253</f>
        <v>-1779014.4860887323</v>
      </c>
      <c r="F253" s="440">
        <f t="shared" si="30"/>
        <v>-0.3054853129574715</v>
      </c>
      <c r="G253" s="399">
        <f t="shared" si="27"/>
        <v>861.09241125924325</v>
      </c>
      <c r="H253" s="399">
        <f>D254/M253</f>
        <v>602.94476613857034</v>
      </c>
      <c r="I253" s="445">
        <f t="shared" si="28"/>
        <v>-258.14764512067291</v>
      </c>
      <c r="J253" s="443">
        <f>D254/$D$10</f>
        <v>1.0324034512883017E-3</v>
      </c>
      <c r="K253" s="443">
        <f t="shared" si="29"/>
        <v>1.203593555714647E-3</v>
      </c>
      <c r="L253" s="400">
        <v>6763</v>
      </c>
      <c r="M253" s="400">
        <v>6708</v>
      </c>
      <c r="N253" s="412">
        <v>11</v>
      </c>
      <c r="O253" s="412">
        <v>11</v>
      </c>
    </row>
    <row r="254" spans="1:15" ht="16.5">
      <c r="A254" s="397">
        <v>781</v>
      </c>
      <c r="B254" s="398" t="s">
        <v>278</v>
      </c>
      <c r="C254" s="399">
        <v>3719152.2103725346</v>
      </c>
      <c r="D254" s="444">
        <v>4044553.4912575297</v>
      </c>
      <c r="E254" s="434">
        <f>D255-C254</f>
        <v>-926634.16083926614</v>
      </c>
      <c r="F254" s="440">
        <f t="shared" si="30"/>
        <v>-0.24915198637338062</v>
      </c>
      <c r="G254" s="399">
        <f t="shared" si="27"/>
        <v>1061.401886521842</v>
      </c>
      <c r="H254" s="399">
        <f>D255/M254</f>
        <v>798.77518579326897</v>
      </c>
      <c r="I254" s="445">
        <f t="shared" si="28"/>
        <v>-262.62670072857304</v>
      </c>
      <c r="J254" s="443">
        <f>D255/$D$10</f>
        <v>7.1281175495756428E-4</v>
      </c>
      <c r="K254" s="443">
        <f t="shared" si="29"/>
        <v>6.2727535342552274E-4</v>
      </c>
      <c r="L254" s="400">
        <v>3504</v>
      </c>
      <c r="M254" s="400">
        <v>3496</v>
      </c>
      <c r="N254" s="412">
        <v>7</v>
      </c>
      <c r="O254" s="412">
        <v>7</v>
      </c>
    </row>
    <row r="255" spans="1:15" ht="16.5">
      <c r="A255" s="397">
        <v>783</v>
      </c>
      <c r="B255" s="398" t="s">
        <v>279</v>
      </c>
      <c r="C255" s="399">
        <v>2637836.4377925284</v>
      </c>
      <c r="D255" s="444">
        <v>2792518.0495332684</v>
      </c>
      <c r="E255" s="434">
        <f>D256-C255</f>
        <v>3471557.0904613761</v>
      </c>
      <c r="F255" s="440">
        <f t="shared" si="30"/>
        <v>1.3160623004232006</v>
      </c>
      <c r="G255" s="399">
        <f t="shared" si="27"/>
        <v>410.941959462927</v>
      </c>
      <c r="H255" s="399">
        <f>D256/M255</f>
        <v>958.03567951292212</v>
      </c>
      <c r="I255" s="445">
        <f t="shared" si="28"/>
        <v>547.09372004999511</v>
      </c>
      <c r="J255" s="443">
        <f>D256/$D$10</f>
        <v>1.5594697851026979E-3</v>
      </c>
      <c r="K255" s="443">
        <f t="shared" si="29"/>
        <v>1.144203354918352E-3</v>
      </c>
      <c r="L255" s="400">
        <v>6419</v>
      </c>
      <c r="M255" s="400">
        <v>6377</v>
      </c>
      <c r="N255" s="412">
        <v>4</v>
      </c>
      <c r="O255" s="412">
        <v>4</v>
      </c>
    </row>
    <row r="256" spans="1:15" ht="16.5">
      <c r="A256" s="397">
        <v>785</v>
      </c>
      <c r="B256" s="398" t="s">
        <v>280</v>
      </c>
      <c r="C256" s="399">
        <v>5547374.2035214473</v>
      </c>
      <c r="D256" s="444">
        <v>6109393.5282539045</v>
      </c>
      <c r="E256" s="434">
        <f>D257-C256</f>
        <v>10846955.755711524</v>
      </c>
      <c r="F256" s="440">
        <f t="shared" si="30"/>
        <v>1.9553315420520805</v>
      </c>
      <c r="G256" s="399">
        <f t="shared" si="27"/>
        <v>2112.4806563295688</v>
      </c>
      <c r="H256" s="399">
        <f>D257/M256</f>
        <v>6332.3020313761963</v>
      </c>
      <c r="I256" s="445">
        <f t="shared" si="28"/>
        <v>4219.8213750466275</v>
      </c>
      <c r="J256" s="443">
        <f>D257/$D$10</f>
        <v>4.1847790783473698E-3</v>
      </c>
      <c r="K256" s="443">
        <f t="shared" si="29"/>
        <v>4.6453543764836337E-4</v>
      </c>
      <c r="L256" s="400">
        <v>2626</v>
      </c>
      <c r="M256" s="400">
        <v>2589</v>
      </c>
      <c r="N256" s="412">
        <v>17</v>
      </c>
      <c r="O256" s="412">
        <v>17</v>
      </c>
    </row>
    <row r="257" spans="1:15" ht="16.5">
      <c r="A257" s="397">
        <v>790</v>
      </c>
      <c r="B257" s="398" t="s">
        <v>281</v>
      </c>
      <c r="C257" s="399">
        <v>16228821.766220458</v>
      </c>
      <c r="D257" s="444">
        <v>16394329.959232971</v>
      </c>
      <c r="E257" s="434">
        <f>D258-C257</f>
        <v>-8547727.3084684983</v>
      </c>
      <c r="F257" s="440">
        <f t="shared" si="30"/>
        <v>-0.52670042419593255</v>
      </c>
      <c r="G257" s="399">
        <f t="shared" si="27"/>
        <v>683.77946263674301</v>
      </c>
      <c r="H257" s="399">
        <f>D258/M257</f>
        <v>326.64658548806966</v>
      </c>
      <c r="I257" s="445">
        <f t="shared" si="28"/>
        <v>-357.13287714867334</v>
      </c>
      <c r="J257" s="443">
        <f>D258/$D$10</f>
        <v>1.9606585609500699E-3</v>
      </c>
      <c r="K257" s="443">
        <f t="shared" si="29"/>
        <v>4.2192162287760775E-3</v>
      </c>
      <c r="L257" s="400">
        <v>23734</v>
      </c>
      <c r="M257" s="400">
        <v>23515</v>
      </c>
      <c r="N257" s="412">
        <v>6</v>
      </c>
      <c r="O257" s="412">
        <v>6</v>
      </c>
    </row>
    <row r="258" spans="1:15" ht="16.5">
      <c r="A258" s="397">
        <v>791</v>
      </c>
      <c r="B258" s="398" t="s">
        <v>282</v>
      </c>
      <c r="C258" s="399">
        <v>7149281.480946009</v>
      </c>
      <c r="D258" s="444">
        <v>7681094.4577519586</v>
      </c>
      <c r="E258" s="434">
        <f>D259-C258</f>
        <v>-4274450.5170118744</v>
      </c>
      <c r="F258" s="440">
        <f t="shared" si="30"/>
        <v>-0.59788532993196253</v>
      </c>
      <c r="G258" s="399">
        <f t="shared" si="27"/>
        <v>1421.610952663752</v>
      </c>
      <c r="H258" s="399">
        <f>D259/M258</f>
        <v>583.01175500590853</v>
      </c>
      <c r="I258" s="445">
        <f t="shared" si="28"/>
        <v>-838.59919765784343</v>
      </c>
      <c r="J258" s="443">
        <f>D259/$D$10</f>
        <v>7.3382276076988467E-4</v>
      </c>
      <c r="K258" s="443">
        <f t="shared" si="29"/>
        <v>8.8475250793514093E-4</v>
      </c>
      <c r="L258" s="400">
        <v>5029</v>
      </c>
      <c r="M258" s="400">
        <v>4931</v>
      </c>
      <c r="N258" s="412">
        <v>17</v>
      </c>
      <c r="O258" s="412">
        <v>17</v>
      </c>
    </row>
    <row r="259" spans="1:15" ht="16.5">
      <c r="A259" s="397">
        <v>831</v>
      </c>
      <c r="B259" s="398" t="s">
        <v>283</v>
      </c>
      <c r="C259" s="399">
        <v>2353040.6967409984</v>
      </c>
      <c r="D259" s="444">
        <v>2874830.9639341347</v>
      </c>
      <c r="E259" s="434">
        <f>D260-C259</f>
        <v>6796489.7995229047</v>
      </c>
      <c r="F259" s="440">
        <f t="shared" si="30"/>
        <v>2.8883859972911474</v>
      </c>
      <c r="G259" s="399">
        <f t="shared" si="27"/>
        <v>516.1308832509319</v>
      </c>
      <c r="H259" s="399">
        <f>D260/M259</f>
        <v>1978.27686405706</v>
      </c>
      <c r="I259" s="445">
        <f t="shared" si="28"/>
        <v>1462.1459808061281</v>
      </c>
      <c r="J259" s="443">
        <f>D260/$D$10</f>
        <v>2.3354881774782701E-3</v>
      </c>
      <c r="K259" s="443">
        <f t="shared" si="29"/>
        <v>8.2984797185155679E-4</v>
      </c>
      <c r="L259" s="400">
        <v>4559</v>
      </c>
      <c r="M259" s="400">
        <v>4625</v>
      </c>
      <c r="N259" s="412">
        <v>9</v>
      </c>
      <c r="O259" s="412">
        <v>9</v>
      </c>
    </row>
    <row r="260" spans="1:15" ht="16.5">
      <c r="A260" s="397">
        <v>832</v>
      </c>
      <c r="B260" s="398" t="s">
        <v>284</v>
      </c>
      <c r="C260" s="399">
        <v>8526078.4131934065</v>
      </c>
      <c r="D260" s="444">
        <v>9149530.4962639026</v>
      </c>
      <c r="E260" s="434">
        <f>D261-C260</f>
        <v>-6679181.4815399051</v>
      </c>
      <c r="F260" s="440">
        <f t="shared" si="30"/>
        <v>-0.78338260075164445</v>
      </c>
      <c r="G260" s="399">
        <f t="shared" si="27"/>
        <v>2229.0401080244201</v>
      </c>
      <c r="H260" s="399">
        <f>D261/M260</f>
        <v>495.01391896368295</v>
      </c>
      <c r="I260" s="445">
        <f t="shared" si="28"/>
        <v>-1734.0261890607371</v>
      </c>
      <c r="J260" s="443">
        <f>D261/$D$10</f>
        <v>4.714346764196228E-4</v>
      </c>
      <c r="K260" s="443">
        <f t="shared" si="29"/>
        <v>6.6944060172500726E-4</v>
      </c>
      <c r="L260" s="400">
        <v>3825</v>
      </c>
      <c r="M260" s="400">
        <v>3731</v>
      </c>
      <c r="N260" s="412">
        <v>17</v>
      </c>
      <c r="O260" s="412">
        <v>17</v>
      </c>
    </row>
    <row r="261" spans="1:15" ht="16.5">
      <c r="A261" s="397">
        <v>833</v>
      </c>
      <c r="B261" s="398" t="s">
        <v>285</v>
      </c>
      <c r="C261" s="399">
        <v>1633683.3491029309</v>
      </c>
      <c r="D261" s="444">
        <v>1846896.931653501</v>
      </c>
      <c r="E261" s="434">
        <f>D262-C261</f>
        <v>2879458.9044817276</v>
      </c>
      <c r="F261" s="440">
        <f t="shared" si="30"/>
        <v>1.7625563154958166</v>
      </c>
      <c r="G261" s="399">
        <f t="shared" si="27"/>
        <v>966.10487823946232</v>
      </c>
      <c r="H261" s="399">
        <f>D262/M261</f>
        <v>2647.0042543018526</v>
      </c>
      <c r="I261" s="445">
        <f t="shared" si="28"/>
        <v>1680.8993760623903</v>
      </c>
      <c r="J261" s="443">
        <f>D262/$D$10</f>
        <v>1.1520143444331537E-3</v>
      </c>
      <c r="K261" s="443">
        <f t="shared" si="29"/>
        <v>3.0592233340689826E-4</v>
      </c>
      <c r="L261" s="400">
        <v>1691</v>
      </c>
      <c r="M261" s="400">
        <v>1705</v>
      </c>
      <c r="N261" s="412">
        <v>2</v>
      </c>
      <c r="O261" s="412">
        <v>2</v>
      </c>
    </row>
    <row r="262" spans="1:15" ht="16.5">
      <c r="A262" s="397">
        <v>834</v>
      </c>
      <c r="B262" s="398" t="s">
        <v>286</v>
      </c>
      <c r="C262" s="399">
        <v>4431085.5055247694</v>
      </c>
      <c r="D262" s="444">
        <v>4513142.2535846587</v>
      </c>
      <c r="E262" s="434">
        <f>D263-C262</f>
        <v>116766639.74314423</v>
      </c>
      <c r="F262" s="440">
        <f t="shared" si="30"/>
        <v>26.351700863717742</v>
      </c>
      <c r="G262" s="399">
        <f t="shared" si="27"/>
        <v>753.71415300642445</v>
      </c>
      <c r="H262" s="399">
        <f>D263/M262</f>
        <v>20738.830466918036</v>
      </c>
      <c r="I262" s="445">
        <f t="shared" si="28"/>
        <v>19985.116313911611</v>
      </c>
      <c r="J262" s="443">
        <f>D263/$D$10</f>
        <v>3.0936653478679414E-2</v>
      </c>
      <c r="K262" s="443">
        <f t="shared" si="29"/>
        <v>1.0485689832433508E-3</v>
      </c>
      <c r="L262" s="400">
        <v>5879</v>
      </c>
      <c r="M262" s="400">
        <v>5844</v>
      </c>
      <c r="N262" s="412">
        <v>5</v>
      </c>
      <c r="O262" s="412">
        <v>5</v>
      </c>
    </row>
    <row r="263" spans="1:15" ht="16.5">
      <c r="A263" s="397">
        <v>837</v>
      </c>
      <c r="B263" s="398" t="s">
        <v>287</v>
      </c>
      <c r="C263" s="399">
        <v>82189040.890566915</v>
      </c>
      <c r="D263" s="444">
        <v>121197725.248669</v>
      </c>
      <c r="E263" s="434">
        <f>D264-C263</f>
        <v>-81352577.367583677</v>
      </c>
      <c r="F263" s="440">
        <f t="shared" si="30"/>
        <v>-0.98982268786787553</v>
      </c>
      <c r="G263" s="399">
        <f t="shared" si="27"/>
        <v>330.06453939643512</v>
      </c>
      <c r="H263" s="399">
        <f>D264/M263</f>
        <v>3.2796060497284345</v>
      </c>
      <c r="I263" s="445">
        <f t="shared" si="28"/>
        <v>-326.78493334670668</v>
      </c>
      <c r="J263" s="443">
        <f>D264/$D$10</f>
        <v>2.1351376112871385E-4</v>
      </c>
      <c r="K263" s="443">
        <f t="shared" si="29"/>
        <v>4.5762751399078823E-2</v>
      </c>
      <c r="L263" s="400">
        <v>249009</v>
      </c>
      <c r="M263" s="400">
        <v>255050</v>
      </c>
      <c r="N263" s="412">
        <v>6</v>
      </c>
      <c r="O263" s="412">
        <v>6</v>
      </c>
    </row>
    <row r="264" spans="1:15" ht="16.5">
      <c r="A264" s="397">
        <v>844</v>
      </c>
      <c r="B264" s="398" t="s">
        <v>288</v>
      </c>
      <c r="C264" s="399">
        <v>687245.21616221312</v>
      </c>
      <c r="D264" s="444">
        <v>836463.52298323717</v>
      </c>
      <c r="E264" s="434">
        <f>D265-C264</f>
        <v>3608257.447291703</v>
      </c>
      <c r="F264" s="440">
        <f t="shared" si="30"/>
        <v>5.250320209489872</v>
      </c>
      <c r="G264" s="399">
        <f t="shared" si="27"/>
        <v>476.92242620556078</v>
      </c>
      <c r="H264" s="399">
        <f>D265/M264</f>
        <v>3042.1406964971079</v>
      </c>
      <c r="I264" s="445">
        <f t="shared" si="28"/>
        <v>2565.218270291547</v>
      </c>
      <c r="J264" s="443">
        <f>D265/$D$10</f>
        <v>1.0964601616355639E-3</v>
      </c>
      <c r="K264" s="443">
        <f t="shared" si="29"/>
        <v>2.5335034297392395E-4</v>
      </c>
      <c r="L264" s="400">
        <v>1441</v>
      </c>
      <c r="M264" s="400">
        <v>1412</v>
      </c>
      <c r="N264" s="412">
        <v>11</v>
      </c>
      <c r="O264" s="412">
        <v>11</v>
      </c>
    </row>
    <row r="265" spans="1:15" ht="16.5">
      <c r="A265" s="397">
        <v>845</v>
      </c>
      <c r="B265" s="398" t="s">
        <v>289</v>
      </c>
      <c r="C265" s="399">
        <v>4239241.1625100244</v>
      </c>
      <c r="D265" s="444">
        <v>4295502.6634539161</v>
      </c>
      <c r="E265" s="434">
        <f>D266-C265</f>
        <v>1897683.217070749</v>
      </c>
      <c r="F265" s="440">
        <f t="shared" si="30"/>
        <v>0.4476469123420061</v>
      </c>
      <c r="G265" s="399">
        <f t="shared" si="27"/>
        <v>1480.6989739818457</v>
      </c>
      <c r="H265" s="399">
        <f>D266/M265</f>
        <v>2167.7585233418486</v>
      </c>
      <c r="I265" s="445">
        <f t="shared" si="28"/>
        <v>687.05954936000285</v>
      </c>
      <c r="J265" s="443">
        <f>D266/$D$10</f>
        <v>1.5664972470928044E-3</v>
      </c>
      <c r="K265" s="443">
        <f t="shared" si="29"/>
        <v>5.0795667206740699E-4</v>
      </c>
      <c r="L265" s="400">
        <v>2863</v>
      </c>
      <c r="M265" s="400">
        <v>2831</v>
      </c>
      <c r="N265" s="412">
        <v>19</v>
      </c>
      <c r="O265" s="412">
        <v>19</v>
      </c>
    </row>
    <row r="266" spans="1:15" ht="16.5">
      <c r="A266" s="397">
        <v>846</v>
      </c>
      <c r="B266" s="398" t="s">
        <v>290</v>
      </c>
      <c r="C266" s="399">
        <v>6009945.2482320629</v>
      </c>
      <c r="D266" s="444">
        <v>6136924.3795807734</v>
      </c>
      <c r="E266" s="434">
        <f>D267-C266</f>
        <v>154918.89149983414</v>
      </c>
      <c r="F266" s="440">
        <f t="shared" si="30"/>
        <v>2.5777088659069965E-2</v>
      </c>
      <c r="G266" s="399">
        <f t="shared" ref="G266:G302" si="31">C266/L266</f>
        <v>1236.1055631904696</v>
      </c>
      <c r="H266" s="399">
        <f>D267/M266</f>
        <v>1295.6839301664349</v>
      </c>
      <c r="I266" s="445">
        <f t="shared" ref="I266:I302" si="32">H266-G266</f>
        <v>59.578366975965309</v>
      </c>
      <c r="J266" s="443">
        <f>D267/$D$10</f>
        <v>1.5736290862118905E-3</v>
      </c>
      <c r="K266" s="443">
        <f t="shared" ref="K266:K302" si="33">M266/$M$10</f>
        <v>8.5371170812317994E-4</v>
      </c>
      <c r="L266" s="400">
        <v>4862</v>
      </c>
      <c r="M266" s="400">
        <v>4758</v>
      </c>
      <c r="N266" s="412">
        <v>14</v>
      </c>
      <c r="O266" s="412">
        <v>14</v>
      </c>
    </row>
    <row r="267" spans="1:15" ht="16.5">
      <c r="A267" s="397">
        <v>848</v>
      </c>
      <c r="B267" s="398" t="s">
        <v>291</v>
      </c>
      <c r="C267" s="399">
        <v>5187989.674799866</v>
      </c>
      <c r="D267" s="444">
        <v>6164864.139731897</v>
      </c>
      <c r="E267" s="434">
        <f>D268-C267</f>
        <v>105473.67919605318</v>
      </c>
      <c r="F267" s="440">
        <f t="shared" ref="F267:F302" si="34">E267/C267</f>
        <v>2.0330356420788748E-2</v>
      </c>
      <c r="G267" s="399">
        <f t="shared" si="31"/>
        <v>1247.1129025961216</v>
      </c>
      <c r="H267" s="399">
        <f>D268/M267</f>
        <v>1301.8847402842891</v>
      </c>
      <c r="I267" s="445">
        <f t="shared" si="32"/>
        <v>54.771837688167579</v>
      </c>
      <c r="J267" s="443">
        <f>D268/$D$10</f>
        <v>1.351197319493076E-3</v>
      </c>
      <c r="K267" s="443">
        <f t="shared" si="33"/>
        <v>7.2954850887533619E-4</v>
      </c>
      <c r="L267" s="400">
        <v>4160</v>
      </c>
      <c r="M267" s="400">
        <v>4066</v>
      </c>
      <c r="N267" s="412">
        <v>12</v>
      </c>
      <c r="O267" s="412">
        <v>12</v>
      </c>
    </row>
    <row r="268" spans="1:15" ht="16.5">
      <c r="A268" s="397">
        <v>849</v>
      </c>
      <c r="B268" s="398" t="s">
        <v>292</v>
      </c>
      <c r="C268" s="399">
        <v>5157587.603192077</v>
      </c>
      <c r="D268" s="444">
        <v>5293463.3539959192</v>
      </c>
      <c r="E268" s="434">
        <f>D269-C268</f>
        <v>-2554496.5742221256</v>
      </c>
      <c r="F268" s="440">
        <f t="shared" si="34"/>
        <v>-0.49528903253938428</v>
      </c>
      <c r="G268" s="399">
        <f t="shared" si="31"/>
        <v>1776.6405798112562</v>
      </c>
      <c r="H268" s="399">
        <f>D269/M268</f>
        <v>913.68586485431786</v>
      </c>
      <c r="I268" s="445">
        <f t="shared" si="32"/>
        <v>-862.95471495693835</v>
      </c>
      <c r="J268" s="443">
        <f>D269/$D$10</f>
        <v>6.6445904798519985E-4</v>
      </c>
      <c r="K268" s="443">
        <f t="shared" si="33"/>
        <v>5.1118635066055903E-4</v>
      </c>
      <c r="L268" s="400">
        <v>2903</v>
      </c>
      <c r="M268" s="400">
        <v>2849</v>
      </c>
      <c r="N268" s="412">
        <v>16</v>
      </c>
      <c r="O268" s="412">
        <v>16</v>
      </c>
    </row>
    <row r="269" spans="1:15" ht="16.5">
      <c r="A269" s="397">
        <v>850</v>
      </c>
      <c r="B269" s="398" t="s">
        <v>293</v>
      </c>
      <c r="C269" s="399">
        <v>2361177.3024659222</v>
      </c>
      <c r="D269" s="444">
        <v>2603091.0289699514</v>
      </c>
      <c r="E269" s="434">
        <f>D270-C269</f>
        <v>8888024.5301748738</v>
      </c>
      <c r="F269" s="440">
        <f t="shared" si="34"/>
        <v>3.7642342745259176</v>
      </c>
      <c r="G269" s="399">
        <f t="shared" si="31"/>
        <v>980.96273471787379</v>
      </c>
      <c r="H269" s="399">
        <f>D270/M269</f>
        <v>4750.5075306760118</v>
      </c>
      <c r="I269" s="445">
        <f t="shared" si="32"/>
        <v>3769.5447959581379</v>
      </c>
      <c r="J269" s="443">
        <f>D270/$D$10</f>
        <v>2.8714454689153135E-3</v>
      </c>
      <c r="K269" s="443">
        <f t="shared" si="33"/>
        <v>4.2488216158799707E-4</v>
      </c>
      <c r="L269" s="400">
        <v>2407</v>
      </c>
      <c r="M269" s="400">
        <v>2368</v>
      </c>
      <c r="N269" s="412">
        <v>13</v>
      </c>
      <c r="O269" s="412">
        <v>13</v>
      </c>
    </row>
    <row r="270" spans="1:15" ht="16.5">
      <c r="A270" s="397">
        <v>851</v>
      </c>
      <c r="B270" s="398" t="s">
        <v>294</v>
      </c>
      <c r="C270" s="399">
        <v>9718953.0407831315</v>
      </c>
      <c r="D270" s="444">
        <v>11249201.832640795</v>
      </c>
      <c r="E270" s="434">
        <f>D271-C270</f>
        <v>93862339.526309729</v>
      </c>
      <c r="F270" s="440">
        <f t="shared" si="34"/>
        <v>9.6576595372402902</v>
      </c>
      <c r="G270" s="399">
        <f t="shared" si="31"/>
        <v>457.85806005479492</v>
      </c>
      <c r="H270" s="399">
        <f>D271/M270</f>
        <v>4928.218316066841</v>
      </c>
      <c r="I270" s="445">
        <f t="shared" si="32"/>
        <v>4470.3602560120462</v>
      </c>
      <c r="J270" s="443">
        <f>D271/$D$10</f>
        <v>2.6439923261324206E-2</v>
      </c>
      <c r="K270" s="443">
        <f t="shared" si="33"/>
        <v>3.7711880372704909E-3</v>
      </c>
      <c r="L270" s="400">
        <v>21227</v>
      </c>
      <c r="M270" s="400">
        <v>21018</v>
      </c>
      <c r="N270" s="412">
        <v>19</v>
      </c>
      <c r="O270" s="412">
        <v>19</v>
      </c>
    </row>
    <row r="271" spans="1:15" ht="16.5">
      <c r="A271" s="397">
        <v>853</v>
      </c>
      <c r="B271" s="398" t="s">
        <v>295</v>
      </c>
      <c r="C271" s="399">
        <v>72855734.23505275</v>
      </c>
      <c r="D271" s="444">
        <v>103581292.56709287</v>
      </c>
      <c r="E271" s="434">
        <f>D272-C271</f>
        <v>-70280991.658342004</v>
      </c>
      <c r="F271" s="440">
        <f t="shared" si="34"/>
        <v>-0.96465971273580309</v>
      </c>
      <c r="G271" s="399">
        <f t="shared" si="31"/>
        <v>368.1441851190134</v>
      </c>
      <c r="H271" s="399">
        <f>D272/M271</f>
        <v>12.754900980916505</v>
      </c>
      <c r="I271" s="445">
        <f t="shared" si="32"/>
        <v>-355.38928413809691</v>
      </c>
      <c r="J271" s="443">
        <f>D272/$D$10</f>
        <v>6.5722288705560785E-4</v>
      </c>
      <c r="K271" s="443">
        <f t="shared" si="33"/>
        <v>3.6219589436080175E-2</v>
      </c>
      <c r="L271" s="400">
        <v>197900</v>
      </c>
      <c r="M271" s="400">
        <v>201863</v>
      </c>
      <c r="N271" s="412">
        <v>2</v>
      </c>
      <c r="O271" s="412">
        <v>2</v>
      </c>
    </row>
    <row r="272" spans="1:15" ht="16.5">
      <c r="A272" s="397">
        <v>854</v>
      </c>
      <c r="B272" s="398" t="s">
        <v>296</v>
      </c>
      <c r="C272" s="399">
        <v>2122143.1874740487</v>
      </c>
      <c r="D272" s="444">
        <v>2574742.5767107485</v>
      </c>
      <c r="E272" s="434">
        <f>D273-C272</f>
        <v>-1865916.5472075185</v>
      </c>
      <c r="F272" s="440">
        <f t="shared" si="34"/>
        <v>-0.87926043738287407</v>
      </c>
      <c r="G272" s="399">
        <f t="shared" si="31"/>
        <v>650.56504827530614</v>
      </c>
      <c r="H272" s="399">
        <f>D273/M272</f>
        <v>78.766258919929328</v>
      </c>
      <c r="I272" s="445">
        <f t="shared" si="32"/>
        <v>-571.79878935537681</v>
      </c>
      <c r="J272" s="443">
        <f>D273/$D$10</f>
        <v>6.5403824747271315E-5</v>
      </c>
      <c r="K272" s="443">
        <f t="shared" si="33"/>
        <v>5.8367469241797068E-4</v>
      </c>
      <c r="L272" s="400">
        <v>3262</v>
      </c>
      <c r="M272" s="400">
        <v>3253</v>
      </c>
      <c r="N272" s="412">
        <v>19</v>
      </c>
      <c r="O272" s="412">
        <v>19</v>
      </c>
    </row>
    <row r="273" spans="1:15" ht="16.5">
      <c r="A273" s="397">
        <v>857</v>
      </c>
      <c r="B273" s="398" t="s">
        <v>297</v>
      </c>
      <c r="C273" s="399">
        <v>40987.953384457971</v>
      </c>
      <c r="D273" s="444">
        <v>256226.6402665301</v>
      </c>
      <c r="E273" s="434">
        <f>D274-C273</f>
        <v>30737406.720021211</v>
      </c>
      <c r="F273" s="440">
        <f t="shared" si="34"/>
        <v>749.91318624062808</v>
      </c>
      <c r="G273" s="399">
        <f t="shared" si="31"/>
        <v>17.121116701945684</v>
      </c>
      <c r="H273" s="399">
        <f>D274/M273</f>
        <v>13306.698950888745</v>
      </c>
      <c r="I273" s="445">
        <f t="shared" si="32"/>
        <v>13289.577834186799</v>
      </c>
      <c r="J273" s="443">
        <f>D274/$D$10</f>
        <v>7.8564224591471058E-3</v>
      </c>
      <c r="K273" s="443">
        <f t="shared" si="33"/>
        <v>4.1501369922003261E-4</v>
      </c>
      <c r="L273" s="400">
        <v>2394</v>
      </c>
      <c r="M273" s="400">
        <v>2313</v>
      </c>
      <c r="N273" s="412">
        <v>11</v>
      </c>
      <c r="O273" s="412">
        <v>11</v>
      </c>
    </row>
    <row r="274" spans="1:15" ht="16.5">
      <c r="A274" s="397">
        <v>858</v>
      </c>
      <c r="B274" s="398" t="s">
        <v>298</v>
      </c>
      <c r="C274" s="399">
        <v>28495390.866934001</v>
      </c>
      <c r="D274" s="444">
        <v>30778394.67340567</v>
      </c>
      <c r="E274" s="434">
        <f>D275-C274</f>
        <v>-16975653.77507633</v>
      </c>
      <c r="F274" s="440">
        <f t="shared" si="34"/>
        <v>-0.59573331891982739</v>
      </c>
      <c r="G274" s="399">
        <f t="shared" si="31"/>
        <v>705.61090696647193</v>
      </c>
      <c r="H274" s="399">
        <f>D275/M274</f>
        <v>278.67185378725804</v>
      </c>
      <c r="I274" s="445">
        <f t="shared" si="32"/>
        <v>-426.93905317921389</v>
      </c>
      <c r="J274" s="443">
        <f>D275/$D$10</f>
        <v>2.9405016789306841E-3</v>
      </c>
      <c r="K274" s="443">
        <f t="shared" si="33"/>
        <v>7.4171363157620879E-3</v>
      </c>
      <c r="L274" s="400">
        <v>40384</v>
      </c>
      <c r="M274" s="400">
        <v>41338</v>
      </c>
      <c r="N274" s="412">
        <v>1</v>
      </c>
      <c r="O274" s="413">
        <v>35</v>
      </c>
    </row>
    <row r="275" spans="1:15" ht="16.5">
      <c r="A275" s="397">
        <v>859</v>
      </c>
      <c r="B275" s="398" t="s">
        <v>299</v>
      </c>
      <c r="C275" s="399">
        <v>11048310.352992442</v>
      </c>
      <c r="D275" s="444">
        <v>11519737.091857674</v>
      </c>
      <c r="E275" s="434">
        <f>D276-C275</f>
        <v>-2848884.611870952</v>
      </c>
      <c r="F275" s="440">
        <f t="shared" si="34"/>
        <v>-0.25785704065593429</v>
      </c>
      <c r="G275" s="399">
        <f t="shared" si="31"/>
        <v>1683.6803341957393</v>
      </c>
      <c r="H275" s="399">
        <f>D276/M275</f>
        <v>1256.6169718193853</v>
      </c>
      <c r="I275" s="445">
        <f t="shared" si="32"/>
        <v>-427.06336237635401</v>
      </c>
      <c r="J275" s="443">
        <f>D276/$D$10</f>
        <v>2.0929666159722367E-3</v>
      </c>
      <c r="K275" s="443">
        <f t="shared" si="33"/>
        <v>1.1707584900176018E-3</v>
      </c>
      <c r="L275" s="400">
        <v>6562</v>
      </c>
      <c r="M275" s="400">
        <v>6525</v>
      </c>
      <c r="N275" s="412">
        <v>17</v>
      </c>
      <c r="O275" s="412">
        <v>17</v>
      </c>
    </row>
    <row r="276" spans="1:15" ht="16.5">
      <c r="A276" s="397">
        <v>886</v>
      </c>
      <c r="B276" s="398" t="s">
        <v>300</v>
      </c>
      <c r="C276" s="399">
        <v>7222686.3968305141</v>
      </c>
      <c r="D276" s="444">
        <v>8199425.7411214896</v>
      </c>
      <c r="E276" s="434">
        <f>D277-C276</f>
        <v>-4211153.5149963936</v>
      </c>
      <c r="F276" s="440">
        <f t="shared" si="34"/>
        <v>-0.58304532186865365</v>
      </c>
      <c r="G276" s="399">
        <f t="shared" si="31"/>
        <v>573.27457709584201</v>
      </c>
      <c r="H276" s="399">
        <f>D277/M276</f>
        <v>240.28826951520949</v>
      </c>
      <c r="I276" s="445">
        <f t="shared" si="32"/>
        <v>-332.98630758063251</v>
      </c>
      <c r="J276" s="443">
        <f>D277/$D$10</f>
        <v>7.6871697891849793E-4</v>
      </c>
      <c r="K276" s="443">
        <f t="shared" si="33"/>
        <v>2.2487534337763374E-3</v>
      </c>
      <c r="L276" s="400">
        <v>12599</v>
      </c>
      <c r="M276" s="400">
        <v>12533</v>
      </c>
      <c r="N276" s="412">
        <v>4</v>
      </c>
      <c r="O276" s="412">
        <v>4</v>
      </c>
    </row>
    <row r="277" spans="1:15" ht="16.5">
      <c r="A277" s="397">
        <v>887</v>
      </c>
      <c r="B277" s="398" t="s">
        <v>301</v>
      </c>
      <c r="C277" s="399">
        <v>2395258.2520750766</v>
      </c>
      <c r="D277" s="444">
        <v>3011532.8818341205</v>
      </c>
      <c r="E277" s="434">
        <f>D278-C277</f>
        <v>3056863.8842536011</v>
      </c>
      <c r="F277" s="440">
        <f t="shared" si="34"/>
        <v>1.276214738684381</v>
      </c>
      <c r="G277" s="399">
        <f t="shared" si="31"/>
        <v>524.24124580325599</v>
      </c>
      <c r="H277" s="399">
        <f>D278/M277</f>
        <v>1193.5468774800083</v>
      </c>
      <c r="I277" s="445">
        <f t="shared" si="32"/>
        <v>669.30563167675234</v>
      </c>
      <c r="J277" s="443">
        <f>D278/$D$10</f>
        <v>1.391696196516609E-3</v>
      </c>
      <c r="K277" s="443">
        <f t="shared" si="33"/>
        <v>8.1962065630657545E-4</v>
      </c>
      <c r="L277" s="400">
        <v>4569</v>
      </c>
      <c r="M277" s="400">
        <v>4568</v>
      </c>
      <c r="N277" s="412">
        <v>6</v>
      </c>
      <c r="O277" s="412">
        <v>6</v>
      </c>
    </row>
    <row r="278" spans="1:15" ht="16.5">
      <c r="A278" s="397">
        <v>889</v>
      </c>
      <c r="B278" s="398" t="s">
        <v>302</v>
      </c>
      <c r="C278" s="399">
        <v>5130771.1324107042</v>
      </c>
      <c r="D278" s="444">
        <v>5452122.1363286776</v>
      </c>
      <c r="E278" s="434">
        <f>D279-C278</f>
        <v>-1888932.8758675461</v>
      </c>
      <c r="F278" s="440">
        <f t="shared" si="34"/>
        <v>-0.36815769542618965</v>
      </c>
      <c r="G278" s="399">
        <f t="shared" si="31"/>
        <v>2033.5993390450672</v>
      </c>
      <c r="H278" s="399">
        <f>D279/M278</f>
        <v>1301.4204161152782</v>
      </c>
      <c r="I278" s="445">
        <f t="shared" si="32"/>
        <v>-732.178922929789</v>
      </c>
      <c r="J278" s="443">
        <f>D279/$D$10</f>
        <v>8.2750420084887948E-4</v>
      </c>
      <c r="K278" s="443">
        <f t="shared" si="33"/>
        <v>4.4695163197453576E-4</v>
      </c>
      <c r="L278" s="400">
        <v>2523</v>
      </c>
      <c r="M278" s="400">
        <v>2491</v>
      </c>
      <c r="N278" s="412">
        <v>17</v>
      </c>
      <c r="O278" s="412">
        <v>17</v>
      </c>
    </row>
    <row r="279" spans="1:15" ht="16.5">
      <c r="A279" s="397">
        <v>890</v>
      </c>
      <c r="B279" s="398" t="s">
        <v>303</v>
      </c>
      <c r="C279" s="399">
        <v>3354353.1591467476</v>
      </c>
      <c r="D279" s="444">
        <v>3241838.2565431581</v>
      </c>
      <c r="E279" s="434">
        <f>D280-C279</f>
        <v>3596126.2454824019</v>
      </c>
      <c r="F279" s="440">
        <f t="shared" si="34"/>
        <v>1.0720774095227215</v>
      </c>
      <c r="G279" s="399">
        <f t="shared" si="31"/>
        <v>2842.6721687684303</v>
      </c>
      <c r="H279" s="399">
        <f>D280/M279</f>
        <v>6102.2646221502628</v>
      </c>
      <c r="I279" s="445">
        <f t="shared" si="32"/>
        <v>3259.5924533818325</v>
      </c>
      <c r="J279" s="443">
        <f>D280/$D$10</f>
        <v>1.7741634375606518E-3</v>
      </c>
      <c r="K279" s="443">
        <f t="shared" si="33"/>
        <v>2.0436688431111851E-4</v>
      </c>
      <c r="L279" s="400">
        <v>1180</v>
      </c>
      <c r="M279" s="400">
        <v>1139</v>
      </c>
      <c r="N279" s="412">
        <v>19</v>
      </c>
      <c r="O279" s="412">
        <v>19</v>
      </c>
    </row>
    <row r="280" spans="1:15" ht="16.5">
      <c r="A280" s="397">
        <v>892</v>
      </c>
      <c r="B280" s="398" t="s">
        <v>304</v>
      </c>
      <c r="C280" s="399">
        <v>6510507.760659311</v>
      </c>
      <c r="D280" s="444">
        <v>6950479.4046291495</v>
      </c>
      <c r="E280" s="434">
        <f>D281-C280</f>
        <v>3558957.3122952618</v>
      </c>
      <c r="F280" s="440">
        <f t="shared" si="34"/>
        <v>0.54664819444664181</v>
      </c>
      <c r="G280" s="399">
        <f t="shared" si="31"/>
        <v>1812.5021605398972</v>
      </c>
      <c r="H280" s="399">
        <f>D281/M280</f>
        <v>2785.4675167232567</v>
      </c>
      <c r="I280" s="445">
        <f t="shared" si="32"/>
        <v>972.96535618335952</v>
      </c>
      <c r="J280" s="443">
        <f>D281/$D$10</f>
        <v>2.5703085684034488E-3</v>
      </c>
      <c r="K280" s="443">
        <f t="shared" si="33"/>
        <v>6.4862711745802761E-4</v>
      </c>
      <c r="L280" s="400">
        <v>3592</v>
      </c>
      <c r="M280" s="400">
        <v>3615</v>
      </c>
      <c r="N280" s="412">
        <v>13</v>
      </c>
      <c r="O280" s="412">
        <v>13</v>
      </c>
    </row>
    <row r="281" spans="1:15" ht="16.5">
      <c r="A281" s="397">
        <v>893</v>
      </c>
      <c r="B281" s="398" t="s">
        <v>305</v>
      </c>
      <c r="C281" s="399">
        <v>9453134.8075591978</v>
      </c>
      <c r="D281" s="444">
        <v>10069465.072954573</v>
      </c>
      <c r="E281" s="434">
        <f>D282-C281</f>
        <v>-2651839.0847264854</v>
      </c>
      <c r="F281" s="440">
        <f t="shared" si="34"/>
        <v>-0.28052483527537792</v>
      </c>
      <c r="G281" s="399">
        <f t="shared" si="31"/>
        <v>1271.608125848695</v>
      </c>
      <c r="H281" s="399">
        <f>D282/M281</f>
        <v>906.83942971102829</v>
      </c>
      <c r="I281" s="445">
        <f t="shared" si="32"/>
        <v>-364.76869613766667</v>
      </c>
      <c r="J281" s="443">
        <f>D282/$D$10</f>
        <v>1.7360831529765926E-3</v>
      </c>
      <c r="K281" s="443">
        <f t="shared" si="33"/>
        <v>1.3456994138133353E-3</v>
      </c>
      <c r="L281" s="400">
        <v>7434</v>
      </c>
      <c r="M281" s="400">
        <v>7500</v>
      </c>
      <c r="N281" s="412">
        <v>15</v>
      </c>
      <c r="O281" s="412">
        <v>15</v>
      </c>
    </row>
    <row r="282" spans="1:15" ht="16.5">
      <c r="A282" s="397">
        <v>895</v>
      </c>
      <c r="B282" s="398" t="s">
        <v>306</v>
      </c>
      <c r="C282" s="399">
        <v>6084871.8547387524</v>
      </c>
      <c r="D282" s="444">
        <v>6801295.7228327123</v>
      </c>
      <c r="E282" s="434">
        <f>D283-C282</f>
        <v>47430667.604289666</v>
      </c>
      <c r="F282" s="440">
        <f t="shared" si="34"/>
        <v>7.7948506947359624</v>
      </c>
      <c r="G282" s="399">
        <f t="shared" si="31"/>
        <v>403.18525409082645</v>
      </c>
      <c r="H282" s="399">
        <f>D283/M282</f>
        <v>3582.5103400072576</v>
      </c>
      <c r="I282" s="445">
        <f t="shared" si="32"/>
        <v>3179.3250859164309</v>
      </c>
      <c r="J282" s="443">
        <f>D283/$D$10</f>
        <v>1.3660253907997657E-2</v>
      </c>
      <c r="K282" s="443">
        <f t="shared" si="33"/>
        <v>2.680274379139147E-3</v>
      </c>
      <c r="L282" s="400">
        <v>15092</v>
      </c>
      <c r="M282" s="400">
        <v>14938</v>
      </c>
      <c r="N282" s="412">
        <v>2</v>
      </c>
      <c r="O282" s="412">
        <v>2</v>
      </c>
    </row>
    <row r="283" spans="1:15" ht="16.5">
      <c r="A283" s="397">
        <v>905</v>
      </c>
      <c r="B283" s="398" t="s">
        <v>307</v>
      </c>
      <c r="C283" s="399">
        <v>42261480.900079563</v>
      </c>
      <c r="D283" s="444">
        <v>53515539.459028415</v>
      </c>
      <c r="E283" s="434">
        <f>D284-C283</f>
        <v>-32267812.142100625</v>
      </c>
      <c r="F283" s="440">
        <f t="shared" si="34"/>
        <v>-0.76352771968385702</v>
      </c>
      <c r="G283" s="399">
        <f t="shared" si="31"/>
        <v>621.6020606589334</v>
      </c>
      <c r="H283" s="399">
        <f>D284/M283</f>
        <v>144.92819708189188</v>
      </c>
      <c r="I283" s="445">
        <f t="shared" si="32"/>
        <v>-476.67386357704152</v>
      </c>
      <c r="J283" s="443">
        <f>D284/$D$10</f>
        <v>2.5509609748198981E-3</v>
      </c>
      <c r="K283" s="443">
        <f t="shared" si="33"/>
        <v>1.2372539837188314E-2</v>
      </c>
      <c r="L283" s="400">
        <v>67988</v>
      </c>
      <c r="M283" s="400">
        <v>68956</v>
      </c>
      <c r="N283" s="412">
        <v>15</v>
      </c>
      <c r="O283" s="412">
        <v>15</v>
      </c>
    </row>
    <row r="284" spans="1:15" ht="16.5">
      <c r="A284" s="397">
        <v>908</v>
      </c>
      <c r="B284" s="398" t="s">
        <v>308</v>
      </c>
      <c r="C284" s="399">
        <v>8177278.4549760902</v>
      </c>
      <c r="D284" s="444">
        <v>9993668.7579789367</v>
      </c>
      <c r="E284" s="434">
        <f>D285-C284</f>
        <v>-2558474.5687451875</v>
      </c>
      <c r="F284" s="440">
        <f t="shared" si="34"/>
        <v>-0.31287604828820376</v>
      </c>
      <c r="G284" s="399">
        <f t="shared" si="31"/>
        <v>394.98036298971601</v>
      </c>
      <c r="H284" s="399">
        <f>D285/M284</f>
        <v>271.5185022823477</v>
      </c>
      <c r="I284" s="445">
        <f t="shared" si="32"/>
        <v>-123.46186070736832</v>
      </c>
      <c r="J284" s="443">
        <f>D285/$D$10</f>
        <v>1.4342429978477806E-3</v>
      </c>
      <c r="K284" s="443">
        <f t="shared" si="33"/>
        <v>3.7130538225937548E-3</v>
      </c>
      <c r="L284" s="400">
        <v>20703</v>
      </c>
      <c r="M284" s="400">
        <v>20694</v>
      </c>
      <c r="N284" s="412">
        <v>6</v>
      </c>
      <c r="O284" s="412">
        <v>6</v>
      </c>
    </row>
    <row r="285" spans="1:15" ht="16.5">
      <c r="A285" s="397">
        <v>915</v>
      </c>
      <c r="B285" s="398" t="s">
        <v>309</v>
      </c>
      <c r="C285" s="399">
        <v>3733316.3626078088</v>
      </c>
      <c r="D285" s="444">
        <v>5618803.8862309027</v>
      </c>
      <c r="E285" s="434">
        <f>D286-C285</f>
        <v>-2301117.4133217409</v>
      </c>
      <c r="F285" s="440">
        <f t="shared" si="34"/>
        <v>-0.61637353757889313</v>
      </c>
      <c r="G285" s="399">
        <f t="shared" si="31"/>
        <v>188.94257617327844</v>
      </c>
      <c r="H285" s="399">
        <f>D286/M285</f>
        <v>72.600950437779076</v>
      </c>
      <c r="I285" s="445">
        <f t="shared" si="32"/>
        <v>-116.34162573549936</v>
      </c>
      <c r="J285" s="443">
        <f>D286/$D$10</f>
        <v>3.6557982021266048E-4</v>
      </c>
      <c r="K285" s="443">
        <f t="shared" si="33"/>
        <v>3.5395483115060887E-3</v>
      </c>
      <c r="L285" s="400">
        <v>19759</v>
      </c>
      <c r="M285" s="400">
        <v>19727</v>
      </c>
      <c r="N285" s="412">
        <v>11</v>
      </c>
      <c r="O285" s="412">
        <v>11</v>
      </c>
    </row>
    <row r="286" spans="1:15" ht="16.5">
      <c r="A286" s="397">
        <v>918</v>
      </c>
      <c r="B286" s="398" t="s">
        <v>310</v>
      </c>
      <c r="C286" s="399">
        <v>1193272.1688014576</v>
      </c>
      <c r="D286" s="444">
        <v>1432198.9492860679</v>
      </c>
      <c r="E286" s="434">
        <f>D287-C286</f>
        <v>1646676.7472630814</v>
      </c>
      <c r="F286" s="440">
        <f t="shared" si="34"/>
        <v>1.3799674460831772</v>
      </c>
      <c r="G286" s="399">
        <f t="shared" si="31"/>
        <v>535.57996804374216</v>
      </c>
      <c r="H286" s="399">
        <f>D287/M286</f>
        <v>1265.0106530354294</v>
      </c>
      <c r="I286" s="445">
        <f t="shared" si="32"/>
        <v>729.43068499168726</v>
      </c>
      <c r="J286" s="443">
        <f>D287/$D$10</f>
        <v>7.2491884920426524E-4</v>
      </c>
      <c r="K286" s="443">
        <f t="shared" si="33"/>
        <v>4.0281269120145838E-4</v>
      </c>
      <c r="L286" s="400">
        <v>2228</v>
      </c>
      <c r="M286" s="400">
        <v>2245</v>
      </c>
      <c r="N286" s="412">
        <v>2</v>
      </c>
      <c r="O286" s="412">
        <v>2</v>
      </c>
    </row>
    <row r="287" spans="1:15" ht="16.5">
      <c r="A287" s="397">
        <v>921</v>
      </c>
      <c r="B287" s="398" t="s">
        <v>311</v>
      </c>
      <c r="C287" s="399">
        <v>2628091.2900692774</v>
      </c>
      <c r="D287" s="444">
        <v>2839948.916064539</v>
      </c>
      <c r="E287" s="434">
        <f>D288-C287</f>
        <v>631667.95550184045</v>
      </c>
      <c r="F287" s="440">
        <f t="shared" si="34"/>
        <v>0.24035236442840213</v>
      </c>
      <c r="G287" s="399">
        <f t="shared" si="31"/>
        <v>1387.5877983470314</v>
      </c>
      <c r="H287" s="399">
        <f>D288/M287</f>
        <v>1720.1895754992706</v>
      </c>
      <c r="I287" s="445">
        <f t="shared" si="32"/>
        <v>332.60177715223926</v>
      </c>
      <c r="J287" s="443">
        <f>D288/$D$10</f>
        <v>8.3207867142096059E-4</v>
      </c>
      <c r="K287" s="443">
        <f t="shared" si="33"/>
        <v>3.4001338522350274E-4</v>
      </c>
      <c r="L287" s="400">
        <v>1894</v>
      </c>
      <c r="M287" s="400">
        <v>1895</v>
      </c>
      <c r="N287" s="412">
        <v>11</v>
      </c>
      <c r="O287" s="412">
        <v>11</v>
      </c>
    </row>
    <row r="288" spans="1:15" ht="16.5">
      <c r="A288" s="397">
        <v>922</v>
      </c>
      <c r="B288" s="398" t="s">
        <v>312</v>
      </c>
      <c r="C288" s="399">
        <v>2973862.4018592387</v>
      </c>
      <c r="D288" s="444">
        <v>3259759.2455711178</v>
      </c>
      <c r="E288" s="434">
        <f>D289-C288</f>
        <v>684913.35315237241</v>
      </c>
      <c r="F288" s="440">
        <f t="shared" si="34"/>
        <v>0.23031104355203832</v>
      </c>
      <c r="G288" s="399">
        <f t="shared" si="31"/>
        <v>660.71148674944209</v>
      </c>
      <c r="H288" s="399">
        <f>D289/M288</f>
        <v>818.7012206336118</v>
      </c>
      <c r="I288" s="445">
        <f t="shared" si="32"/>
        <v>157.98973388416971</v>
      </c>
      <c r="J288" s="443">
        <f>D289/$D$10</f>
        <v>9.3393071080128147E-4</v>
      </c>
      <c r="K288" s="443">
        <f t="shared" si="33"/>
        <v>8.018574240442394E-4</v>
      </c>
      <c r="L288" s="400">
        <v>4501</v>
      </c>
      <c r="M288" s="400">
        <v>4469</v>
      </c>
      <c r="N288" s="412">
        <v>6</v>
      </c>
      <c r="O288" s="412">
        <v>6</v>
      </c>
    </row>
    <row r="289" spans="1:15" ht="16.5">
      <c r="A289" s="397">
        <v>924</v>
      </c>
      <c r="B289" s="398" t="s">
        <v>313</v>
      </c>
      <c r="C289" s="399">
        <v>3323651.347295037</v>
      </c>
      <c r="D289" s="444">
        <v>3658775.7550116112</v>
      </c>
      <c r="E289" s="434">
        <f>D290-C289</f>
        <v>963799.33477162709</v>
      </c>
      <c r="F289" s="440">
        <f t="shared" si="34"/>
        <v>0.28998208116986096</v>
      </c>
      <c r="G289" s="399">
        <f t="shared" si="31"/>
        <v>1128.1912244721782</v>
      </c>
      <c r="H289" s="399">
        <f>D290/M289</f>
        <v>1460.3033658265206</v>
      </c>
      <c r="I289" s="445">
        <f t="shared" si="32"/>
        <v>332.11214135434238</v>
      </c>
      <c r="J289" s="443">
        <f>D290/$D$10</f>
        <v>1.0944048313273169E-3</v>
      </c>
      <c r="K289" s="443">
        <f t="shared" si="33"/>
        <v>5.2679646386079369E-4</v>
      </c>
      <c r="L289" s="400">
        <v>2946</v>
      </c>
      <c r="M289" s="400">
        <v>2936</v>
      </c>
      <c r="N289" s="412">
        <v>16</v>
      </c>
      <c r="O289" s="412">
        <v>16</v>
      </c>
    </row>
    <row r="290" spans="1:15" ht="16.5">
      <c r="A290" s="397">
        <v>925</v>
      </c>
      <c r="B290" s="398" t="s">
        <v>314</v>
      </c>
      <c r="C290" s="399">
        <v>3971418.8486022213</v>
      </c>
      <c r="D290" s="444">
        <v>4287450.6820666641</v>
      </c>
      <c r="E290" s="434">
        <f>D291-C290</f>
        <v>14603955.340492923</v>
      </c>
      <c r="F290" s="440">
        <f t="shared" si="34"/>
        <v>3.6772639445051039</v>
      </c>
      <c r="G290" s="399">
        <f t="shared" si="31"/>
        <v>1158.8616424284276</v>
      </c>
      <c r="H290" s="399">
        <f>D291/M290</f>
        <v>5484.3147886315746</v>
      </c>
      <c r="I290" s="445">
        <f t="shared" si="32"/>
        <v>4325.4531462031473</v>
      </c>
      <c r="J290" s="443">
        <f>D291/$D$10</f>
        <v>4.7415074280129938E-3</v>
      </c>
      <c r="K290" s="443">
        <f t="shared" si="33"/>
        <v>6.0771785527810227E-4</v>
      </c>
      <c r="L290" s="400">
        <v>3427</v>
      </c>
      <c r="M290" s="400">
        <v>3387</v>
      </c>
      <c r="N290" s="412">
        <v>11</v>
      </c>
      <c r="O290" s="412">
        <v>11</v>
      </c>
    </row>
    <row r="291" spans="1:15" ht="16.5">
      <c r="A291" s="397">
        <v>927</v>
      </c>
      <c r="B291" s="398" t="s">
        <v>315</v>
      </c>
      <c r="C291" s="399">
        <v>18082293.645988837</v>
      </c>
      <c r="D291" s="444">
        <v>18575374.189095143</v>
      </c>
      <c r="E291" s="434">
        <f>D292-C291</f>
        <v>-9730184.5561063252</v>
      </c>
      <c r="F291" s="440">
        <f t="shared" si="34"/>
        <v>-0.53810565996779702</v>
      </c>
      <c r="G291" s="399">
        <f t="shared" si="31"/>
        <v>625.40357783657305</v>
      </c>
      <c r="H291" s="399">
        <f>D292/M291</f>
        <v>289.89306479756038</v>
      </c>
      <c r="I291" s="445">
        <f t="shared" si="32"/>
        <v>-335.51051303901266</v>
      </c>
      <c r="J291" s="443">
        <f>D292/$D$10</f>
        <v>2.1319402175220396E-3</v>
      </c>
      <c r="K291" s="443">
        <f t="shared" si="33"/>
        <v>5.1694594415168009E-3</v>
      </c>
      <c r="L291" s="400">
        <v>28913</v>
      </c>
      <c r="M291" s="400">
        <v>28811</v>
      </c>
      <c r="N291" s="412">
        <v>1</v>
      </c>
      <c r="O291" s="413">
        <v>33</v>
      </c>
    </row>
    <row r="292" spans="1:15" ht="16.5">
      <c r="A292" s="397">
        <v>931</v>
      </c>
      <c r="B292" s="398" t="s">
        <v>316</v>
      </c>
      <c r="C292" s="399">
        <v>8214856.6947111012</v>
      </c>
      <c r="D292" s="444">
        <v>8352109.0898825126</v>
      </c>
      <c r="E292" s="434">
        <f>D293-C292</f>
        <v>-6628316.0971011156</v>
      </c>
      <c r="F292" s="440">
        <f t="shared" si="34"/>
        <v>-0.80686935188638964</v>
      </c>
      <c r="G292" s="399">
        <f t="shared" si="31"/>
        <v>1380.4161812655186</v>
      </c>
      <c r="H292" s="399">
        <f>D293/M292</f>
        <v>269.9575629760057</v>
      </c>
      <c r="I292" s="445">
        <f t="shared" si="32"/>
        <v>-1110.458618289513</v>
      </c>
      <c r="J292" s="443">
        <f>D293/$D$10</f>
        <v>4.0497671550692826E-4</v>
      </c>
      <c r="K292" s="443">
        <f t="shared" si="33"/>
        <v>1.0544900606641295E-3</v>
      </c>
      <c r="L292" s="400">
        <v>5951</v>
      </c>
      <c r="M292" s="400">
        <v>5877</v>
      </c>
      <c r="N292" s="412">
        <v>13</v>
      </c>
      <c r="O292" s="412">
        <v>13</v>
      </c>
    </row>
    <row r="293" spans="1:15" ht="16.5">
      <c r="A293" s="397">
        <v>934</v>
      </c>
      <c r="B293" s="398" t="s">
        <v>317</v>
      </c>
      <c r="C293" s="399">
        <v>1417940.7216579299</v>
      </c>
      <c r="D293" s="444">
        <v>1586540.5976099856</v>
      </c>
      <c r="E293" s="434">
        <f>D294-C293</f>
        <v>952353.34165831143</v>
      </c>
      <c r="F293" s="440">
        <f t="shared" si="34"/>
        <v>0.67164538482594005</v>
      </c>
      <c r="G293" s="399">
        <f t="shared" si="31"/>
        <v>530.86511481015725</v>
      </c>
      <c r="H293" s="399">
        <f>D294/M293</f>
        <v>892.4299937184644</v>
      </c>
      <c r="I293" s="445">
        <f t="shared" si="32"/>
        <v>361.56487890830715</v>
      </c>
      <c r="J293" s="443">
        <f>D294/$D$10</f>
        <v>6.0503582826271619E-4</v>
      </c>
      <c r="K293" s="443">
        <f t="shared" si="33"/>
        <v>4.7655701907842917E-4</v>
      </c>
      <c r="L293" s="400">
        <v>2671</v>
      </c>
      <c r="M293" s="400">
        <v>2656</v>
      </c>
      <c r="N293" s="412">
        <v>14</v>
      </c>
      <c r="O293" s="412">
        <v>14</v>
      </c>
    </row>
    <row r="294" spans="1:15" ht="16.5">
      <c r="A294" s="397">
        <v>935</v>
      </c>
      <c r="B294" s="398" t="s">
        <v>318</v>
      </c>
      <c r="C294" s="399">
        <v>2075117.1821269398</v>
      </c>
      <c r="D294" s="444">
        <v>2370294.0633162414</v>
      </c>
      <c r="E294" s="434">
        <f>D295-C294</f>
        <v>5953950.627057692</v>
      </c>
      <c r="F294" s="440">
        <f t="shared" si="34"/>
        <v>2.8692117622750595</v>
      </c>
      <c r="G294" s="399">
        <f t="shared" si="31"/>
        <v>695.18163555341368</v>
      </c>
      <c r="H294" s="399">
        <f>D295/M294</f>
        <v>2743.1048203568953</v>
      </c>
      <c r="I294" s="445">
        <f t="shared" si="32"/>
        <v>2047.9231848034815</v>
      </c>
      <c r="J294" s="443">
        <f>D295/$D$10</f>
        <v>2.0494814408432349E-3</v>
      </c>
      <c r="K294" s="443">
        <f t="shared" si="33"/>
        <v>5.2518162456421773E-4</v>
      </c>
      <c r="L294" s="400">
        <v>2985</v>
      </c>
      <c r="M294" s="400">
        <v>2927</v>
      </c>
      <c r="N294" s="412">
        <v>8</v>
      </c>
      <c r="O294" s="412">
        <v>8</v>
      </c>
    </row>
    <row r="295" spans="1:15" ht="16.5">
      <c r="A295" s="397">
        <v>936</v>
      </c>
      <c r="B295" s="398" t="s">
        <v>319</v>
      </c>
      <c r="C295" s="399">
        <v>7386340.0324466061</v>
      </c>
      <c r="D295" s="444">
        <v>8029067.8091846323</v>
      </c>
      <c r="E295" s="434">
        <f>D296-C295</f>
        <v>2139104.5229021702</v>
      </c>
      <c r="F295" s="440">
        <f t="shared" si="34"/>
        <v>0.28960276855730216</v>
      </c>
      <c r="G295" s="399">
        <f t="shared" si="31"/>
        <v>1155.0179878728079</v>
      </c>
      <c r="H295" s="399">
        <f>D296/M295</f>
        <v>1517.9991323264983</v>
      </c>
      <c r="I295" s="445">
        <f t="shared" si="32"/>
        <v>362.98114445369038</v>
      </c>
      <c r="J295" s="443">
        <f>D296/$D$10</f>
        <v>2.4314431383474738E-3</v>
      </c>
      <c r="K295" s="443">
        <f t="shared" si="33"/>
        <v>1.1259018428904906E-3</v>
      </c>
      <c r="L295" s="400">
        <v>6395</v>
      </c>
      <c r="M295" s="400">
        <v>6275</v>
      </c>
      <c r="N295" s="412">
        <v>6</v>
      </c>
      <c r="O295" s="412">
        <v>6</v>
      </c>
    </row>
    <row r="296" spans="1:15" ht="16.5">
      <c r="A296" s="397">
        <v>946</v>
      </c>
      <c r="B296" s="398" t="s">
        <v>320</v>
      </c>
      <c r="C296" s="399">
        <v>8920694.5057034697</v>
      </c>
      <c r="D296" s="444">
        <v>9525444.5553487763</v>
      </c>
      <c r="E296" s="434">
        <f>D297-C296</f>
        <v>-4736047.5635501388</v>
      </c>
      <c r="F296" s="440">
        <f t="shared" si="34"/>
        <v>-0.53090570028175876</v>
      </c>
      <c r="G296" s="399">
        <f t="shared" si="31"/>
        <v>1418.9111668050691</v>
      </c>
      <c r="H296" s="399">
        <f>D297/M296</f>
        <v>665.17993040110173</v>
      </c>
      <c r="I296" s="445">
        <f t="shared" si="32"/>
        <v>-753.73123640396739</v>
      </c>
      <c r="J296" s="443">
        <f>D297/$D$10</f>
        <v>1.0681633843737076E-3</v>
      </c>
      <c r="K296" s="443">
        <f t="shared" si="33"/>
        <v>1.1287726683066256E-3</v>
      </c>
      <c r="L296" s="400">
        <v>6287</v>
      </c>
      <c r="M296" s="400">
        <v>6291</v>
      </c>
      <c r="N296" s="412">
        <v>15</v>
      </c>
      <c r="O296" s="412">
        <v>15</v>
      </c>
    </row>
    <row r="297" spans="1:15" ht="16.5">
      <c r="A297" s="397">
        <v>976</v>
      </c>
      <c r="B297" s="398" t="s">
        <v>321</v>
      </c>
      <c r="C297" s="399">
        <v>3378010.9958414966</v>
      </c>
      <c r="D297" s="444">
        <v>4184646.9421533309</v>
      </c>
      <c r="E297" s="434">
        <f>D298-C297</f>
        <v>13774032.838548724</v>
      </c>
      <c r="F297" s="440">
        <f t="shared" si="34"/>
        <v>4.0775571351026558</v>
      </c>
      <c r="G297" s="399">
        <f t="shared" si="31"/>
        <v>891.76636637843103</v>
      </c>
      <c r="H297" s="399">
        <f>D298/M297</f>
        <v>4555.6557329057687</v>
      </c>
      <c r="I297" s="445">
        <f t="shared" si="32"/>
        <v>3663.8893665273376</v>
      </c>
      <c r="J297" s="443">
        <f>D298/$D$10</f>
        <v>4.3781913849202164E-3</v>
      </c>
      <c r="K297" s="443">
        <f t="shared" si="33"/>
        <v>6.7554110573429436E-4</v>
      </c>
      <c r="L297" s="400">
        <v>3788</v>
      </c>
      <c r="M297" s="400">
        <v>3765</v>
      </c>
      <c r="N297" s="412">
        <v>19</v>
      </c>
      <c r="O297" s="412">
        <v>19</v>
      </c>
    </row>
    <row r="298" spans="1:15" ht="16.5">
      <c r="A298" s="397">
        <v>977</v>
      </c>
      <c r="B298" s="398" t="s">
        <v>322</v>
      </c>
      <c r="C298" s="399">
        <v>17196243.038474645</v>
      </c>
      <c r="D298" s="444">
        <v>17152043.834390219</v>
      </c>
      <c r="E298" s="434">
        <f>D299-C298</f>
        <v>9789217.3151636273</v>
      </c>
      <c r="F298" s="440">
        <f t="shared" si="34"/>
        <v>0.5692648849671037</v>
      </c>
      <c r="G298" s="399">
        <f t="shared" si="31"/>
        <v>1124.4519086166642</v>
      </c>
      <c r="H298" s="399">
        <f>D299/M298</f>
        <v>1755.8370976405929</v>
      </c>
      <c r="I298" s="445">
        <f t="shared" si="32"/>
        <v>631.38518902392866</v>
      </c>
      <c r="J298" s="443">
        <f>D299/$D$10</f>
        <v>6.8882467406896908E-3</v>
      </c>
      <c r="K298" s="443">
        <f t="shared" si="33"/>
        <v>2.7576072387862868E-3</v>
      </c>
      <c r="L298" s="400">
        <v>15293</v>
      </c>
      <c r="M298" s="400">
        <v>15369</v>
      </c>
      <c r="N298" s="412">
        <v>17</v>
      </c>
      <c r="O298" s="412">
        <v>17</v>
      </c>
    </row>
    <row r="299" spans="1:15" ht="16.5">
      <c r="A299" s="397">
        <v>980</v>
      </c>
      <c r="B299" s="398" t="s">
        <v>323</v>
      </c>
      <c r="C299" s="399">
        <v>25873469.600610446</v>
      </c>
      <c r="D299" s="444">
        <v>26985460.353638273</v>
      </c>
      <c r="E299" s="434">
        <f>D300-C299</f>
        <v>-23971767.175687689</v>
      </c>
      <c r="F299" s="440">
        <f t="shared" si="34"/>
        <v>-0.92649990688230355</v>
      </c>
      <c r="G299" s="399">
        <f t="shared" si="31"/>
        <v>769.88334574970827</v>
      </c>
      <c r="H299" s="399">
        <f>D300/M299</f>
        <v>56.468878609221662</v>
      </c>
      <c r="I299" s="445">
        <f t="shared" si="32"/>
        <v>-713.41446714048664</v>
      </c>
      <c r="J299" s="443">
        <f>D300/$D$10</f>
        <v>4.8542420097976065E-4</v>
      </c>
      <c r="K299" s="443">
        <f t="shared" si="33"/>
        <v>6.0425492211988929E-3</v>
      </c>
      <c r="L299" s="400">
        <v>33607</v>
      </c>
      <c r="M299" s="400">
        <v>33677</v>
      </c>
      <c r="N299" s="412">
        <v>6</v>
      </c>
      <c r="O299" s="412">
        <v>6</v>
      </c>
    </row>
    <row r="300" spans="1:15" ht="16.5">
      <c r="A300" s="397">
        <v>981</v>
      </c>
      <c r="B300" s="398" t="s">
        <v>324</v>
      </c>
      <c r="C300" s="399">
        <v>1747327.2215400729</v>
      </c>
      <c r="D300" s="444">
        <v>1901702.4249227578</v>
      </c>
      <c r="E300" s="434">
        <f>D301-C300</f>
        <v>889291.10620624572</v>
      </c>
      <c r="F300" s="440">
        <f t="shared" si="34"/>
        <v>0.50894365705722555</v>
      </c>
      <c r="G300" s="399">
        <f t="shared" si="31"/>
        <v>781.10291530624625</v>
      </c>
      <c r="H300" s="399">
        <f>D301/M300</f>
        <v>1194.6616799938008</v>
      </c>
      <c r="I300" s="445">
        <f t="shared" si="32"/>
        <v>413.55876468755457</v>
      </c>
      <c r="J300" s="443">
        <f>D301/$D$10</f>
        <v>6.7301714940329576E-4</v>
      </c>
      <c r="K300" s="443">
        <f t="shared" si="33"/>
        <v>3.9599448083813747E-4</v>
      </c>
      <c r="L300" s="400">
        <v>2237</v>
      </c>
      <c r="M300" s="400">
        <v>2207</v>
      </c>
      <c r="N300" s="412">
        <v>5</v>
      </c>
      <c r="O300" s="412">
        <v>5</v>
      </c>
    </row>
    <row r="301" spans="1:15" ht="16.5">
      <c r="A301" s="397">
        <v>989</v>
      </c>
      <c r="B301" s="398" t="s">
        <v>325</v>
      </c>
      <c r="C301" s="399">
        <v>2172185.7513801623</v>
      </c>
      <c r="D301" s="444">
        <v>2636618.3277463187</v>
      </c>
      <c r="E301" s="434">
        <f>D302-C301</f>
        <v>8610527.8297919128</v>
      </c>
      <c r="F301" s="440">
        <f t="shared" si="34"/>
        <v>3.9639924091763148</v>
      </c>
      <c r="G301" s="399">
        <f t="shared" si="31"/>
        <v>401.81016488719246</v>
      </c>
      <c r="H301" s="399">
        <f>D302/M301</f>
        <v>2028.350937015063</v>
      </c>
      <c r="I301" s="445">
        <f t="shared" si="32"/>
        <v>1626.5407721278705</v>
      </c>
      <c r="J301" s="443">
        <f>D302/$D$10</f>
        <v>2.7523707473563678E-3</v>
      </c>
      <c r="K301" s="443">
        <f t="shared" si="33"/>
        <v>9.538317445108921E-4</v>
      </c>
      <c r="L301" s="400">
        <v>5406</v>
      </c>
      <c r="M301" s="400">
        <v>5316</v>
      </c>
      <c r="N301" s="412">
        <v>14</v>
      </c>
      <c r="O301" s="412">
        <v>14</v>
      </c>
    </row>
    <row r="302" spans="1:15" ht="16.5">
      <c r="A302" s="397">
        <v>992</v>
      </c>
      <c r="B302" s="398" t="s">
        <v>326</v>
      </c>
      <c r="C302" s="399">
        <v>10211773.507536478</v>
      </c>
      <c r="D302" s="444">
        <v>10782713.581172075</v>
      </c>
      <c r="E302" s="434">
        <f>D303-C302</f>
        <v>-10211773.507536478</v>
      </c>
      <c r="F302" s="440">
        <f t="shared" si="34"/>
        <v>-1</v>
      </c>
      <c r="G302" s="399">
        <f t="shared" si="31"/>
        <v>563.56365935631777</v>
      </c>
      <c r="H302" s="399">
        <f>D303/M302</f>
        <v>0</v>
      </c>
      <c r="I302" s="445">
        <f t="shared" si="32"/>
        <v>-563.56365935631777</v>
      </c>
      <c r="J302" s="443">
        <f>D303/$D$10</f>
        <v>0</v>
      </c>
      <c r="K302" s="443">
        <f t="shared" si="33"/>
        <v>3.22447522208526E-3</v>
      </c>
      <c r="L302" s="400">
        <v>18120</v>
      </c>
      <c r="M302" s="400">
        <v>17971</v>
      </c>
      <c r="N302" s="412">
        <v>13</v>
      </c>
      <c r="O302" s="412">
        <v>13</v>
      </c>
    </row>
    <row r="303" spans="1:15" ht="16.5">
      <c r="A303" s="241"/>
      <c r="B303" s="24"/>
      <c r="D303" s="617"/>
    </row>
  </sheetData>
  <autoFilter ref="A10:O10" xr:uid="{70756EBB-3FD4-43F2-9773-86B8D48CFBAE}"/>
  <phoneticPr fontId="45" type="noConversion"/>
  <conditionalFormatting sqref="E10:F302 I10:I302">
    <cfRule type="cellIs" dxfId="10" priority="3" operator="lessThan">
      <formula>0</formula>
    </cfRule>
    <cfRule type="cellIs" dxfId="9" priority="4" operator="lessThan">
      <formula>0</formula>
    </cfRule>
    <cfRule type="cellIs" dxfId="8" priority="5" operator="greaterThan">
      <formula>0</formula>
    </cfRule>
  </conditionalFormatting>
  <conditionalFormatting sqref="L11:M301">
    <cfRule type="cellIs" dxfId="7" priority="2" operator="lessThan">
      <formula>0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DA7B-475D-440A-A6C1-BE5484561927}">
  <sheetPr>
    <tabColor theme="5"/>
  </sheetPr>
  <dimension ref="A1:BL302"/>
  <sheetViews>
    <sheetView workbookViewId="0">
      <pane xSplit="4" ySplit="10" topLeftCell="E11" activePane="bottomRight" state="frozen"/>
      <selection activeCell="Y21" sqref="Y21"/>
      <selection pane="topRight" activeCell="Y21" sqref="Y21"/>
      <selection pane="bottomLeft" activeCell="Y21" sqref="Y21"/>
      <selection pane="bottomRight"/>
    </sheetView>
  </sheetViews>
  <sheetFormatPr defaultColWidth="9.140625" defaultRowHeight="16.5"/>
  <cols>
    <col min="1" max="1" width="6.85546875" style="14" customWidth="1"/>
    <col min="2" max="2" width="7.85546875" style="1" customWidth="1"/>
    <col min="3" max="3" width="6.5703125" style="1" bestFit="1" customWidth="1"/>
    <col min="4" max="4" width="18" style="8" bestFit="1" customWidth="1"/>
    <col min="5" max="5" width="11.28515625" style="1" bestFit="1" customWidth="1"/>
    <col min="6" max="6" width="11.5703125" style="7" customWidth="1"/>
    <col min="7" max="7" width="10.140625" style="513" bestFit="1" customWidth="1"/>
    <col min="8" max="8" width="10" style="513" bestFit="1" customWidth="1"/>
    <col min="9" max="9" width="5" style="513" customWidth="1"/>
    <col min="10" max="10" width="15.28515625" style="1" bestFit="1" customWidth="1"/>
    <col min="11" max="11" width="16" style="7" customWidth="1"/>
    <col min="12" max="12" width="12.7109375" style="513" bestFit="1" customWidth="1"/>
    <col min="13" max="13" width="10.7109375" style="513" bestFit="1" customWidth="1"/>
    <col min="14" max="14" width="4.85546875" style="513" customWidth="1"/>
    <col min="15" max="15" width="16.28515625" style="1" bestFit="1" customWidth="1"/>
    <col min="16" max="16" width="16.140625" style="40" customWidth="1"/>
    <col min="17" max="17" width="11.140625" style="513" bestFit="1" customWidth="1"/>
    <col min="18" max="18" width="10" style="513" bestFit="1" customWidth="1"/>
    <col min="19" max="19" width="4.85546875" style="513" customWidth="1"/>
    <col min="20" max="20" width="15" style="1" bestFit="1" customWidth="1"/>
    <col min="21" max="21" width="15" bestFit="1" customWidth="1"/>
    <col min="22" max="22" width="12.7109375" style="513" bestFit="1" customWidth="1"/>
    <col min="23" max="23" width="10" style="513" bestFit="1" customWidth="1"/>
    <col min="24" max="24" width="4.28515625" style="513" customWidth="1"/>
    <col min="25" max="26" width="17.85546875" style="513" customWidth="1"/>
    <col min="27" max="27" width="12.7109375" style="513" bestFit="1" customWidth="1"/>
    <col min="28" max="28" width="10.7109375" style="513" bestFit="1" customWidth="1"/>
    <col min="29" max="29" width="5.7109375" style="513" customWidth="1"/>
    <col min="30" max="30" width="14.85546875" style="486" customWidth="1"/>
    <col min="31" max="31" width="13.7109375" customWidth="1"/>
    <col min="32" max="32" width="5.42578125" style="513" customWidth="1"/>
    <col min="33" max="33" width="17.28515625" style="1" customWidth="1"/>
    <col min="34" max="34" width="16.42578125" bestFit="1" customWidth="1"/>
    <col min="35" max="35" width="12.140625" style="513" bestFit="1" customWidth="1"/>
    <col min="36" max="36" width="10" style="513" bestFit="1" customWidth="1"/>
    <col min="37" max="37" width="3" style="538" customWidth="1"/>
    <col min="38" max="38" width="15.42578125" style="1" customWidth="1"/>
    <col min="39" max="39" width="15.5703125" style="1" customWidth="1"/>
    <col min="40" max="40" width="9.28515625" style="1" bestFit="1" customWidth="1"/>
    <col min="41" max="41" width="10.42578125" style="1" bestFit="1" customWidth="1"/>
    <col min="42" max="42" width="3.7109375" style="1" customWidth="1"/>
    <col min="43" max="44" width="15.42578125" style="1" customWidth="1"/>
    <col min="45" max="45" width="9.28515625" style="1" bestFit="1" customWidth="1"/>
    <col min="46" max="46" width="9.7109375" style="1" bestFit="1" customWidth="1"/>
    <col min="47" max="47" width="3.5703125" style="1" customWidth="1"/>
    <col min="48" max="49" width="13.7109375" style="1" customWidth="1"/>
    <col min="50" max="51" width="9.28515625" style="1" bestFit="1" customWidth="1"/>
    <col min="52" max="52" width="3" style="1" customWidth="1"/>
    <col min="53" max="54" width="14.42578125" style="1" customWidth="1"/>
    <col min="55" max="56" width="9.28515625" style="1" bestFit="1" customWidth="1"/>
    <col min="57" max="57" width="2.85546875" style="1" customWidth="1"/>
    <col min="58" max="59" width="12.7109375" style="1" customWidth="1"/>
    <col min="60" max="60" width="3.85546875" style="1" customWidth="1"/>
    <col min="61" max="62" width="15.85546875" style="1" customWidth="1"/>
    <col min="63" max="63" width="9.28515625" style="1" bestFit="1" customWidth="1"/>
    <col min="64" max="64" width="10.42578125" style="1" bestFit="1" customWidth="1"/>
    <col min="65" max="16384" width="9.140625" style="1"/>
  </cols>
  <sheetData>
    <row r="1" spans="1:64" ht="35.25">
      <c r="A1" s="422" t="s">
        <v>554</v>
      </c>
      <c r="D1" s="6"/>
      <c r="P1" s="38"/>
      <c r="AL1" s="536" t="s">
        <v>558</v>
      </c>
    </row>
    <row r="2" spans="1:64">
      <c r="A2" s="418" t="s">
        <v>557</v>
      </c>
      <c r="D2" s="51"/>
      <c r="F2" s="52"/>
      <c r="K2" s="52"/>
      <c r="P2" s="38"/>
      <c r="AL2" s="537" t="s">
        <v>559</v>
      </c>
    </row>
    <row r="3" spans="1:64">
      <c r="A3" s="396" t="s">
        <v>555</v>
      </c>
      <c r="AL3" s="537" t="s">
        <v>560</v>
      </c>
    </row>
    <row r="4" spans="1:64">
      <c r="A4" s="541" t="s">
        <v>561</v>
      </c>
    </row>
    <row r="5" spans="1:64">
      <c r="A5" s="556" t="s">
        <v>569</v>
      </c>
      <c r="D5" s="43"/>
      <c r="F5" s="43"/>
      <c r="K5" s="43"/>
    </row>
    <row r="6" spans="1:64">
      <c r="A6" s="149"/>
      <c r="D6" s="47"/>
      <c r="F6" s="47"/>
      <c r="K6" s="47"/>
    </row>
    <row r="7" spans="1:64">
      <c r="A7" s="418"/>
      <c r="D7" s="51"/>
      <c r="F7" s="47"/>
      <c r="K7" s="47"/>
      <c r="P7" s="15"/>
    </row>
    <row r="8" spans="1:64">
      <c r="A8" s="418"/>
      <c r="D8" s="51"/>
      <c r="F8" s="47"/>
      <c r="K8" s="47"/>
      <c r="P8" s="15"/>
    </row>
    <row r="9" spans="1:64" s="175" customFormat="1" ht="132">
      <c r="A9" s="514" t="s">
        <v>11</v>
      </c>
      <c r="B9" s="514" t="s">
        <v>556</v>
      </c>
      <c r="C9" s="514" t="s">
        <v>25</v>
      </c>
      <c r="D9" s="514" t="s">
        <v>12</v>
      </c>
      <c r="E9" s="503" t="s">
        <v>13</v>
      </c>
      <c r="F9" s="499" t="s">
        <v>491</v>
      </c>
      <c r="G9" s="525" t="s">
        <v>550</v>
      </c>
      <c r="H9" s="525" t="s">
        <v>358</v>
      </c>
      <c r="I9" s="525"/>
      <c r="J9" s="503" t="s">
        <v>543</v>
      </c>
      <c r="K9" s="499" t="s">
        <v>544</v>
      </c>
      <c r="L9" s="525" t="s">
        <v>553</v>
      </c>
      <c r="M9" s="525" t="s">
        <v>358</v>
      </c>
      <c r="N9" s="525"/>
      <c r="O9" s="503" t="s">
        <v>545</v>
      </c>
      <c r="P9" s="499" t="s">
        <v>546</v>
      </c>
      <c r="Q9" s="525" t="s">
        <v>553</v>
      </c>
      <c r="R9" s="525" t="s">
        <v>358</v>
      </c>
      <c r="S9" s="525"/>
      <c r="T9" s="504" t="s">
        <v>547</v>
      </c>
      <c r="U9" s="500" t="s">
        <v>548</v>
      </c>
      <c r="V9" s="525" t="s">
        <v>553</v>
      </c>
      <c r="W9" s="525" t="s">
        <v>358</v>
      </c>
      <c r="X9" s="515"/>
      <c r="Y9" s="504" t="s">
        <v>552</v>
      </c>
      <c r="Z9" s="500" t="s">
        <v>567</v>
      </c>
      <c r="AA9" s="525" t="s">
        <v>553</v>
      </c>
      <c r="AB9" s="525" t="s">
        <v>358</v>
      </c>
      <c r="AC9" s="515"/>
      <c r="AD9" s="516" t="s">
        <v>551</v>
      </c>
      <c r="AE9" s="517" t="s">
        <v>549</v>
      </c>
      <c r="AF9" s="515"/>
      <c r="AG9" s="504" t="s">
        <v>552</v>
      </c>
      <c r="AH9" s="500" t="s">
        <v>568</v>
      </c>
      <c r="AI9" s="525" t="s">
        <v>553</v>
      </c>
      <c r="AJ9" s="525" t="s">
        <v>358</v>
      </c>
      <c r="AK9" s="539"/>
      <c r="AL9" s="503" t="s">
        <v>543</v>
      </c>
      <c r="AM9" s="499" t="s">
        <v>544</v>
      </c>
      <c r="AN9" s="525" t="s">
        <v>553</v>
      </c>
      <c r="AO9" s="525" t="s">
        <v>358</v>
      </c>
      <c r="AP9" s="525"/>
      <c r="AQ9" s="503" t="s">
        <v>545</v>
      </c>
      <c r="AR9" s="499" t="s">
        <v>546</v>
      </c>
      <c r="AS9" s="525" t="s">
        <v>553</v>
      </c>
      <c r="AT9" s="525" t="s">
        <v>358</v>
      </c>
      <c r="AU9" s="525"/>
      <c r="AV9" s="504" t="s">
        <v>547</v>
      </c>
      <c r="AW9" s="500" t="s">
        <v>548</v>
      </c>
      <c r="AX9" s="525" t="s">
        <v>553</v>
      </c>
      <c r="AY9" s="525" t="s">
        <v>358</v>
      </c>
      <c r="AZ9" s="515"/>
      <c r="BA9" s="504" t="s">
        <v>552</v>
      </c>
      <c r="BB9" s="500" t="s">
        <v>567</v>
      </c>
      <c r="BC9" s="525" t="s">
        <v>553</v>
      </c>
      <c r="BD9" s="525" t="s">
        <v>358</v>
      </c>
      <c r="BE9" s="515"/>
      <c r="BF9" s="516" t="s">
        <v>551</v>
      </c>
      <c r="BG9" s="517" t="s">
        <v>549</v>
      </c>
      <c r="BH9" s="515"/>
      <c r="BI9" s="504" t="s">
        <v>552</v>
      </c>
      <c r="BJ9" s="500" t="s">
        <v>568</v>
      </c>
      <c r="BK9" s="525" t="s">
        <v>553</v>
      </c>
      <c r="BL9" s="525" t="s">
        <v>358</v>
      </c>
    </row>
    <row r="10" spans="1:64" s="393" customFormat="1" ht="30.75" customHeight="1">
      <c r="A10" s="451">
        <v>0</v>
      </c>
      <c r="B10" s="453">
        <v>0</v>
      </c>
      <c r="C10" s="454">
        <v>0</v>
      </c>
      <c r="D10" s="452" t="s">
        <v>33</v>
      </c>
      <c r="E10" s="453">
        <v>5533611</v>
      </c>
      <c r="F10" s="453">
        <v>5573310</v>
      </c>
      <c r="G10" s="518">
        <f t="shared" ref="G10" si="0">F10-E10</f>
        <v>39699</v>
      </c>
      <c r="H10" s="519">
        <f t="shared" ref="H10" si="1">G10/E10</f>
        <v>7.1741580678511734E-3</v>
      </c>
      <c r="I10" s="519"/>
      <c r="J10" s="453">
        <f>SUM(J11:J302)</f>
        <v>1660074053.7625482</v>
      </c>
      <c r="K10" s="453">
        <f>'1. Vos-laskelma'!D10</f>
        <v>1703408037.0975504</v>
      </c>
      <c r="L10" s="518">
        <f t="shared" ref="L10" si="2">K10-J10</f>
        <v>43333983.335002184</v>
      </c>
      <c r="M10" s="519">
        <f t="shared" ref="M10" si="3">L10/J10</f>
        <v>2.6103644736080275E-2</v>
      </c>
      <c r="N10" s="519"/>
      <c r="O10" s="453">
        <f>SUM(O11:O302)</f>
        <v>808043250.7210021</v>
      </c>
      <c r="P10" s="453">
        <f>'1. Vos-laskelma'!G10</f>
        <v>793145114.7797991</v>
      </c>
      <c r="Q10" s="518">
        <f t="shared" ref="Q10" si="4">P10-O10</f>
        <v>-14898135.941202998</v>
      </c>
      <c r="R10" s="519">
        <f t="shared" ref="R10" si="5">Q10/O10</f>
        <v>-1.8437300141928872E-2</v>
      </c>
      <c r="S10" s="519"/>
      <c r="T10" s="453">
        <v>848000000.00000095</v>
      </c>
      <c r="U10" s="453">
        <f>'1. Vos-laskelma'!I10</f>
        <v>540500000.00000119</v>
      </c>
      <c r="V10" s="518">
        <f t="shared" ref="V10" si="6">U10-T10</f>
        <v>-307499999.99999976</v>
      </c>
      <c r="W10" s="519">
        <f t="shared" ref="W10" si="7">V10/T10</f>
        <v>-0.36261792452830122</v>
      </c>
      <c r="X10" s="520"/>
      <c r="Y10" s="453">
        <f t="shared" ref="Y10" si="8">SUM(J10,O10,T10)</f>
        <v>3316117304.483551</v>
      </c>
      <c r="Z10" s="453">
        <f t="shared" ref="Z10" si="9">SUM(K10,P10,U10)</f>
        <v>3037053151.8773508</v>
      </c>
      <c r="AA10" s="518">
        <f t="shared" ref="AA10" si="10">Z10-Y10</f>
        <v>-279064152.60620022</v>
      </c>
      <c r="AB10" s="519">
        <f t="shared" ref="AB10" si="11">AA10/Y10</f>
        <v>-8.4153884492835035E-2</v>
      </c>
      <c r="AC10" s="520"/>
      <c r="AD10" s="526">
        <v>0</v>
      </c>
      <c r="AE10" s="471">
        <f>SUM(AE11:AE302)</f>
        <v>822910434.20784485</v>
      </c>
      <c r="AF10" s="521"/>
      <c r="AG10" s="454">
        <f>SUM(AG11:AG302)</f>
        <v>3315737166.0090632</v>
      </c>
      <c r="AH10" s="454">
        <f t="shared" ref="AH10" si="12">SUM(Z10,AE10)</f>
        <v>3859963586.0851955</v>
      </c>
      <c r="AI10" s="518">
        <f t="shared" ref="AI10" si="13">AH10-AG10</f>
        <v>544226420.0761323</v>
      </c>
      <c r="AJ10" s="519">
        <f t="shared" ref="AJ10" si="14">AI10/AG10</f>
        <v>0.16413436675717641</v>
      </c>
      <c r="AK10" s="540"/>
      <c r="AL10" s="533">
        <f t="shared" ref="AL10" si="15">J10/$E10</f>
        <v>299.99832907707975</v>
      </c>
      <c r="AM10" s="533">
        <f t="shared" ref="AM10" si="16">K10/$F10</f>
        <v>305.63669293427972</v>
      </c>
      <c r="AN10" s="533">
        <f t="shared" ref="AN10" si="17">AM10-AL10</f>
        <v>5.6383638571999768</v>
      </c>
      <c r="AO10" s="534">
        <f t="shared" ref="AO10" si="18">AN10/AL10</f>
        <v>1.8794650872042989E-2</v>
      </c>
      <c r="AP10" s="528"/>
      <c r="AQ10" s="533">
        <f t="shared" ref="AQ10" si="19">O10/$E10</f>
        <v>146.02458516166064</v>
      </c>
      <c r="AR10" s="533">
        <f t="shared" ref="AR10" si="20">P10/$F10</f>
        <v>142.31132213707815</v>
      </c>
      <c r="AS10" s="533">
        <f t="shared" ref="AS10" si="21">AR10-AQ10</f>
        <v>-3.7132630245824885</v>
      </c>
      <c r="AT10" s="534">
        <f t="shared" ref="AT10" si="22">AS10/AQ10</f>
        <v>-2.5429026355196394E-2</v>
      </c>
      <c r="AU10" s="535"/>
      <c r="AV10" s="533">
        <f t="shared" ref="AV10" si="23">T10/$E10</f>
        <v>153.24532208715087</v>
      </c>
      <c r="AW10" s="533">
        <f t="shared" ref="AW10" si="24">U10/$F10</f>
        <v>96.980071088814583</v>
      </c>
      <c r="AX10" s="533">
        <f t="shared" ref="AX10" si="25">AW10-AV10</f>
        <v>-56.265250998336285</v>
      </c>
      <c r="AY10" s="534">
        <f t="shared" ref="AY10" si="26">AX10/AV10</f>
        <v>-0.36715803283272913</v>
      </c>
      <c r="AZ10" s="535"/>
      <c r="BA10" s="533">
        <f t="shared" ref="BA10" si="27">Y10/$E10</f>
        <v>599.26823632589117</v>
      </c>
      <c r="BB10" s="533">
        <f t="shared" ref="BB10" si="28">Z10/$F10</f>
        <v>544.92808616017248</v>
      </c>
      <c r="BC10" s="533">
        <f t="shared" ref="BC10" si="29">BB10-BA10</f>
        <v>-54.340150165718683</v>
      </c>
      <c r="BD10" s="534">
        <f t="shared" ref="BD10" si="30">BC10/BA10</f>
        <v>-9.0677507786626088E-2</v>
      </c>
      <c r="BE10" s="535"/>
      <c r="BF10" s="533">
        <f t="shared" ref="BF10" si="31">AD10/$E10</f>
        <v>0</v>
      </c>
      <c r="BG10" s="533">
        <f t="shared" ref="BG10" si="32">AE10/$F10</f>
        <v>147.65201185791653</v>
      </c>
      <c r="BH10" s="535"/>
      <c r="BI10" s="533">
        <f t="shared" ref="BI10" si="33">AG10/$E10</f>
        <v>599.19954004881504</v>
      </c>
      <c r="BJ10" s="533">
        <f t="shared" ref="BJ10" si="34">AH10/$F10</f>
        <v>692.58009801808896</v>
      </c>
      <c r="BK10" s="533">
        <f t="shared" ref="BK10" si="35">BJ10-BI10</f>
        <v>93.380557969273923</v>
      </c>
      <c r="BL10" s="534">
        <f t="shared" ref="BL10" si="36">BK10/BI10</f>
        <v>0.15584217231152495</v>
      </c>
    </row>
    <row r="11" spans="1:64">
      <c r="A11" s="397">
        <v>5</v>
      </c>
      <c r="B11" s="412">
        <v>14</v>
      </c>
      <c r="C11" s="412">
        <v>14</v>
      </c>
      <c r="D11" s="398" t="s">
        <v>34</v>
      </c>
      <c r="E11" s="400">
        <v>9183</v>
      </c>
      <c r="F11" s="400">
        <v>9113</v>
      </c>
      <c r="G11" s="522">
        <f>F11-E11</f>
        <v>-70</v>
      </c>
      <c r="H11" s="523">
        <f>G11/E11</f>
        <v>-7.6227812261788087E-3</v>
      </c>
      <c r="I11" s="523"/>
      <c r="J11" s="400">
        <v>4922456.2808933118</v>
      </c>
      <c r="K11" s="434">
        <f>'1. Vos-laskelma'!D11</f>
        <v>4943278.6702860137</v>
      </c>
      <c r="L11" s="522">
        <f>K11-J11</f>
        <v>20822.389392701909</v>
      </c>
      <c r="M11" s="523">
        <f>L11/J11</f>
        <v>4.2300811230207873E-3</v>
      </c>
      <c r="N11" s="523"/>
      <c r="O11" s="400">
        <v>5328311.2382792467</v>
      </c>
      <c r="P11" s="434">
        <f>'1. Vos-laskelma'!G11</f>
        <v>5282039.8619306339</v>
      </c>
      <c r="Q11" s="522">
        <f>P11-O11</f>
        <v>-46271.37634861283</v>
      </c>
      <c r="R11" s="523">
        <f>Q11/O11</f>
        <v>-8.68406034846342E-3</v>
      </c>
      <c r="S11" s="523"/>
      <c r="T11" s="400">
        <v>1998836.7833538039</v>
      </c>
      <c r="U11" s="434">
        <f>'1. Vos-laskelma'!I11</f>
        <v>1394496.4080848047</v>
      </c>
      <c r="V11" s="522">
        <f>U11-T11</f>
        <v>-604340.37526899925</v>
      </c>
      <c r="W11" s="523">
        <f>V11/T11</f>
        <v>-0.3023460346046814</v>
      </c>
      <c r="X11" s="524"/>
      <c r="Y11" s="434">
        <f>SUM(J11,O11,T11)</f>
        <v>12249604.302526362</v>
      </c>
      <c r="Z11" s="434">
        <f>SUM(K11,P11,U11)</f>
        <v>11619814.940301452</v>
      </c>
      <c r="AA11" s="522">
        <f>Z11-Y11</f>
        <v>-629789.36222491041</v>
      </c>
      <c r="AB11" s="523">
        <f>AA11/Y11</f>
        <v>-5.1413037243580387E-2</v>
      </c>
      <c r="AC11" s="524"/>
      <c r="AD11" s="527">
        <v>0</v>
      </c>
      <c r="AE11" s="447">
        <v>1155697.5960662002</v>
      </c>
      <c r="AF11" s="515"/>
      <c r="AG11" s="399">
        <v>12249604.302526362</v>
      </c>
      <c r="AH11" s="399">
        <f>SUM(Z11,AE11)</f>
        <v>12775512.536367651</v>
      </c>
      <c r="AI11" s="522">
        <f>AH11-AG11</f>
        <v>525908.23384128883</v>
      </c>
      <c r="AJ11" s="523">
        <f>AI11/AG11</f>
        <v>4.2932671199250524E-2</v>
      </c>
      <c r="AL11" s="529">
        <f>J11/$E11</f>
        <v>536.04010463827854</v>
      </c>
      <c r="AM11" s="529">
        <f>K11/$F11</f>
        <v>542.44251841172104</v>
      </c>
      <c r="AN11" s="529">
        <f>AM11-AL11</f>
        <v>6.402413773442504</v>
      </c>
      <c r="AO11" s="530">
        <f>AN11/AL11</f>
        <v>1.1943908147997381E-2</v>
      </c>
      <c r="AP11" s="531"/>
      <c r="AQ11" s="529">
        <f>O11/$E11</f>
        <v>580.23644106275151</v>
      </c>
      <c r="AR11" s="529">
        <f>P11/$F11</f>
        <v>579.61591813131065</v>
      </c>
      <c r="AS11" s="529">
        <f>AR11-AQ11</f>
        <v>-0.62052293144085979</v>
      </c>
      <c r="AT11" s="530">
        <f>AS11/AQ11</f>
        <v>-1.0694311620695869E-3</v>
      </c>
      <c r="AU11" s="531"/>
      <c r="AV11" s="529">
        <f>T11/$E11</f>
        <v>217.66707866207165</v>
      </c>
      <c r="AW11" s="529">
        <f>U11/$F11</f>
        <v>153.02275958354051</v>
      </c>
      <c r="AX11" s="529">
        <f>AW11-AV11</f>
        <v>-64.64431907853114</v>
      </c>
      <c r="AY11" s="530">
        <f>AX11/AV11</f>
        <v>-0.29698712123063642</v>
      </c>
      <c r="AZ11" s="531"/>
      <c r="BA11" s="529">
        <f>Y11/$E11</f>
        <v>1333.9436243631017</v>
      </c>
      <c r="BB11" s="529">
        <f>Z11/$F11</f>
        <v>1275.0811961265722</v>
      </c>
      <c r="BC11" s="529">
        <f>BB11-BA11</f>
        <v>-58.862428236529468</v>
      </c>
      <c r="BD11" s="530">
        <f>BC11/BA11</f>
        <v>-4.4126623615472239E-2</v>
      </c>
      <c r="BE11" s="532"/>
      <c r="BF11" s="529">
        <f>AD11/$E11</f>
        <v>0</v>
      </c>
      <c r="BG11" s="529">
        <f>AE11/$F11</f>
        <v>126.81856645080656</v>
      </c>
      <c r="BH11" s="532"/>
      <c r="BI11" s="529">
        <f>AG11/$E11</f>
        <v>1333.9436243631017</v>
      </c>
      <c r="BJ11" s="529">
        <f>AH11/$F11</f>
        <v>1401.8997625773786</v>
      </c>
      <c r="BK11" s="529">
        <f>BJ11-BI11</f>
        <v>67.956138214276962</v>
      </c>
      <c r="BL11" s="530">
        <f>BK11/BI11</f>
        <v>5.0943785759104306E-2</v>
      </c>
    </row>
    <row r="12" spans="1:64">
      <c r="A12" s="397">
        <v>9</v>
      </c>
      <c r="B12" s="412">
        <v>17</v>
      </c>
      <c r="C12" s="412">
        <v>17</v>
      </c>
      <c r="D12" s="398" t="s">
        <v>35</v>
      </c>
      <c r="E12" s="400">
        <v>2447</v>
      </c>
      <c r="F12" s="400">
        <v>2437</v>
      </c>
      <c r="G12" s="522">
        <f>F12-E12</f>
        <v>-10</v>
      </c>
      <c r="H12" s="523">
        <f>G12/E12</f>
        <v>-4.086636697997548E-3</v>
      </c>
      <c r="I12" s="523"/>
      <c r="J12" s="400">
        <v>1897029.6167203437</v>
      </c>
      <c r="K12" s="434">
        <f>'1. Vos-laskelma'!D12</f>
        <v>1910948.2658874588</v>
      </c>
      <c r="L12" s="522">
        <f>K12-J12</f>
        <v>13918.649167115102</v>
      </c>
      <c r="M12" s="523">
        <f>L12/J12</f>
        <v>7.3370753120756155E-3</v>
      </c>
      <c r="N12" s="523"/>
      <c r="O12" s="400">
        <v>1701923.5138172619</v>
      </c>
      <c r="P12" s="434">
        <f>'1. Vos-laskelma'!G12</f>
        <v>1761468.0556511714</v>
      </c>
      <c r="Q12" s="522">
        <f>P12-O12</f>
        <v>59544.541833909461</v>
      </c>
      <c r="R12" s="523">
        <f>Q12/O12</f>
        <v>3.4986614469152251E-2</v>
      </c>
      <c r="S12" s="523"/>
      <c r="T12" s="400">
        <v>524718.77367367654</v>
      </c>
      <c r="U12" s="434">
        <f>'1. Vos-laskelma'!I12</f>
        <v>357490.36609060213</v>
      </c>
      <c r="V12" s="522">
        <f>U12-T12</f>
        <v>-167228.40758307441</v>
      </c>
      <c r="W12" s="523">
        <f>V12/T12</f>
        <v>-0.31870101847561116</v>
      </c>
      <c r="X12" s="524"/>
      <c r="Y12" s="434">
        <f>SUM(J12,O12,T12)</f>
        <v>4123671.9042112823</v>
      </c>
      <c r="Z12" s="434">
        <f>SUM(K12,P12,U12)</f>
        <v>4029906.6876292322</v>
      </c>
      <c r="AA12" s="522">
        <f>Z12-Y12</f>
        <v>-93765.216582050081</v>
      </c>
      <c r="AB12" s="523">
        <f>AA12/Y12</f>
        <v>-2.2738282472544131E-2</v>
      </c>
      <c r="AC12" s="524"/>
      <c r="AD12" s="527">
        <v>0</v>
      </c>
      <c r="AE12" s="447">
        <v>268028.0847983206</v>
      </c>
      <c r="AF12" s="515"/>
      <c r="AG12" s="399">
        <v>4123671.9042112823</v>
      </c>
      <c r="AH12" s="399">
        <f>SUM(Z12,AE12)</f>
        <v>4297934.7724275524</v>
      </c>
      <c r="AI12" s="522">
        <f>AH12-AG12</f>
        <v>174262.86821627012</v>
      </c>
      <c r="AJ12" s="523">
        <f>AI12/AG12</f>
        <v>4.2259149676361234E-2</v>
      </c>
      <c r="AL12" s="529">
        <f>J12/$E12</f>
        <v>775.24708488775798</v>
      </c>
      <c r="AM12" s="529">
        <f>K12/$F12</f>
        <v>784.1396249025272</v>
      </c>
      <c r="AN12" s="529">
        <f>AM12-AL12</f>
        <v>8.8925400147692244</v>
      </c>
      <c r="AO12" s="530">
        <f>AN12/AL12</f>
        <v>1.1470588136499354E-2</v>
      </c>
      <c r="AP12" s="531"/>
      <c r="AQ12" s="529">
        <f>O12/$E12</f>
        <v>695.51430887505592</v>
      </c>
      <c r="AR12" s="529">
        <f>P12/$F12</f>
        <v>722.80182833449794</v>
      </c>
      <c r="AS12" s="529">
        <f>AR12-AQ12</f>
        <v>27.287519459442024</v>
      </c>
      <c r="AT12" s="530">
        <f>AS12/AQ12</f>
        <v>3.9233584573662633E-2</v>
      </c>
      <c r="AU12" s="531"/>
      <c r="AV12" s="529">
        <f>T12/$E12</f>
        <v>214.43349966231162</v>
      </c>
      <c r="AW12" s="529">
        <f>U12/$F12</f>
        <v>146.69280512540095</v>
      </c>
      <c r="AX12" s="529">
        <f>AW12-AV12</f>
        <v>-67.740694536910667</v>
      </c>
      <c r="AY12" s="530">
        <f>AX12/AV12</f>
        <v>-0.31590537226500637</v>
      </c>
      <c r="AZ12" s="531"/>
      <c r="BA12" s="529">
        <f>Y12/$E12</f>
        <v>1685.1948934251257</v>
      </c>
      <c r="BB12" s="529">
        <f>Z12/$F12</f>
        <v>1653.634258362426</v>
      </c>
      <c r="BC12" s="529">
        <f>BB12-BA12</f>
        <v>-31.560635062699703</v>
      </c>
      <c r="BD12" s="530">
        <f>BC12/BA12</f>
        <v>-1.8728181046498028E-2</v>
      </c>
      <c r="BE12" s="532"/>
      <c r="BF12" s="529">
        <f>AD12/$E12</f>
        <v>0</v>
      </c>
      <c r="BG12" s="529">
        <f>AE12/$F12</f>
        <v>109.98280049171957</v>
      </c>
      <c r="BH12" s="532"/>
      <c r="BI12" s="529">
        <f>AG12/$E12</f>
        <v>1685.1948934251257</v>
      </c>
      <c r="BJ12" s="529">
        <f>AH12/$F12</f>
        <v>1763.6170588541454</v>
      </c>
      <c r="BK12" s="529">
        <f>BJ12-BI12</f>
        <v>78.422165429019742</v>
      </c>
      <c r="BL12" s="530">
        <f>BK12/BI12</f>
        <v>4.6535961944216567E-2</v>
      </c>
    </row>
    <row r="13" spans="1:64">
      <c r="A13" s="397">
        <v>10</v>
      </c>
      <c r="B13" s="412">
        <v>14</v>
      </c>
      <c r="C13" s="412">
        <v>14</v>
      </c>
      <c r="D13" s="398" t="s">
        <v>36</v>
      </c>
      <c r="E13" s="400">
        <v>11102</v>
      </c>
      <c r="F13" s="400">
        <v>10933</v>
      </c>
      <c r="G13" s="522">
        <f>F13-E13</f>
        <v>-169</v>
      </c>
      <c r="H13" s="523">
        <f>G13/E13</f>
        <v>-1.5222482435597189E-2</v>
      </c>
      <c r="I13" s="523"/>
      <c r="J13" s="400">
        <v>2125646.637703076</v>
      </c>
      <c r="K13" s="434">
        <f>'1. Vos-laskelma'!D13</f>
        <v>2329324.4399995124</v>
      </c>
      <c r="L13" s="522">
        <f>K13-J13</f>
        <v>203677.80229643639</v>
      </c>
      <c r="M13" s="523">
        <f>L13/J13</f>
        <v>9.5819219753536203E-2</v>
      </c>
      <c r="N13" s="523"/>
      <c r="O13" s="400">
        <v>6432598.827244279</v>
      </c>
      <c r="P13" s="434">
        <f>'1. Vos-laskelma'!G13</f>
        <v>6714240.841455766</v>
      </c>
      <c r="Q13" s="522">
        <f>P13-O13</f>
        <v>281642.01421148703</v>
      </c>
      <c r="R13" s="523">
        <f>Q13/O13</f>
        <v>4.3783550284316776E-2</v>
      </c>
      <c r="S13" s="523"/>
      <c r="T13" s="400">
        <v>2446371.1142968205</v>
      </c>
      <c r="U13" s="434">
        <f>'1. Vos-laskelma'!I13</f>
        <v>1650701.1059987615</v>
      </c>
      <c r="V13" s="522">
        <f>U13-T13</f>
        <v>-795670.00829805899</v>
      </c>
      <c r="W13" s="523">
        <f>V13/T13</f>
        <v>-0.32524501440034564</v>
      </c>
      <c r="X13" s="524"/>
      <c r="Y13" s="434">
        <f>SUM(J13,O13,T13)</f>
        <v>11004616.579244174</v>
      </c>
      <c r="Z13" s="434">
        <f>SUM(K13,P13,U13)</f>
        <v>10694266.38745404</v>
      </c>
      <c r="AA13" s="522">
        <f>Z13-Y13</f>
        <v>-310350.19179013371</v>
      </c>
      <c r="AB13" s="523">
        <f>AA13/Y13</f>
        <v>-2.8201817805763967E-2</v>
      </c>
      <c r="AC13" s="524"/>
      <c r="AD13" s="527">
        <v>0</v>
      </c>
      <c r="AE13" s="447">
        <v>1427421.1073072827</v>
      </c>
      <c r="AF13" s="515"/>
      <c r="AG13" s="399">
        <v>11004616.579244174</v>
      </c>
      <c r="AH13" s="399">
        <f>SUM(Z13,AE13)</f>
        <v>12121687.494761324</v>
      </c>
      <c r="AI13" s="522">
        <f>AH13-AG13</f>
        <v>1117070.9155171495</v>
      </c>
      <c r="AJ13" s="523">
        <f>AI13/AG13</f>
        <v>0.10150929907217839</v>
      </c>
      <c r="AL13" s="529">
        <f>J13/$E13</f>
        <v>191.46519885633904</v>
      </c>
      <c r="AM13" s="529">
        <f>K13/$F13</f>
        <v>213.05446263601138</v>
      </c>
      <c r="AN13" s="529">
        <f>AM13-AL13</f>
        <v>21.589263779672336</v>
      </c>
      <c r="AO13" s="530">
        <f>AN13/AL13</f>
        <v>0.11275816131928644</v>
      </c>
      <c r="AP13" s="531"/>
      <c r="AQ13" s="529">
        <f>O13/$E13</f>
        <v>579.40900984005395</v>
      </c>
      <c r="AR13" s="529">
        <f>P13/$F13</f>
        <v>614.1261173928259</v>
      </c>
      <c r="AS13" s="529">
        <f>AR13-AQ13</f>
        <v>34.717107552771949</v>
      </c>
      <c r="AT13" s="530">
        <f>AS13/AQ13</f>
        <v>5.9918135484906626E-2</v>
      </c>
      <c r="AU13" s="531"/>
      <c r="AV13" s="529">
        <f>T13/$E13</f>
        <v>220.35409064103951</v>
      </c>
      <c r="AW13" s="529">
        <f>U13/$F13</f>
        <v>150.98336284631498</v>
      </c>
      <c r="AX13" s="529">
        <f>AW13-AV13</f>
        <v>-69.37072779472453</v>
      </c>
      <c r="AY13" s="530">
        <f>AX13/AV13</f>
        <v>-0.31481479464672435</v>
      </c>
      <c r="AZ13" s="531"/>
      <c r="BA13" s="529">
        <f>Y13/$E13</f>
        <v>991.2282993374323</v>
      </c>
      <c r="BB13" s="529">
        <f>Z13/$F13</f>
        <v>978.16394287515232</v>
      </c>
      <c r="BC13" s="529">
        <f>BB13-BA13</f>
        <v>-13.064356462279989</v>
      </c>
      <c r="BD13" s="530">
        <f>BC13/BA13</f>
        <v>-1.3179967189206169E-2</v>
      </c>
      <c r="BE13" s="532"/>
      <c r="BF13" s="529">
        <f>AD13/$E13</f>
        <v>0</v>
      </c>
      <c r="BG13" s="529">
        <f>AE13/$F13</f>
        <v>130.56078910704133</v>
      </c>
      <c r="BH13" s="532"/>
      <c r="BI13" s="529">
        <f>AG13/$E13</f>
        <v>991.2282993374323</v>
      </c>
      <c r="BJ13" s="529">
        <f>AH13/$F13</f>
        <v>1108.7247319821936</v>
      </c>
      <c r="BK13" s="529">
        <f>BJ13-BI13</f>
        <v>117.49643264476128</v>
      </c>
      <c r="BL13" s="530">
        <f>BK13/BI13</f>
        <v>0.11853619667971499</v>
      </c>
    </row>
    <row r="14" spans="1:64">
      <c r="A14" s="397">
        <v>16</v>
      </c>
      <c r="B14" s="412">
        <v>7</v>
      </c>
      <c r="C14" s="412">
        <v>7</v>
      </c>
      <c r="D14" s="398" t="s">
        <v>37</v>
      </c>
      <c r="E14" s="400">
        <v>8014</v>
      </c>
      <c r="F14" s="400">
        <v>7968</v>
      </c>
      <c r="G14" s="522">
        <f>F14-E14</f>
        <v>-46</v>
      </c>
      <c r="H14" s="523">
        <f>G14/E14</f>
        <v>-5.7399550786124279E-3</v>
      </c>
      <c r="I14" s="523"/>
      <c r="J14" s="400">
        <v>4554827.5462719444</v>
      </c>
      <c r="K14" s="434">
        <f>'1. Vos-laskelma'!D14</f>
        <v>4372244.8988652006</v>
      </c>
      <c r="L14" s="522">
        <f>K14-J14</f>
        <v>-182582.64740674384</v>
      </c>
      <c r="M14" s="523">
        <f>L14/J14</f>
        <v>-4.0085523667341673E-2</v>
      </c>
      <c r="N14" s="523"/>
      <c r="O14" s="400">
        <v>2368648.8969992241</v>
      </c>
      <c r="P14" s="434">
        <f>'1. Vos-laskelma'!G14</f>
        <v>2653726.852436523</v>
      </c>
      <c r="Q14" s="522">
        <f>P14-O14</f>
        <v>285077.95543729886</v>
      </c>
      <c r="R14" s="523">
        <f>Q14/O14</f>
        <v>0.12035466961712066</v>
      </c>
      <c r="S14" s="523"/>
      <c r="T14" s="400">
        <v>1380381.6988638802</v>
      </c>
      <c r="U14" s="434">
        <f>'1. Vos-laskelma'!I14</f>
        <v>986148.10100763605</v>
      </c>
      <c r="V14" s="522">
        <f>U14-T14</f>
        <v>-394233.59785624419</v>
      </c>
      <c r="W14" s="523">
        <f>V14/T14</f>
        <v>-0.28559752580081088</v>
      </c>
      <c r="X14" s="524"/>
      <c r="Y14" s="434">
        <f>SUM(J14,O14,T14)</f>
        <v>8303858.1421350483</v>
      </c>
      <c r="Z14" s="434">
        <f>SUM(K14,P14,U14)</f>
        <v>8012119.8523093592</v>
      </c>
      <c r="AA14" s="522">
        <f>Z14-Y14</f>
        <v>-291738.28982568905</v>
      </c>
      <c r="AB14" s="523">
        <f>AA14/Y14</f>
        <v>-3.513286051279757E-2</v>
      </c>
      <c r="AC14" s="524"/>
      <c r="AD14" s="527">
        <v>0</v>
      </c>
      <c r="AE14" s="447">
        <v>1017361.3091407602</v>
      </c>
      <c r="AF14" s="515"/>
      <c r="AG14" s="399">
        <v>8303858.1421350483</v>
      </c>
      <c r="AH14" s="399">
        <f>SUM(Z14,AE14)</f>
        <v>9029481.1614501197</v>
      </c>
      <c r="AI14" s="522">
        <f>AH14-AG14</f>
        <v>725623.0193150714</v>
      </c>
      <c r="AJ14" s="523">
        <f>AI14/AG14</f>
        <v>8.7383840968230056E-2</v>
      </c>
      <c r="AL14" s="529">
        <f>J14/$E14</f>
        <v>568.35881535711815</v>
      </c>
      <c r="AM14" s="529">
        <f>K14/$F14</f>
        <v>548.72551441581334</v>
      </c>
      <c r="AN14" s="529">
        <f>AM14-AL14</f>
        <v>-19.63330094130481</v>
      </c>
      <c r="AO14" s="530">
        <f>AN14/AL14</f>
        <v>-3.454384872867429E-2</v>
      </c>
      <c r="AP14" s="531"/>
      <c r="AQ14" s="529">
        <f>O14/$E14</f>
        <v>295.56387534305264</v>
      </c>
      <c r="AR14" s="529">
        <f>P14/$F14</f>
        <v>333.04804874956363</v>
      </c>
      <c r="AS14" s="529">
        <f>AR14-AQ14</f>
        <v>37.48417340651099</v>
      </c>
      <c r="AT14" s="530">
        <f>AS14/AQ14</f>
        <v>0.12682258061139634</v>
      </c>
      <c r="AU14" s="531"/>
      <c r="AV14" s="529">
        <f>T14/$E14</f>
        <v>172.24628136559525</v>
      </c>
      <c r="AW14" s="529">
        <f>U14/$F14</f>
        <v>123.76356689352862</v>
      </c>
      <c r="AX14" s="529">
        <f>AW14-AV14</f>
        <v>-48.482714472066633</v>
      </c>
      <c r="AY14" s="530">
        <f>AX14/AV14</f>
        <v>-0.28147321432827549</v>
      </c>
      <c r="AZ14" s="531"/>
      <c r="BA14" s="529">
        <f>Y14/$E14</f>
        <v>1036.168972065766</v>
      </c>
      <c r="BB14" s="529">
        <f>Z14/$F14</f>
        <v>1005.5371300589055</v>
      </c>
      <c r="BC14" s="529">
        <f>BB14-BA14</f>
        <v>-30.631842006860438</v>
      </c>
      <c r="BD14" s="530">
        <f>BC14/BA14</f>
        <v>-2.9562593392264042E-2</v>
      </c>
      <c r="BE14" s="532"/>
      <c r="BF14" s="529">
        <f>AD14/$E14</f>
        <v>0</v>
      </c>
      <c r="BG14" s="529">
        <f>AE14/$F14</f>
        <v>127.68088719136047</v>
      </c>
      <c r="BH14" s="532"/>
      <c r="BI14" s="529">
        <f>AG14/$E14</f>
        <v>1036.168972065766</v>
      </c>
      <c r="BJ14" s="529">
        <f>AH14/$F14</f>
        <v>1133.218017250266</v>
      </c>
      <c r="BK14" s="529">
        <f>BJ14-BI14</f>
        <v>97.049045184500073</v>
      </c>
      <c r="BL14" s="530">
        <f>BK14/BI14</f>
        <v>9.3661408323217329E-2</v>
      </c>
    </row>
    <row r="15" spans="1:64">
      <c r="A15" s="397">
        <v>18</v>
      </c>
      <c r="B15" s="412">
        <v>1</v>
      </c>
      <c r="C15" s="413">
        <v>34</v>
      </c>
      <c r="D15" s="398" t="s">
        <v>38</v>
      </c>
      <c r="E15" s="400">
        <v>4763</v>
      </c>
      <c r="F15" s="400">
        <v>4700</v>
      </c>
      <c r="G15" s="522">
        <f>F15-E15</f>
        <v>-63</v>
      </c>
      <c r="H15" s="523">
        <f>G15/E15</f>
        <v>-1.3226957799706068E-2</v>
      </c>
      <c r="I15" s="523"/>
      <c r="J15" s="400">
        <v>1340133.7831748859</v>
      </c>
      <c r="K15" s="434">
        <f>'1. Vos-laskelma'!D15</f>
        <v>1391012.217745617</v>
      </c>
      <c r="L15" s="522">
        <f>K15-J15</f>
        <v>50878.434570731129</v>
      </c>
      <c r="M15" s="523">
        <f>L15/J15</f>
        <v>3.7965190647008373E-2</v>
      </c>
      <c r="N15" s="523"/>
      <c r="O15" s="400">
        <v>1202177.5160080274</v>
      </c>
      <c r="P15" s="434">
        <f>'1. Vos-laskelma'!G15</f>
        <v>1034307.1136496847</v>
      </c>
      <c r="Q15" s="522">
        <f>P15-O15</f>
        <v>-167870.40235834266</v>
      </c>
      <c r="R15" s="523">
        <f>Q15/O15</f>
        <v>-0.13963861420048529</v>
      </c>
      <c r="S15" s="523"/>
      <c r="T15" s="400">
        <v>810544.9492311714</v>
      </c>
      <c r="U15" s="434">
        <f>'1. Vos-laskelma'!I15</f>
        <v>439761.4516102529</v>
      </c>
      <c r="V15" s="522">
        <f>U15-T15</f>
        <v>-370783.4976209185</v>
      </c>
      <c r="W15" s="523">
        <f>V15/T15</f>
        <v>-0.45744964295023843</v>
      </c>
      <c r="X15" s="524"/>
      <c r="Y15" s="434">
        <f>SUM(J15,O15,T15)</f>
        <v>3352856.2484140848</v>
      </c>
      <c r="Z15" s="434">
        <f>SUM(K15,P15,U15)</f>
        <v>2865080.7830055547</v>
      </c>
      <c r="AA15" s="522">
        <f>Z15-Y15</f>
        <v>-487775.46540853009</v>
      </c>
      <c r="AB15" s="523">
        <f>AA15/Y15</f>
        <v>-0.14548057813073553</v>
      </c>
      <c r="AC15" s="524"/>
      <c r="AD15" s="527">
        <v>0</v>
      </c>
      <c r="AE15" s="447">
        <v>512484.41542916838</v>
      </c>
      <c r="AF15" s="515"/>
      <c r="AG15" s="399">
        <v>3352856.2484140848</v>
      </c>
      <c r="AH15" s="399">
        <f>SUM(Z15,AE15)</f>
        <v>3377565.1984347231</v>
      </c>
      <c r="AI15" s="522">
        <f>AH15-AG15</f>
        <v>24708.950020638295</v>
      </c>
      <c r="AJ15" s="523">
        <f>AI15/AG15</f>
        <v>7.3695226368042863E-3</v>
      </c>
      <c r="AL15" s="529">
        <f>J15/$E15</f>
        <v>281.36338088912152</v>
      </c>
      <c r="AM15" s="529">
        <f>K15/$F15</f>
        <v>295.96004632885467</v>
      </c>
      <c r="AN15" s="529">
        <f>AM15-AL15</f>
        <v>14.596665439733158</v>
      </c>
      <c r="AO15" s="530">
        <f>AN15/AL15</f>
        <v>5.1878341074830026E-2</v>
      </c>
      <c r="AP15" s="531"/>
      <c r="AQ15" s="529">
        <f>O15/$E15</f>
        <v>252.39922653958163</v>
      </c>
      <c r="AR15" s="529">
        <f>P15/$F15</f>
        <v>220.06534332972015</v>
      </c>
      <c r="AS15" s="529">
        <f>AR15-AQ15</f>
        <v>-32.333883209861483</v>
      </c>
      <c r="AT15" s="530">
        <f>AS15/AQ15</f>
        <v>-0.12810611051849177</v>
      </c>
      <c r="AU15" s="531"/>
      <c r="AV15" s="529">
        <f>T15/$E15</f>
        <v>170.17529901977144</v>
      </c>
      <c r="AW15" s="529">
        <f>U15/$F15</f>
        <v>93.566266300053812</v>
      </c>
      <c r="AX15" s="529">
        <f>AW15-AV15</f>
        <v>-76.609032719717632</v>
      </c>
      <c r="AY15" s="530">
        <f>AX15/AV15</f>
        <v>-0.45017715944084802</v>
      </c>
      <c r="AZ15" s="531"/>
      <c r="BA15" s="529">
        <f>Y15/$E15</f>
        <v>703.93790644847468</v>
      </c>
      <c r="BB15" s="529">
        <f>Z15/$F15</f>
        <v>609.59165595862862</v>
      </c>
      <c r="BC15" s="529">
        <f>BB15-BA15</f>
        <v>-94.346250489846057</v>
      </c>
      <c r="BD15" s="530">
        <f>BC15/BA15</f>
        <v>-0.13402638162482844</v>
      </c>
      <c r="BE15" s="532"/>
      <c r="BF15" s="529">
        <f>AD15/$E15</f>
        <v>0</v>
      </c>
      <c r="BG15" s="529">
        <f>AE15/$F15</f>
        <v>109.03923732535497</v>
      </c>
      <c r="BH15" s="532"/>
      <c r="BI15" s="529">
        <f>AG15/$E15</f>
        <v>703.93790644847468</v>
      </c>
      <c r="BJ15" s="529">
        <f>AH15/$F15</f>
        <v>718.6308932839836</v>
      </c>
      <c r="BK15" s="529">
        <f>BJ15-BI15</f>
        <v>14.692986835508918</v>
      </c>
      <c r="BL15" s="530">
        <f>BK15/BI15</f>
        <v>2.087256091895711E-2</v>
      </c>
    </row>
    <row r="16" spans="1:64">
      <c r="A16" s="397">
        <v>19</v>
      </c>
      <c r="B16" s="412">
        <v>2</v>
      </c>
      <c r="C16" s="412">
        <v>2</v>
      </c>
      <c r="D16" s="398" t="s">
        <v>39</v>
      </c>
      <c r="E16" s="400">
        <v>3965</v>
      </c>
      <c r="F16" s="400">
        <v>3961</v>
      </c>
      <c r="G16" s="522">
        <f>F16-E16</f>
        <v>-4</v>
      </c>
      <c r="H16" s="523">
        <f>G16/E16</f>
        <v>-1.0088272383354351E-3</v>
      </c>
      <c r="I16" s="523"/>
      <c r="J16" s="400">
        <v>821051.99249641644</v>
      </c>
      <c r="K16" s="434">
        <f>'1. Vos-laskelma'!D16</f>
        <v>828576.63791756926</v>
      </c>
      <c r="L16" s="522">
        <f>K16-J16</f>
        <v>7524.645421152818</v>
      </c>
      <c r="M16" s="523">
        <f>L16/J16</f>
        <v>9.1646393771898198E-3</v>
      </c>
      <c r="N16" s="523"/>
      <c r="O16" s="400">
        <v>1578060.6176425968</v>
      </c>
      <c r="P16" s="434">
        <f>'1. Vos-laskelma'!G16</f>
        <v>1628436.2336425628</v>
      </c>
      <c r="Q16" s="522">
        <f>P16-O16</f>
        <v>50375.615999965928</v>
      </c>
      <c r="R16" s="523">
        <f>Q16/O16</f>
        <v>3.1922484749172753E-2</v>
      </c>
      <c r="S16" s="523"/>
      <c r="T16" s="400">
        <v>635350.01221102325</v>
      </c>
      <c r="U16" s="434">
        <f>'1. Vos-laskelma'!I16</f>
        <v>315543.59142426314</v>
      </c>
      <c r="V16" s="522">
        <f>U16-T16</f>
        <v>-319806.42078676011</v>
      </c>
      <c r="W16" s="523">
        <f>V16/T16</f>
        <v>-0.50335470943619121</v>
      </c>
      <c r="X16" s="524"/>
      <c r="Y16" s="434">
        <f>SUM(J16,O16,T16)</f>
        <v>3034462.6223500366</v>
      </c>
      <c r="Z16" s="434">
        <f>SUM(K16,P16,U16)</f>
        <v>2772556.4629843952</v>
      </c>
      <c r="AA16" s="522">
        <f>Z16-Y16</f>
        <v>-261906.15936564142</v>
      </c>
      <c r="AB16" s="523">
        <f>AA16/Y16</f>
        <v>-8.631055707742033E-2</v>
      </c>
      <c r="AC16" s="524"/>
      <c r="AD16" s="527">
        <v>0</v>
      </c>
      <c r="AE16" s="447">
        <v>362781.20887244248</v>
      </c>
      <c r="AF16" s="515"/>
      <c r="AG16" s="399">
        <v>3034462.6223500366</v>
      </c>
      <c r="AH16" s="399">
        <f>SUM(Z16,AE16)</f>
        <v>3135337.6718568378</v>
      </c>
      <c r="AI16" s="522">
        <f>AH16-AG16</f>
        <v>100875.04950680118</v>
      </c>
      <c r="AJ16" s="523">
        <f>AI16/AG16</f>
        <v>3.3243134637354205E-2</v>
      </c>
      <c r="AL16" s="529">
        <f>J16/$E16</f>
        <v>207.07490352999153</v>
      </c>
      <c r="AM16" s="529">
        <f>K16/$F16</f>
        <v>209.18370055985085</v>
      </c>
      <c r="AN16" s="529">
        <f>AM16-AL16</f>
        <v>2.1087970298593177</v>
      </c>
      <c r="AO16" s="530">
        <f>AN16/AL16</f>
        <v>1.0183740250077632E-2</v>
      </c>
      <c r="AP16" s="531"/>
      <c r="AQ16" s="529">
        <f>O16/$E16</f>
        <v>397.99763370557298</v>
      </c>
      <c r="AR16" s="529">
        <f>P16/$F16</f>
        <v>411.1174535830757</v>
      </c>
      <c r="AS16" s="529">
        <f>AR16-AQ16</f>
        <v>13.119819877502721</v>
      </c>
      <c r="AT16" s="530">
        <f>AS16/AQ16</f>
        <v>3.2964567541143672E-2</v>
      </c>
      <c r="AU16" s="531"/>
      <c r="AV16" s="529">
        <f>T16/$E16</f>
        <v>160.23959954880789</v>
      </c>
      <c r="AW16" s="529">
        <f>U16/$F16</f>
        <v>79.662608286862692</v>
      </c>
      <c r="AX16" s="529">
        <f>AW16-AV16</f>
        <v>-80.576991261945196</v>
      </c>
      <c r="AY16" s="530">
        <f>AX16/AV16</f>
        <v>-0.50285317417684883</v>
      </c>
      <c r="AZ16" s="531"/>
      <c r="BA16" s="529">
        <f>Y16/$E16</f>
        <v>765.31213678437246</v>
      </c>
      <c r="BB16" s="529">
        <f>Z16/$F16</f>
        <v>699.9637624297892</v>
      </c>
      <c r="BC16" s="529">
        <f>BB16-BA16</f>
        <v>-65.348374354583257</v>
      </c>
      <c r="BD16" s="530">
        <f>BC16/BA16</f>
        <v>-8.5387871449626881E-2</v>
      </c>
      <c r="BE16" s="532"/>
      <c r="BF16" s="529">
        <f>AD16/$E16</f>
        <v>0</v>
      </c>
      <c r="BG16" s="529">
        <f>AE16/$F16</f>
        <v>91.588288026367707</v>
      </c>
      <c r="BH16" s="532"/>
      <c r="BI16" s="529">
        <f>AG16/$E16</f>
        <v>765.31213678437246</v>
      </c>
      <c r="BJ16" s="529">
        <f>AH16/$F16</f>
        <v>791.55205045615696</v>
      </c>
      <c r="BK16" s="529">
        <f>BJ16-BI16</f>
        <v>26.239913671784507</v>
      </c>
      <c r="BL16" s="530">
        <f>BK16/BI16</f>
        <v>3.4286551082329995E-2</v>
      </c>
    </row>
    <row r="17" spans="1:64">
      <c r="A17" s="397">
        <v>20</v>
      </c>
      <c r="B17" s="412">
        <v>6</v>
      </c>
      <c r="C17" s="412">
        <v>6</v>
      </c>
      <c r="D17" s="398" t="s">
        <v>40</v>
      </c>
      <c r="E17" s="400">
        <v>16473</v>
      </c>
      <c r="F17" s="400">
        <v>16405</v>
      </c>
      <c r="G17" s="522">
        <f>F17-E17</f>
        <v>-68</v>
      </c>
      <c r="H17" s="523">
        <f>G17/E17</f>
        <v>-4.1279669762641896E-3</v>
      </c>
      <c r="I17" s="523"/>
      <c r="J17" s="400">
        <v>-1641944.6193068977</v>
      </c>
      <c r="K17" s="434">
        <f>'1. Vos-laskelma'!D17</f>
        <v>-2079219.7199363844</v>
      </c>
      <c r="L17" s="522">
        <f>K17-J17</f>
        <v>-437275.10062948661</v>
      </c>
      <c r="M17" s="523">
        <f>L17/J17</f>
        <v>0.26631537719833109</v>
      </c>
      <c r="N17" s="523"/>
      <c r="O17" s="400">
        <v>7090798.5108171748</v>
      </c>
      <c r="P17" s="434">
        <f>'1. Vos-laskelma'!G17</f>
        <v>6886836.881088675</v>
      </c>
      <c r="Q17" s="522">
        <f>P17-O17</f>
        <v>-203961.6297284998</v>
      </c>
      <c r="R17" s="523">
        <f>Q17/O17</f>
        <v>-2.8764268145167526E-2</v>
      </c>
      <c r="S17" s="523"/>
      <c r="T17" s="400">
        <v>2687797.7412677575</v>
      </c>
      <c r="U17" s="434">
        <f>'1. Vos-laskelma'!I17</f>
        <v>1201699.0464144612</v>
      </c>
      <c r="V17" s="522">
        <f>U17-T17</f>
        <v>-1486098.6948532963</v>
      </c>
      <c r="W17" s="523">
        <f>V17/T17</f>
        <v>-0.55290570121260163</v>
      </c>
      <c r="X17" s="524"/>
      <c r="Y17" s="434">
        <f>SUM(J17,O17,T17)</f>
        <v>8136651.6327780345</v>
      </c>
      <c r="Z17" s="434">
        <f>SUM(K17,P17,U17)</f>
        <v>6009316.2075667512</v>
      </c>
      <c r="AA17" s="522">
        <f>Z17-Y17</f>
        <v>-2127335.4252112834</v>
      </c>
      <c r="AB17" s="523">
        <f>AA17/Y17</f>
        <v>-0.26145096548578223</v>
      </c>
      <c r="AC17" s="524"/>
      <c r="AD17" s="527">
        <v>0</v>
      </c>
      <c r="AE17" s="447">
        <v>2552068.9254191616</v>
      </c>
      <c r="AF17" s="515"/>
      <c r="AG17" s="399">
        <v>8136651.6327780345</v>
      </c>
      <c r="AH17" s="399">
        <f>SUM(Z17,AE17)</f>
        <v>8561385.1329859123</v>
      </c>
      <c r="AI17" s="522">
        <f>AH17-AG17</f>
        <v>424733.50020787772</v>
      </c>
      <c r="AJ17" s="523">
        <f>AI17/AG17</f>
        <v>5.2200035023849754E-2</v>
      </c>
      <c r="AL17" s="529">
        <f>J17/$E17</f>
        <v>-99.674899490493402</v>
      </c>
      <c r="AM17" s="529">
        <f>K17/$F17</f>
        <v>-126.74304906652755</v>
      </c>
      <c r="AN17" s="529">
        <f>AM17-AL17</f>
        <v>-27.068149576034145</v>
      </c>
      <c r="AO17" s="530">
        <f>AN17/AL17</f>
        <v>0.27156435285511171</v>
      </c>
      <c r="AP17" s="531"/>
      <c r="AQ17" s="529">
        <f>O17/$E17</f>
        <v>430.4497365881852</v>
      </c>
      <c r="AR17" s="529">
        <f>P17/$F17</f>
        <v>419.8010899779747</v>
      </c>
      <c r="AS17" s="529">
        <f>AR17-AQ17</f>
        <v>-10.648646610210506</v>
      </c>
      <c r="AT17" s="530">
        <f>AS17/AQ17</f>
        <v>-2.4738420551986894E-2</v>
      </c>
      <c r="AU17" s="531"/>
      <c r="AV17" s="529">
        <f>T17/$E17</f>
        <v>163.16382815927625</v>
      </c>
      <c r="AW17" s="529">
        <f>U17/$F17</f>
        <v>73.251999171865975</v>
      </c>
      <c r="AX17" s="529">
        <f>AW17-AV17</f>
        <v>-89.911828987410274</v>
      </c>
      <c r="AY17" s="530">
        <f>AX17/AV17</f>
        <v>-0.55105246059586632</v>
      </c>
      <c r="AZ17" s="531"/>
      <c r="BA17" s="529">
        <f>Y17/$E17</f>
        <v>493.93866525696802</v>
      </c>
      <c r="BB17" s="529">
        <f>Z17/$F17</f>
        <v>366.31004008331308</v>
      </c>
      <c r="BC17" s="529">
        <f>BB17-BA17</f>
        <v>-127.62862517365494</v>
      </c>
      <c r="BD17" s="530">
        <f>BC17/BA17</f>
        <v>-0.25838962233753671</v>
      </c>
      <c r="BE17" s="532"/>
      <c r="BF17" s="529">
        <f>AD17/$E17</f>
        <v>0</v>
      </c>
      <c r="BG17" s="529">
        <f>AE17/$F17</f>
        <v>155.56653004688579</v>
      </c>
      <c r="BH17" s="532"/>
      <c r="BI17" s="529">
        <f>AG17/$E17</f>
        <v>493.93866525696802</v>
      </c>
      <c r="BJ17" s="529">
        <f>AH17/$F17</f>
        <v>521.87657013019884</v>
      </c>
      <c r="BK17" s="529">
        <f>BJ17-BI17</f>
        <v>27.937904873230821</v>
      </c>
      <c r="BL17" s="530">
        <f>BK17/BI17</f>
        <v>5.6561485946228417E-2</v>
      </c>
    </row>
    <row r="18" spans="1:64">
      <c r="A18" s="397">
        <v>46</v>
      </c>
      <c r="B18" s="412">
        <v>10</v>
      </c>
      <c r="C18" s="412">
        <v>10</v>
      </c>
      <c r="D18" s="398" t="s">
        <v>41</v>
      </c>
      <c r="E18" s="400">
        <v>1341</v>
      </c>
      <c r="F18" s="400">
        <v>1320</v>
      </c>
      <c r="G18" s="522">
        <f>F18-E18</f>
        <v>-21</v>
      </c>
      <c r="H18" s="523">
        <f>G18/E18</f>
        <v>-1.5659955257270694E-2</v>
      </c>
      <c r="I18" s="523"/>
      <c r="J18" s="400">
        <v>1430630.945044593</v>
      </c>
      <c r="K18" s="434">
        <f>'1. Vos-laskelma'!D18</f>
        <v>1449659.3764622763</v>
      </c>
      <c r="L18" s="522">
        <f>K18-J18</f>
        <v>19028.431417683372</v>
      </c>
      <c r="M18" s="523">
        <f>L18/J18</f>
        <v>1.3300726846147071E-2</v>
      </c>
      <c r="N18" s="523"/>
      <c r="O18" s="400">
        <v>557740.1019090804</v>
      </c>
      <c r="P18" s="434">
        <f>'1. Vos-laskelma'!G18</f>
        <v>580067.00375514943</v>
      </c>
      <c r="Q18" s="522">
        <f>P18-O18</f>
        <v>22326.901846069028</v>
      </c>
      <c r="R18" s="523">
        <f>Q18/O18</f>
        <v>4.0031014032605158E-2</v>
      </c>
      <c r="S18" s="523"/>
      <c r="T18" s="400">
        <v>298198.75810749142</v>
      </c>
      <c r="U18" s="434">
        <f>'1. Vos-laskelma'!I18</f>
        <v>241665.11579702506</v>
      </c>
      <c r="V18" s="522">
        <f>U18-T18</f>
        <v>-56533.642310466355</v>
      </c>
      <c r="W18" s="523">
        <f>V18/T18</f>
        <v>-0.18958376174755137</v>
      </c>
      <c r="X18" s="524"/>
      <c r="Y18" s="434">
        <f>SUM(J18,O18,T18)</f>
        <v>2286569.8050611648</v>
      </c>
      <c r="Z18" s="434">
        <f>SUM(K18,P18,U18)</f>
        <v>2271391.4960144507</v>
      </c>
      <c r="AA18" s="522">
        <f>Z18-Y18</f>
        <v>-15178.309046714101</v>
      </c>
      <c r="AB18" s="523">
        <f>AA18/Y18</f>
        <v>-6.638025663208689E-3</v>
      </c>
      <c r="AC18" s="524"/>
      <c r="AD18" s="527">
        <v>0</v>
      </c>
      <c r="AE18" s="447">
        <v>164776.01512289749</v>
      </c>
      <c r="AF18" s="515"/>
      <c r="AG18" s="399">
        <v>2286569.8050611648</v>
      </c>
      <c r="AH18" s="399">
        <f>SUM(Z18,AE18)</f>
        <v>2436167.5111373481</v>
      </c>
      <c r="AI18" s="522">
        <f>AH18-AG18</f>
        <v>149597.70607618336</v>
      </c>
      <c r="AJ18" s="523">
        <f>AI18/AG18</f>
        <v>6.5424508687667943E-2</v>
      </c>
      <c r="AL18" s="529">
        <f>J18/$E18</f>
        <v>1066.8388851935815</v>
      </c>
      <c r="AM18" s="529">
        <f>K18/$F18</f>
        <v>1098.2268003502093</v>
      </c>
      <c r="AN18" s="529">
        <f>AM18-AL18</f>
        <v>31.387915156627741</v>
      </c>
      <c r="AO18" s="530">
        <f>AN18/AL18</f>
        <v>2.9421420227790346E-2</v>
      </c>
      <c r="AP18" s="531"/>
      <c r="AQ18" s="529">
        <f>O18/$E18</f>
        <v>415.91357338484744</v>
      </c>
      <c r="AR18" s="529">
        <f>P18/$F18</f>
        <v>439.44469981450715</v>
      </c>
      <c r="AS18" s="529">
        <f>AR18-AQ18</f>
        <v>23.531126429659707</v>
      </c>
      <c r="AT18" s="530">
        <f>AS18/AQ18</f>
        <v>5.6576961983123855E-2</v>
      </c>
      <c r="AU18" s="531"/>
      <c r="AV18" s="529">
        <f>T18/$E18</f>
        <v>222.37043855890485</v>
      </c>
      <c r="AW18" s="529">
        <f>U18/$F18</f>
        <v>183.07963317956444</v>
      </c>
      <c r="AX18" s="529">
        <f>AW18-AV18</f>
        <v>-39.290805379340412</v>
      </c>
      <c r="AY18" s="530">
        <f>AX18/AV18</f>
        <v>-0.17669077613898967</v>
      </c>
      <c r="AZ18" s="531"/>
      <c r="BA18" s="529">
        <f>Y18/$E18</f>
        <v>1705.1228971373339</v>
      </c>
      <c r="BB18" s="529">
        <f>Z18/$F18</f>
        <v>1720.7511333442808</v>
      </c>
      <c r="BC18" s="529">
        <f>BB18-BA18</f>
        <v>15.628236206946895</v>
      </c>
      <c r="BD18" s="530">
        <f>BC18/BA18</f>
        <v>9.1654602921493501E-3</v>
      </c>
      <c r="BE18" s="532"/>
      <c r="BF18" s="529">
        <f>AD18/$E18</f>
        <v>0</v>
      </c>
      <c r="BG18" s="529">
        <f>AE18/$F18</f>
        <v>124.83031448704355</v>
      </c>
      <c r="BH18" s="532"/>
      <c r="BI18" s="529">
        <f>AG18/$E18</f>
        <v>1705.1228971373339</v>
      </c>
      <c r="BJ18" s="529">
        <f>AH18/$F18</f>
        <v>1845.5814478313243</v>
      </c>
      <c r="BK18" s="529">
        <f>BJ18-BI18</f>
        <v>140.45855069399045</v>
      </c>
      <c r="BL18" s="530">
        <f>BK18/BI18</f>
        <v>8.237444405315357E-2</v>
      </c>
    </row>
    <row r="19" spans="1:64">
      <c r="A19" s="397">
        <v>47</v>
      </c>
      <c r="B19" s="412">
        <v>19</v>
      </c>
      <c r="C19" s="412">
        <v>19</v>
      </c>
      <c r="D19" s="398" t="s">
        <v>42</v>
      </c>
      <c r="E19" s="400">
        <v>1811</v>
      </c>
      <c r="F19" s="400">
        <v>1771</v>
      </c>
      <c r="G19" s="522">
        <f>F19-E19</f>
        <v>-40</v>
      </c>
      <c r="H19" s="523">
        <f>G19/E19</f>
        <v>-2.2087244616234125E-2</v>
      </c>
      <c r="I19" s="523"/>
      <c r="J19" s="400">
        <v>2589323.7052231422</v>
      </c>
      <c r="K19" s="434">
        <f>'1. Vos-laskelma'!D19</f>
        <v>2548305.7183121457</v>
      </c>
      <c r="L19" s="522">
        <f>K19-J19</f>
        <v>-41017.986910996493</v>
      </c>
      <c r="M19" s="523">
        <f>L19/J19</f>
        <v>-1.5841196999917651E-2</v>
      </c>
      <c r="N19" s="523"/>
      <c r="O19" s="400">
        <v>492549.8208036701</v>
      </c>
      <c r="P19" s="434">
        <f>'1. Vos-laskelma'!G19</f>
        <v>480061.9334497836</v>
      </c>
      <c r="Q19" s="522">
        <f>P19-O19</f>
        <v>-12487.887353886501</v>
      </c>
      <c r="R19" s="523">
        <f>Q19/O19</f>
        <v>-2.5353551714851118E-2</v>
      </c>
      <c r="S19" s="523"/>
      <c r="T19" s="400">
        <v>388828.50457805779</v>
      </c>
      <c r="U19" s="434">
        <f>'1. Vos-laskelma'!I19</f>
        <v>280789.28358135337</v>
      </c>
      <c r="V19" s="522">
        <f>U19-T19</f>
        <v>-108039.22099670442</v>
      </c>
      <c r="W19" s="523">
        <f>V19/T19</f>
        <v>-0.27785828385690126</v>
      </c>
      <c r="X19" s="524"/>
      <c r="Y19" s="434">
        <f>SUM(J19,O19,T19)</f>
        <v>3470702.0306048701</v>
      </c>
      <c r="Z19" s="434">
        <f>SUM(K19,P19,U19)</f>
        <v>3309156.9353432828</v>
      </c>
      <c r="AA19" s="522">
        <f>Z19-Y19</f>
        <v>-161545.0952615873</v>
      </c>
      <c r="AB19" s="523">
        <f>AA19/Y19</f>
        <v>-4.654536570327053E-2</v>
      </c>
      <c r="AC19" s="524"/>
      <c r="AD19" s="527">
        <v>0</v>
      </c>
      <c r="AE19" s="447">
        <v>222255.82561492812</v>
      </c>
      <c r="AF19" s="515"/>
      <c r="AG19" s="399">
        <v>3470702.0306048701</v>
      </c>
      <c r="AH19" s="399">
        <f>SUM(Z19,AE19)</f>
        <v>3531412.760958211</v>
      </c>
      <c r="AI19" s="522">
        <f>AH19-AG19</f>
        <v>60710.730353340972</v>
      </c>
      <c r="AJ19" s="523">
        <f>AI19/AG19</f>
        <v>1.7492348757683577E-2</v>
      </c>
      <c r="AL19" s="529">
        <f>J19/$E19</f>
        <v>1429.7756516969312</v>
      </c>
      <c r="AM19" s="529">
        <f>K19/$F19</f>
        <v>1438.9078025477954</v>
      </c>
      <c r="AN19" s="529">
        <f>AM19-AL19</f>
        <v>9.1321508508642637</v>
      </c>
      <c r="AO19" s="530">
        <f>AN19/AL19</f>
        <v>6.3871215319870342E-3</v>
      </c>
      <c r="AP19" s="531"/>
      <c r="AQ19" s="529">
        <f>O19/$E19</f>
        <v>271.9767094443236</v>
      </c>
      <c r="AR19" s="529">
        <f>P19/$F19</f>
        <v>271.06828540360453</v>
      </c>
      <c r="AS19" s="529">
        <f>AR19-AQ19</f>
        <v>-0.90842404071906913</v>
      </c>
      <c r="AT19" s="530">
        <f>AS19/AQ19</f>
        <v>-3.3400802685460565E-3</v>
      </c>
      <c r="AU19" s="531"/>
      <c r="AV19" s="529">
        <f>T19/$E19</f>
        <v>214.70375735950182</v>
      </c>
      <c r="AW19" s="529">
        <f>U19/$F19</f>
        <v>158.54843793413517</v>
      </c>
      <c r="AX19" s="529">
        <f>AW19-AV19</f>
        <v>-56.155319425366656</v>
      </c>
      <c r="AY19" s="530">
        <f>AX19/AV19</f>
        <v>-0.26154791195078952</v>
      </c>
      <c r="AZ19" s="531"/>
      <c r="BA19" s="529">
        <f>Y19/$E19</f>
        <v>1916.4561185007565</v>
      </c>
      <c r="BB19" s="529">
        <f>Z19/$F19</f>
        <v>1868.5245258855352</v>
      </c>
      <c r="BC19" s="529">
        <f>BB19-BA19</f>
        <v>-47.931592615221234</v>
      </c>
      <c r="BD19" s="530">
        <f>BC19/BA19</f>
        <v>-2.5010534889115081E-2</v>
      </c>
      <c r="BE19" s="532"/>
      <c r="BF19" s="529">
        <f>AD19/$E19</f>
        <v>0</v>
      </c>
      <c r="BG19" s="529">
        <f>AE19/$F19</f>
        <v>125.49736059566806</v>
      </c>
      <c r="BH19" s="532"/>
      <c r="BI19" s="529">
        <f>AG19/$E19</f>
        <v>1916.4561185007565</v>
      </c>
      <c r="BJ19" s="529">
        <f>AH19/$F19</f>
        <v>1994.0218864812032</v>
      </c>
      <c r="BK19" s="529">
        <f>BJ19-BI19</f>
        <v>77.565767980446708</v>
      </c>
      <c r="BL19" s="530">
        <f>BK19/BI19</f>
        <v>4.0473542405513777E-2</v>
      </c>
    </row>
    <row r="20" spans="1:64">
      <c r="A20" s="397">
        <v>49</v>
      </c>
      <c r="B20" s="412">
        <v>1</v>
      </c>
      <c r="C20" s="413">
        <v>33</v>
      </c>
      <c r="D20" s="398" t="s">
        <v>43</v>
      </c>
      <c r="E20" s="400">
        <v>305274</v>
      </c>
      <c r="F20" s="400">
        <v>314024</v>
      </c>
      <c r="G20" s="522">
        <f>F20-E20</f>
        <v>8750</v>
      </c>
      <c r="H20" s="523">
        <f>G20/E20</f>
        <v>2.8662775080747133E-2</v>
      </c>
      <c r="I20" s="523"/>
      <c r="J20" s="400">
        <v>392127615.6043753</v>
      </c>
      <c r="K20" s="434">
        <f>'1. Vos-laskelma'!D20</f>
        <v>400950845.67896277</v>
      </c>
      <c r="L20" s="522">
        <f>K20-J20</f>
        <v>8823230.0745874643</v>
      </c>
      <c r="M20" s="523">
        <f>L20/J20</f>
        <v>2.2500914813123954E-2</v>
      </c>
      <c r="N20" s="523"/>
      <c r="O20" s="400">
        <v>-24543140.663064256</v>
      </c>
      <c r="P20" s="434">
        <f>'1. Vos-laskelma'!G20</f>
        <v>-24039425.127780769</v>
      </c>
      <c r="Q20" s="522">
        <f>P20-O20</f>
        <v>503715.53528348729</v>
      </c>
      <c r="R20" s="523">
        <f>Q20/O20</f>
        <v>-2.0523678782542472E-2</v>
      </c>
      <c r="S20" s="523"/>
      <c r="T20" s="400">
        <v>30849901.272778347</v>
      </c>
      <c r="U20" s="434">
        <f>'1. Vos-laskelma'!I20</f>
        <v>23298721.97820586</v>
      </c>
      <c r="V20" s="522">
        <f>U20-T20</f>
        <v>-7551179.2945724875</v>
      </c>
      <c r="W20" s="523">
        <f>V20/T20</f>
        <v>-0.24477158704023388</v>
      </c>
      <c r="X20" s="524"/>
      <c r="Y20" s="434">
        <f>SUM(J20,O20,T20)</f>
        <v>398434376.21408939</v>
      </c>
      <c r="Z20" s="434">
        <f>SUM(K20,P20,U20)</f>
        <v>400210142.52938783</v>
      </c>
      <c r="AA20" s="522">
        <f>Z20-Y20</f>
        <v>1775766.3152984381</v>
      </c>
      <c r="AB20" s="523">
        <f>AA20/Y20</f>
        <v>4.4568602041111819E-3</v>
      </c>
      <c r="AC20" s="524"/>
      <c r="AD20" s="527">
        <v>0</v>
      </c>
      <c r="AE20" s="447">
        <v>46420609.674020886</v>
      </c>
      <c r="AF20" s="515"/>
      <c r="AG20" s="399">
        <v>398434376.21408939</v>
      </c>
      <c r="AH20" s="399">
        <f>SUM(Z20,AE20)</f>
        <v>446630752.20340872</v>
      </c>
      <c r="AI20" s="522">
        <f>AH20-AG20</f>
        <v>48196375.989319324</v>
      </c>
      <c r="AJ20" s="523">
        <f>AI20/AG20</f>
        <v>0.12096440183520242</v>
      </c>
      <c r="AL20" s="529">
        <f>J20/$E20</f>
        <v>1284.5103598877577</v>
      </c>
      <c r="AM20" s="529">
        <f>K20/$F20</f>
        <v>1276.8159302440665</v>
      </c>
      <c r="AN20" s="529">
        <f>AM20-AL20</f>
        <v>-7.6944296436911372</v>
      </c>
      <c r="AO20" s="530">
        <f>AN20/AL20</f>
        <v>-5.9901655011669096E-3</v>
      </c>
      <c r="AP20" s="531"/>
      <c r="AQ20" s="529">
        <f>O20/$E20</f>
        <v>-80.397088068634261</v>
      </c>
      <c r="AR20" s="529">
        <f>P20/$F20</f>
        <v>-76.552827579359445</v>
      </c>
      <c r="AS20" s="529">
        <f>AR20-AQ20</f>
        <v>3.8442604892748165</v>
      </c>
      <c r="AT20" s="530">
        <f>AS20/AQ20</f>
        <v>-4.7815916989344273E-2</v>
      </c>
      <c r="AU20" s="531"/>
      <c r="AV20" s="529">
        <f>T20/$E20</f>
        <v>101.05643216513148</v>
      </c>
      <c r="AW20" s="529">
        <f>U20/$F20</f>
        <v>74.194080637804305</v>
      </c>
      <c r="AX20" s="529">
        <f>AW20-AV20</f>
        <v>-26.862351527327178</v>
      </c>
      <c r="AY20" s="530">
        <f>AX20/AV20</f>
        <v>-0.26581535634894266</v>
      </c>
      <c r="AZ20" s="531"/>
      <c r="BA20" s="529">
        <f>Y20/$E20</f>
        <v>1305.1697039842547</v>
      </c>
      <c r="BB20" s="529">
        <f>Z20/$F20</f>
        <v>1274.4571833025113</v>
      </c>
      <c r="BC20" s="529">
        <f>BB20-BA20</f>
        <v>-30.712520681743399</v>
      </c>
      <c r="BD20" s="530">
        <f>BC20/BA20</f>
        <v>-2.3531438546258124E-2</v>
      </c>
      <c r="BE20" s="532"/>
      <c r="BF20" s="529">
        <f>AD20/$E20</f>
        <v>0</v>
      </c>
      <c r="BG20" s="529">
        <f>AE20/$F20</f>
        <v>147.82503781246302</v>
      </c>
      <c r="BH20" s="532"/>
      <c r="BI20" s="529">
        <f>AG20/$E20</f>
        <v>1305.1697039842547</v>
      </c>
      <c r="BJ20" s="529">
        <f>AH20/$F20</f>
        <v>1422.2822211149744</v>
      </c>
      <c r="BK20" s="529">
        <f>BJ20-BI20</f>
        <v>117.11251713071965</v>
      </c>
      <c r="BL20" s="530">
        <f>BK20/BI20</f>
        <v>8.972972386135962E-2</v>
      </c>
    </row>
    <row r="21" spans="1:64">
      <c r="A21" s="397">
        <v>50</v>
      </c>
      <c r="B21" s="412">
        <v>4</v>
      </c>
      <c r="C21" s="412">
        <v>4</v>
      </c>
      <c r="D21" s="398" t="s">
        <v>44</v>
      </c>
      <c r="E21" s="400">
        <v>11276</v>
      </c>
      <c r="F21" s="400">
        <v>11184</v>
      </c>
      <c r="G21" s="522">
        <f>F21-E21</f>
        <v>-92</v>
      </c>
      <c r="H21" s="523">
        <f>G21/E21</f>
        <v>-8.1589216034054623E-3</v>
      </c>
      <c r="I21" s="523"/>
      <c r="J21" s="400">
        <v>305866.96080532391</v>
      </c>
      <c r="K21" s="434">
        <f>'1. Vos-laskelma'!D21</f>
        <v>409784.30934273265</v>
      </c>
      <c r="L21" s="522">
        <f>K21-J21</f>
        <v>103917.34853740875</v>
      </c>
      <c r="M21" s="523">
        <f>L21/J21</f>
        <v>0.3397468895097478</v>
      </c>
      <c r="N21" s="523"/>
      <c r="O21" s="400">
        <v>3606541.4339591502</v>
      </c>
      <c r="P21" s="434">
        <f>'1. Vos-laskelma'!G21</f>
        <v>3322384.1953747771</v>
      </c>
      <c r="Q21" s="522">
        <f>P21-O21</f>
        <v>-284157.23858437315</v>
      </c>
      <c r="R21" s="523">
        <f>Q21/O21</f>
        <v>-7.8789400811745028E-2</v>
      </c>
      <c r="S21" s="523"/>
      <c r="T21" s="400">
        <v>2048835.1354750555</v>
      </c>
      <c r="U21" s="434">
        <f>'1. Vos-laskelma'!I21</f>
        <v>1127128.611962436</v>
      </c>
      <c r="V21" s="522">
        <f>U21-T21</f>
        <v>-921706.52351261955</v>
      </c>
      <c r="W21" s="523">
        <f>V21/T21</f>
        <v>-0.4498685655831976</v>
      </c>
      <c r="X21" s="524"/>
      <c r="Y21" s="434">
        <f>SUM(J21,O21,T21)</f>
        <v>5961243.5302395299</v>
      </c>
      <c r="Z21" s="434">
        <f>SUM(K21,P21,U21)</f>
        <v>4859297.116679946</v>
      </c>
      <c r="AA21" s="522">
        <f>Z21-Y21</f>
        <v>-1101946.4135595839</v>
      </c>
      <c r="AB21" s="523">
        <f>AA21/Y21</f>
        <v>-0.18485176926085192</v>
      </c>
      <c r="AC21" s="524"/>
      <c r="AD21" s="527">
        <v>0</v>
      </c>
      <c r="AE21" s="447">
        <v>1096908.5798988859</v>
      </c>
      <c r="AF21" s="515"/>
      <c r="AG21" s="399">
        <v>5961243.5302395299</v>
      </c>
      <c r="AH21" s="399">
        <f>SUM(Z21,AE21)</f>
        <v>5956205.6965788323</v>
      </c>
      <c r="AI21" s="522">
        <f>AH21-AG21</f>
        <v>-5037.8336606975645</v>
      </c>
      <c r="AJ21" s="523">
        <f>AI21/AG21</f>
        <v>-8.4509777786165004E-4</v>
      </c>
      <c r="AL21" s="529">
        <f>J21/$E21</f>
        <v>27.125484285679665</v>
      </c>
      <c r="AM21" s="529">
        <f>K21/$F21</f>
        <v>36.640227945523307</v>
      </c>
      <c r="AN21" s="529">
        <f>AM21-AL21</f>
        <v>9.5147436598436421</v>
      </c>
      <c r="AO21" s="530">
        <f>AN21/AL21</f>
        <v>0.35076769725607271</v>
      </c>
      <c r="AP21" s="531"/>
      <c r="AQ21" s="529">
        <f>O21/$E21</f>
        <v>319.84226977289376</v>
      </c>
      <c r="AR21" s="529">
        <f>P21/$F21</f>
        <v>297.06582576670036</v>
      </c>
      <c r="AS21" s="529">
        <f>AR21-AQ21</f>
        <v>-22.776444006193401</v>
      </c>
      <c r="AT21" s="530">
        <f>AS21/AQ21</f>
        <v>-7.1211488157478298E-2</v>
      </c>
      <c r="AU21" s="531"/>
      <c r="AV21" s="529">
        <f>T21/$E21</f>
        <v>181.69875270264771</v>
      </c>
      <c r="AW21" s="529">
        <f>U21/$F21</f>
        <v>100.78045528991738</v>
      </c>
      <c r="AX21" s="529">
        <f>AW21-AV21</f>
        <v>-80.918297412730325</v>
      </c>
      <c r="AY21" s="530">
        <f>AX21/AV21</f>
        <v>-0.44534316394099926</v>
      </c>
      <c r="AZ21" s="531"/>
      <c r="BA21" s="529">
        <f>Y21/$E21</f>
        <v>528.66650676122117</v>
      </c>
      <c r="BB21" s="529">
        <f>Z21/$F21</f>
        <v>434.48650900214108</v>
      </c>
      <c r="BC21" s="529">
        <f>BB21-BA21</f>
        <v>-94.179997759080095</v>
      </c>
      <c r="BD21" s="530">
        <f>BC21/BA21</f>
        <v>-0.1781463295945428</v>
      </c>
      <c r="BE21" s="532"/>
      <c r="BF21" s="529">
        <f>AD21/$E21</f>
        <v>0</v>
      </c>
      <c r="BG21" s="529">
        <f>AE21/$F21</f>
        <v>98.078378031016271</v>
      </c>
      <c r="BH21" s="532"/>
      <c r="BI21" s="529">
        <f>AG21/$E21</f>
        <v>528.66650676122117</v>
      </c>
      <c r="BJ21" s="529">
        <f>AH21/$F21</f>
        <v>532.56488703315745</v>
      </c>
      <c r="BK21" s="529">
        <f>BJ21-BI21</f>
        <v>3.8983802719362757</v>
      </c>
      <c r="BL21" s="530">
        <f>BK21/BI21</f>
        <v>7.3739876123777737E-3</v>
      </c>
    </row>
    <row r="22" spans="1:64">
      <c r="A22" s="397">
        <v>51</v>
      </c>
      <c r="B22" s="412">
        <v>4</v>
      </c>
      <c r="C22" s="412">
        <v>4</v>
      </c>
      <c r="D22" s="398" t="s">
        <v>45</v>
      </c>
      <c r="E22" s="400">
        <v>9211</v>
      </c>
      <c r="F22" s="400">
        <v>9143</v>
      </c>
      <c r="G22" s="522">
        <f>F22-E22</f>
        <v>-68</v>
      </c>
      <c r="H22" s="523">
        <f>G22/E22</f>
        <v>-7.3824774725871241E-3</v>
      </c>
      <c r="I22" s="523"/>
      <c r="J22" s="400">
        <v>-5570639.7559813093</v>
      </c>
      <c r="K22" s="434">
        <f>'1. Vos-laskelma'!D22</f>
        <v>-5673316.0590705089</v>
      </c>
      <c r="L22" s="522">
        <f>K22-J22</f>
        <v>-102676.30308919959</v>
      </c>
      <c r="M22" s="523">
        <f>L22/J22</f>
        <v>1.8431689641921999E-2</v>
      </c>
      <c r="N22" s="523"/>
      <c r="O22" s="400">
        <v>-172948.8332569873</v>
      </c>
      <c r="P22" s="434">
        <f>'1. Vos-laskelma'!G22</f>
        <v>-263985.71895806974</v>
      </c>
      <c r="Q22" s="522">
        <f>P22-O22</f>
        <v>-91036.885701082443</v>
      </c>
      <c r="R22" s="523">
        <f>Q22/O22</f>
        <v>0.52638045592252913</v>
      </c>
      <c r="S22" s="523"/>
      <c r="T22" s="400">
        <v>1783372.0840898198</v>
      </c>
      <c r="U22" s="434">
        <f>'1. Vos-laskelma'!I22</f>
        <v>1311572.5329423335</v>
      </c>
      <c r="V22" s="522">
        <f>U22-T22</f>
        <v>-471799.55114748632</v>
      </c>
      <c r="W22" s="523">
        <f>V22/T22</f>
        <v>-0.26455474735564161</v>
      </c>
      <c r="X22" s="524"/>
      <c r="Y22" s="434">
        <f>SUM(J22,O22,T22)</f>
        <v>-3960216.5051484765</v>
      </c>
      <c r="Z22" s="434">
        <f>SUM(K22,P22,U22)</f>
        <v>-4625729.2450862452</v>
      </c>
      <c r="AA22" s="522">
        <f>Z22-Y22</f>
        <v>-665512.73993776878</v>
      </c>
      <c r="AB22" s="523">
        <f>AA22/Y22</f>
        <v>0.16804958493369476</v>
      </c>
      <c r="AC22" s="524"/>
      <c r="AD22" s="527">
        <v>0</v>
      </c>
      <c r="AE22" s="447">
        <v>921028.12211045576</v>
      </c>
      <c r="AF22" s="515"/>
      <c r="AG22" s="399">
        <v>-3960216.5051484765</v>
      </c>
      <c r="AH22" s="399">
        <f>SUM(Z22,AE22)</f>
        <v>-3704701.1229757895</v>
      </c>
      <c r="AI22" s="522">
        <f>AH22-AG22</f>
        <v>255515.38217268698</v>
      </c>
      <c r="AJ22" s="523">
        <f>AI22/AG22</f>
        <v>-6.4520558873613201E-2</v>
      </c>
      <c r="AL22" s="529">
        <f>J22/$E22</f>
        <v>-604.78121332985666</v>
      </c>
      <c r="AM22" s="529">
        <f>K22/$F22</f>
        <v>-620.50924850382899</v>
      </c>
      <c r="AN22" s="529">
        <f>AM22-AL22</f>
        <v>-15.72803517397233</v>
      </c>
      <c r="AO22" s="530">
        <f>AN22/AL22</f>
        <v>2.6006156982581446E-2</v>
      </c>
      <c r="AP22" s="531"/>
      <c r="AQ22" s="529">
        <f>O22/$E22</f>
        <v>-18.776336256322583</v>
      </c>
      <c r="AR22" s="529">
        <f>P22/$F22</f>
        <v>-28.872986870619027</v>
      </c>
      <c r="AS22" s="529">
        <f>AR22-AQ22</f>
        <v>-10.096650614296443</v>
      </c>
      <c r="AT22" s="530">
        <f>AS22/AQ22</f>
        <v>0.53773273318412074</v>
      </c>
      <c r="AU22" s="531"/>
      <c r="AV22" s="529">
        <f>T22/$E22</f>
        <v>193.61329758873302</v>
      </c>
      <c r="AW22" s="529">
        <f>U22/$F22</f>
        <v>143.45100436862447</v>
      </c>
      <c r="AX22" s="529">
        <f>AW22-AV22</f>
        <v>-50.162293220108552</v>
      </c>
      <c r="AY22" s="530">
        <f>AX22/AV22</f>
        <v>-0.25908495875454607</v>
      </c>
      <c r="AZ22" s="531"/>
      <c r="BA22" s="529">
        <f>Y22/$E22</f>
        <v>-429.94425199744614</v>
      </c>
      <c r="BB22" s="529">
        <f>Z22/$F22</f>
        <v>-505.93123100582363</v>
      </c>
      <c r="BC22" s="529">
        <f>BB22-BA22</f>
        <v>-75.986979008377489</v>
      </c>
      <c r="BD22" s="530">
        <f>BC22/BA22</f>
        <v>0.17673681798362278</v>
      </c>
      <c r="BE22" s="532"/>
      <c r="BF22" s="529">
        <f>AD22/$E22</f>
        <v>0</v>
      </c>
      <c r="BG22" s="529">
        <f>AE22/$F22</f>
        <v>100.7358768577552</v>
      </c>
      <c r="BH22" s="532"/>
      <c r="BI22" s="529">
        <f>AG22/$E22</f>
        <v>-429.94425199744614</v>
      </c>
      <c r="BJ22" s="529">
        <f>AH22/$F22</f>
        <v>-405.19535414806842</v>
      </c>
      <c r="BK22" s="529">
        <f>BJ22-BI22</f>
        <v>24.748897849377727</v>
      </c>
      <c r="BL22" s="530">
        <f>BK22/BI22</f>
        <v>-5.756303924147993E-2</v>
      </c>
    </row>
    <row r="23" spans="1:64">
      <c r="A23" s="397">
        <v>52</v>
      </c>
      <c r="B23" s="412">
        <v>14</v>
      </c>
      <c r="C23" s="412">
        <v>14</v>
      </c>
      <c r="D23" s="398" t="s">
        <v>46</v>
      </c>
      <c r="E23" s="400">
        <v>2346</v>
      </c>
      <c r="F23" s="400">
        <v>2292</v>
      </c>
      <c r="G23" s="522">
        <f>F23-E23</f>
        <v>-54</v>
      </c>
      <c r="H23" s="523">
        <f>G23/E23</f>
        <v>-2.3017902813299233E-2</v>
      </c>
      <c r="I23" s="523"/>
      <c r="J23" s="400">
        <v>1522731.7951622759</v>
      </c>
      <c r="K23" s="434">
        <f>'1. Vos-laskelma'!D23</f>
        <v>1478025.2941430944</v>
      </c>
      <c r="L23" s="522">
        <f>K23-J23</f>
        <v>-44706.501019181451</v>
      </c>
      <c r="M23" s="523">
        <f>L23/J23</f>
        <v>-2.9359406010443966E-2</v>
      </c>
      <c r="N23" s="523"/>
      <c r="O23" s="400">
        <v>1220596.9903446012</v>
      </c>
      <c r="P23" s="434">
        <f>'1. Vos-laskelma'!G23</f>
        <v>1144337.6095297916</v>
      </c>
      <c r="Q23" s="522">
        <f>P23-O23</f>
        <v>-76259.380814809585</v>
      </c>
      <c r="R23" s="523">
        <f>Q23/O23</f>
        <v>-6.2477116868262877E-2</v>
      </c>
      <c r="S23" s="523"/>
      <c r="T23" s="400">
        <v>546078.89423253492</v>
      </c>
      <c r="U23" s="434">
        <f>'1. Vos-laskelma'!I23</f>
        <v>361864.78066952998</v>
      </c>
      <c r="V23" s="522">
        <f>U23-T23</f>
        <v>-184214.11356300494</v>
      </c>
      <c r="W23" s="523">
        <f>V23/T23</f>
        <v>-0.33733974249618531</v>
      </c>
      <c r="X23" s="524"/>
      <c r="Y23" s="434">
        <f>SUM(J23,O23,T23)</f>
        <v>3289407.6797394119</v>
      </c>
      <c r="Z23" s="434">
        <f>SUM(K23,P23,U23)</f>
        <v>2984227.684342416</v>
      </c>
      <c r="AA23" s="522">
        <f>Z23-Y23</f>
        <v>-305179.99539699592</v>
      </c>
      <c r="AB23" s="523">
        <f>AA23/Y23</f>
        <v>-9.2776580196095484E-2</v>
      </c>
      <c r="AC23" s="524"/>
      <c r="AD23" s="527">
        <v>0</v>
      </c>
      <c r="AE23" s="447">
        <v>222729.99918619054</v>
      </c>
      <c r="AF23" s="515"/>
      <c r="AG23" s="399">
        <v>3289407.6797394119</v>
      </c>
      <c r="AH23" s="399">
        <f>SUM(Z23,AE23)</f>
        <v>3206957.6835286068</v>
      </c>
      <c r="AI23" s="522">
        <f>AH23-AG23</f>
        <v>-82449.99621080514</v>
      </c>
      <c r="AJ23" s="523">
        <f>AI23/AG23</f>
        <v>-2.5065301792369155E-2</v>
      </c>
      <c r="AL23" s="529">
        <f>J23/$E23</f>
        <v>649.07578651418407</v>
      </c>
      <c r="AM23" s="529">
        <f>K23/$F23</f>
        <v>644.86269377970962</v>
      </c>
      <c r="AN23" s="529">
        <f>AM23-AL23</f>
        <v>-4.2130927344744578</v>
      </c>
      <c r="AO23" s="530">
        <f>AN23/AL23</f>
        <v>-6.4909103405329238E-3</v>
      </c>
      <c r="AP23" s="531"/>
      <c r="AQ23" s="529">
        <f>O23/$E23</f>
        <v>520.28857218439953</v>
      </c>
      <c r="AR23" s="529">
        <f>P23/$F23</f>
        <v>499.2746987477276</v>
      </c>
      <c r="AS23" s="529">
        <f>AR23-AQ23</f>
        <v>-21.013873436671929</v>
      </c>
      <c r="AT23" s="530">
        <f>AS23/AQ23</f>
        <v>-4.038888140180838E-2</v>
      </c>
      <c r="AU23" s="531"/>
      <c r="AV23" s="529">
        <f>T23/$E23</f>
        <v>232.77020214515554</v>
      </c>
      <c r="AW23" s="529">
        <f>U23/$F23</f>
        <v>157.88166695878272</v>
      </c>
      <c r="AX23" s="529">
        <f>AW23-AV23</f>
        <v>-74.88853518637282</v>
      </c>
      <c r="AY23" s="530">
        <f>AX23/AV23</f>
        <v>-0.32172732805237808</v>
      </c>
      <c r="AZ23" s="531"/>
      <c r="BA23" s="529">
        <f>Y23/$E23</f>
        <v>1402.1345608437391</v>
      </c>
      <c r="BB23" s="529">
        <f>Z23/$F23</f>
        <v>1302.0190594862199</v>
      </c>
      <c r="BC23" s="529">
        <f>BB23-BA23</f>
        <v>-100.11550135751918</v>
      </c>
      <c r="BD23" s="530">
        <f>BC23/BA23</f>
        <v>-7.1402206431082013E-2</v>
      </c>
      <c r="BE23" s="532"/>
      <c r="BF23" s="529">
        <f>AD23/$E23</f>
        <v>0</v>
      </c>
      <c r="BG23" s="529">
        <f>AE23/$F23</f>
        <v>97.177137515789937</v>
      </c>
      <c r="BH23" s="532"/>
      <c r="BI23" s="529">
        <f>AG23/$E23</f>
        <v>1402.1345608437391</v>
      </c>
      <c r="BJ23" s="529">
        <f>AH23/$F23</f>
        <v>1399.19619700201</v>
      </c>
      <c r="BK23" s="529">
        <f>BJ23-BI23</f>
        <v>-2.9383638417291422</v>
      </c>
      <c r="BL23" s="530">
        <f>BK23/BI23</f>
        <v>-2.0956361277914524E-3</v>
      </c>
    </row>
    <row r="24" spans="1:64">
      <c r="A24" s="397">
        <v>61</v>
      </c>
      <c r="B24" s="412">
        <v>5</v>
      </c>
      <c r="C24" s="412">
        <v>5</v>
      </c>
      <c r="D24" s="398" t="s">
        <v>47</v>
      </c>
      <c r="E24" s="400">
        <v>16459</v>
      </c>
      <c r="F24" s="400">
        <v>16469</v>
      </c>
      <c r="G24" s="522">
        <f>F24-E24</f>
        <v>10</v>
      </c>
      <c r="H24" s="523">
        <f>G24/E24</f>
        <v>6.0757032626526522E-4</v>
      </c>
      <c r="I24" s="523"/>
      <c r="J24" s="400">
        <v>49456.280953129055</v>
      </c>
      <c r="K24" s="434">
        <f>'1. Vos-laskelma'!D24</f>
        <v>-142191.50153359864</v>
      </c>
      <c r="L24" s="522">
        <f>K24-J24</f>
        <v>-191647.78248672769</v>
      </c>
      <c r="M24" s="523">
        <f>L24/J24</f>
        <v>-3.8750949079320591</v>
      </c>
      <c r="N24" s="523"/>
      <c r="O24" s="400">
        <v>5522321.8735863203</v>
      </c>
      <c r="P24" s="434">
        <f>'1. Vos-laskelma'!G24</f>
        <v>5412721.295109245</v>
      </c>
      <c r="Q24" s="522">
        <f>P24-O24</f>
        <v>-109600.57847707532</v>
      </c>
      <c r="R24" s="523">
        <f>Q24/O24</f>
        <v>-1.9846829103045062E-2</v>
      </c>
      <c r="S24" s="523"/>
      <c r="T24" s="400">
        <v>3027628.6186531498</v>
      </c>
      <c r="U24" s="434">
        <f>'1. Vos-laskelma'!I24</f>
        <v>1933802.2300913956</v>
      </c>
      <c r="V24" s="522">
        <f>U24-T24</f>
        <v>-1093826.3885617543</v>
      </c>
      <c r="W24" s="523">
        <f>V24/T24</f>
        <v>-0.36128155937710299</v>
      </c>
      <c r="X24" s="524"/>
      <c r="Y24" s="434">
        <f>SUM(J24,O24,T24)</f>
        <v>8599406.7731925994</v>
      </c>
      <c r="Z24" s="434">
        <f>SUM(K24,P24,U24)</f>
        <v>7204332.0236670421</v>
      </c>
      <c r="AA24" s="522">
        <f>Z24-Y24</f>
        <v>-1395074.7495255573</v>
      </c>
      <c r="AB24" s="523">
        <f>AA24/Y24</f>
        <v>-0.16222918467754077</v>
      </c>
      <c r="AC24" s="524"/>
      <c r="AD24" s="527">
        <v>0</v>
      </c>
      <c r="AE24" s="447">
        <v>3254578.5546666831</v>
      </c>
      <c r="AF24" s="515"/>
      <c r="AG24" s="399">
        <v>8599406.7731925994</v>
      </c>
      <c r="AH24" s="399">
        <f>SUM(Z24,AE24)</f>
        <v>10458910.578333724</v>
      </c>
      <c r="AI24" s="522">
        <f>AH24-AG24</f>
        <v>1859503.8051411249</v>
      </c>
      <c r="AJ24" s="523">
        <f>AI24/AG24</f>
        <v>0.21623628864003244</v>
      </c>
      <c r="AL24" s="529">
        <f>J24/$E24</f>
        <v>3.0048168754559241</v>
      </c>
      <c r="AM24" s="529">
        <f>K24/$F24</f>
        <v>-8.6338880037402781</v>
      </c>
      <c r="AN24" s="529">
        <f>AM24-AL24</f>
        <v>-11.638704879196203</v>
      </c>
      <c r="AO24" s="530">
        <f>AN24/AL24</f>
        <v>-3.8733491462537959</v>
      </c>
      <c r="AP24" s="531"/>
      <c r="AQ24" s="529">
        <f>O24/$E24</f>
        <v>335.5198902476651</v>
      </c>
      <c r="AR24" s="529">
        <f>P24/$F24</f>
        <v>328.66119953301626</v>
      </c>
      <c r="AS24" s="529">
        <f>AR24-AQ24</f>
        <v>-6.8586907146488443</v>
      </c>
      <c r="AT24" s="530">
        <f>AS24/AQ24</f>
        <v>-2.0441979489162564E-2</v>
      </c>
      <c r="AU24" s="531"/>
      <c r="AV24" s="529">
        <f>T24/$E24</f>
        <v>183.94973076451484</v>
      </c>
      <c r="AW24" s="529">
        <f>U24/$F24</f>
        <v>117.42074382727522</v>
      </c>
      <c r="AX24" s="529">
        <f>AW24-AV24</f>
        <v>-66.528986937239623</v>
      </c>
      <c r="AY24" s="530">
        <f>AX24/AV24</f>
        <v>-0.3616693901140165</v>
      </c>
      <c r="AZ24" s="531"/>
      <c r="BA24" s="529">
        <f>Y24/$E24</f>
        <v>522.47443788763587</v>
      </c>
      <c r="BB24" s="529">
        <f>Z24/$F24</f>
        <v>437.44805535655121</v>
      </c>
      <c r="BC24" s="529">
        <f>BB24-BA24</f>
        <v>-85.026382531084664</v>
      </c>
      <c r="BD24" s="530">
        <f>BC24/BA24</f>
        <v>-0.16273788029677838</v>
      </c>
      <c r="BE24" s="532"/>
      <c r="BF24" s="529">
        <f>AD24/$E24</f>
        <v>0</v>
      </c>
      <c r="BG24" s="529">
        <f>AE24/$F24</f>
        <v>197.61846831420749</v>
      </c>
      <c r="BH24" s="532"/>
      <c r="BI24" s="529">
        <f>AG24/$E24</f>
        <v>522.47443788763587</v>
      </c>
      <c r="BJ24" s="529">
        <f>AH24/$F24</f>
        <v>635.06652367075867</v>
      </c>
      <c r="BK24" s="529">
        <f>BJ24-BI24</f>
        <v>112.5920857831228</v>
      </c>
      <c r="BL24" s="530">
        <f>BK24/BI24</f>
        <v>0.21549778825224941</v>
      </c>
    </row>
    <row r="25" spans="1:64">
      <c r="A25" s="397">
        <v>69</v>
      </c>
      <c r="B25" s="412">
        <v>17</v>
      </c>
      <c r="C25" s="412">
        <v>17</v>
      </c>
      <c r="D25" s="398" t="s">
        <v>48</v>
      </c>
      <c r="E25" s="400">
        <v>6687</v>
      </c>
      <c r="F25" s="400">
        <v>6558</v>
      </c>
      <c r="G25" s="522">
        <f>F25-E25</f>
        <v>-129</v>
      </c>
      <c r="H25" s="523">
        <f>G25/E25</f>
        <v>-1.9291161956034097E-2</v>
      </c>
      <c r="I25" s="523"/>
      <c r="J25" s="400">
        <v>-482878.64786371868</v>
      </c>
      <c r="K25" s="434">
        <f>'1. Vos-laskelma'!D25</f>
        <v>-531348.98612554232</v>
      </c>
      <c r="L25" s="522">
        <f>K25-J25</f>
        <v>-48470.338261823636</v>
      </c>
      <c r="M25" s="523">
        <f>L25/J25</f>
        <v>0.1003778868174417</v>
      </c>
      <c r="N25" s="523"/>
      <c r="O25" s="400">
        <v>3728067.2994639766</v>
      </c>
      <c r="P25" s="434">
        <f>'1. Vos-laskelma'!G25</f>
        <v>3234088.2893262082</v>
      </c>
      <c r="Q25" s="522">
        <f>P25-O25</f>
        <v>-493979.01013776846</v>
      </c>
      <c r="R25" s="523">
        <f>Q25/O25</f>
        <v>-0.13250270728985847</v>
      </c>
      <c r="S25" s="523"/>
      <c r="T25" s="400">
        <v>1360710.0577640531</v>
      </c>
      <c r="U25" s="434">
        <f>'1. Vos-laskelma'!I25</f>
        <v>778980.40699503571</v>
      </c>
      <c r="V25" s="522">
        <f>U25-T25</f>
        <v>-581729.6507690174</v>
      </c>
      <c r="W25" s="523">
        <f>V25/T25</f>
        <v>-0.42751918195190503</v>
      </c>
      <c r="X25" s="524"/>
      <c r="Y25" s="434">
        <f>SUM(J25,O25,T25)</f>
        <v>4605898.7093643108</v>
      </c>
      <c r="Z25" s="434">
        <f>SUM(K25,P25,U25)</f>
        <v>3481719.7101957016</v>
      </c>
      <c r="AA25" s="522">
        <f>Z25-Y25</f>
        <v>-1124178.9991686093</v>
      </c>
      <c r="AB25" s="523">
        <f>AA25/Y25</f>
        <v>-0.2440737563079767</v>
      </c>
      <c r="AC25" s="524"/>
      <c r="AD25" s="527">
        <v>0</v>
      </c>
      <c r="AE25" s="447">
        <v>742532.39928074041</v>
      </c>
      <c r="AF25" s="515"/>
      <c r="AG25" s="399">
        <v>4605898.7093643108</v>
      </c>
      <c r="AH25" s="399">
        <f>SUM(Z25,AE25)</f>
        <v>4224252.1094764415</v>
      </c>
      <c r="AI25" s="522">
        <f>AH25-AG25</f>
        <v>-381646.59988786932</v>
      </c>
      <c r="AJ25" s="523">
        <f>AI25/AG25</f>
        <v>-8.2860397931013727E-2</v>
      </c>
      <c r="AL25" s="529">
        <f>J25/$E25</f>
        <v>-72.211551946122128</v>
      </c>
      <c r="AM25" s="529">
        <f>K25/$F25</f>
        <v>-81.023023196941494</v>
      </c>
      <c r="AN25" s="529">
        <f>AM25-AL25</f>
        <v>-8.8114712508193662</v>
      </c>
      <c r="AO25" s="530">
        <f>AN25/AL25</f>
        <v>0.12202301450872717</v>
      </c>
      <c r="AP25" s="531"/>
      <c r="AQ25" s="529">
        <f>O25/$E25</f>
        <v>557.50969036398635</v>
      </c>
      <c r="AR25" s="529">
        <f>P25/$F25</f>
        <v>493.15161471884846</v>
      </c>
      <c r="AS25" s="529">
        <f>AR25-AQ25</f>
        <v>-64.358075645137887</v>
      </c>
      <c r="AT25" s="530">
        <f>AS25/AQ25</f>
        <v>-0.11543848789986028</v>
      </c>
      <c r="AU25" s="531"/>
      <c r="AV25" s="529">
        <f>T25/$E25</f>
        <v>203.48587674054929</v>
      </c>
      <c r="AW25" s="529">
        <f>U25/$F25</f>
        <v>118.78322766011523</v>
      </c>
      <c r="AX25" s="529">
        <f>AW25-AV25</f>
        <v>-84.702649080434057</v>
      </c>
      <c r="AY25" s="530">
        <f>AX25/AV25</f>
        <v>-0.41625812285946767</v>
      </c>
      <c r="AZ25" s="531"/>
      <c r="BA25" s="529">
        <f>Y25/$E25</f>
        <v>688.78401515841347</v>
      </c>
      <c r="BB25" s="529">
        <f>Z25/$F25</f>
        <v>530.91181918202221</v>
      </c>
      <c r="BC25" s="529">
        <f>BB25-BA25</f>
        <v>-157.87219597639125</v>
      </c>
      <c r="BD25" s="530">
        <f>BC25/BA25</f>
        <v>-0.22920420988585546</v>
      </c>
      <c r="BE25" s="532"/>
      <c r="BF25" s="529">
        <f>AD25/$E25</f>
        <v>0</v>
      </c>
      <c r="BG25" s="529">
        <f>AE25/$F25</f>
        <v>113.22543447403788</v>
      </c>
      <c r="BH25" s="532"/>
      <c r="BI25" s="529">
        <f>AG25/$E25</f>
        <v>688.78401515841347</v>
      </c>
      <c r="BJ25" s="529">
        <f>AH25/$F25</f>
        <v>644.13725365606001</v>
      </c>
      <c r="BK25" s="529">
        <f>BJ25-BI25</f>
        <v>-44.646761502353456</v>
      </c>
      <c r="BL25" s="530">
        <f>BK25/BI25</f>
        <v>-6.4819682977232201E-2</v>
      </c>
    </row>
    <row r="26" spans="1:64">
      <c r="A26" s="397">
        <v>71</v>
      </c>
      <c r="B26" s="412">
        <v>17</v>
      </c>
      <c r="C26" s="412">
        <v>17</v>
      </c>
      <c r="D26" s="398" t="s">
        <v>49</v>
      </c>
      <c r="E26" s="400">
        <v>6591</v>
      </c>
      <c r="F26" s="400">
        <v>6473</v>
      </c>
      <c r="G26" s="522">
        <f>F26-E26</f>
        <v>-118</v>
      </c>
      <c r="H26" s="523">
        <f>G26/E26</f>
        <v>-1.7903201335153999E-2</v>
      </c>
      <c r="I26" s="523"/>
      <c r="J26" s="400">
        <v>3377877.4979447071</v>
      </c>
      <c r="K26" s="434">
        <f>'1. Vos-laskelma'!D26</f>
        <v>3346440.1166789518</v>
      </c>
      <c r="L26" s="522">
        <f>K26-J26</f>
        <v>-31437.381265755277</v>
      </c>
      <c r="M26" s="523">
        <f>L26/J26</f>
        <v>-9.3068446931197386E-3</v>
      </c>
      <c r="N26" s="523"/>
      <c r="O26" s="400">
        <v>3898124.8037349805</v>
      </c>
      <c r="P26" s="434">
        <f>'1. Vos-laskelma'!G26</f>
        <v>3990859.5010169088</v>
      </c>
      <c r="Q26" s="522">
        <f>P26-O26</f>
        <v>92734.697281928267</v>
      </c>
      <c r="R26" s="523">
        <f>Q26/O26</f>
        <v>2.3789565996726093E-2</v>
      </c>
      <c r="S26" s="523"/>
      <c r="T26" s="400">
        <v>1382873.4984998675</v>
      </c>
      <c r="U26" s="434">
        <f>'1. Vos-laskelma'!I26</f>
        <v>929822.11749077449</v>
      </c>
      <c r="V26" s="522">
        <f>U26-T26</f>
        <v>-453051.38100909302</v>
      </c>
      <c r="W26" s="523">
        <f>V26/T26</f>
        <v>-0.32761592546285712</v>
      </c>
      <c r="X26" s="524"/>
      <c r="Y26" s="434">
        <f>SUM(J26,O26,T26)</f>
        <v>8658875.800179556</v>
      </c>
      <c r="Z26" s="434">
        <f>SUM(K26,P26,U26)</f>
        <v>8267121.7351866346</v>
      </c>
      <c r="AA26" s="522">
        <f>Z26-Y26</f>
        <v>-391754.06499292143</v>
      </c>
      <c r="AB26" s="523">
        <f>AA26/Y26</f>
        <v>-4.5243063191274524E-2</v>
      </c>
      <c r="AC26" s="524"/>
      <c r="AD26" s="527">
        <v>0</v>
      </c>
      <c r="AE26" s="447">
        <v>703036.10802916903</v>
      </c>
      <c r="AF26" s="515"/>
      <c r="AG26" s="399">
        <v>8658875.800179556</v>
      </c>
      <c r="AH26" s="399">
        <f>SUM(Z26,AE26)</f>
        <v>8970157.8432158045</v>
      </c>
      <c r="AI26" s="522">
        <f>AH26-AG26</f>
        <v>311282.04303624853</v>
      </c>
      <c r="AJ26" s="523">
        <f>AI26/AG26</f>
        <v>3.594947545382203E-2</v>
      </c>
      <c r="AL26" s="529">
        <f>J26/$E26</f>
        <v>512.49848246771467</v>
      </c>
      <c r="AM26" s="529">
        <f>K26/$F26</f>
        <v>516.98441475034019</v>
      </c>
      <c r="AN26" s="529">
        <f>AM26-AL26</f>
        <v>4.4859322826255266</v>
      </c>
      <c r="AO26" s="530">
        <f>AN26/AL26</f>
        <v>8.7530645184068848E-3</v>
      </c>
      <c r="AP26" s="531"/>
      <c r="AQ26" s="529">
        <f>O26/$E26</f>
        <v>591.43146771885608</v>
      </c>
      <c r="AR26" s="529">
        <f>P26/$F26</f>
        <v>616.53939456463911</v>
      </c>
      <c r="AS26" s="529">
        <f>AR26-AQ26</f>
        <v>25.107926845783027</v>
      </c>
      <c r="AT26" s="530">
        <f>AS26/AQ26</f>
        <v>4.2452808509875192E-2</v>
      </c>
      <c r="AU26" s="531"/>
      <c r="AV26" s="529">
        <f>T26/$E26</f>
        <v>209.81239546349076</v>
      </c>
      <c r="AW26" s="529">
        <f>U26/$F26</f>
        <v>143.64624092241226</v>
      </c>
      <c r="AX26" s="529">
        <f>AW26-AV26</f>
        <v>-66.166154541078498</v>
      </c>
      <c r="AY26" s="530">
        <f>AX26/AV26</f>
        <v>-0.315358653595812</v>
      </c>
      <c r="AZ26" s="531"/>
      <c r="BA26" s="529">
        <f>Y26/$E26</f>
        <v>1313.7423456500617</v>
      </c>
      <c r="BB26" s="529">
        <f>Z26/$F26</f>
        <v>1277.1700502373915</v>
      </c>
      <c r="BC26" s="529">
        <f>BB26-BA26</f>
        <v>-36.572295412670201</v>
      </c>
      <c r="BD26" s="530">
        <f>BC26/BA26</f>
        <v>-2.7838255753698506E-2</v>
      </c>
      <c r="BE26" s="532"/>
      <c r="BF26" s="529">
        <f>AD26/$E26</f>
        <v>0</v>
      </c>
      <c r="BG26" s="529">
        <f>AE26/$F26</f>
        <v>108.61055276211479</v>
      </c>
      <c r="BH26" s="532"/>
      <c r="BI26" s="529">
        <f>AG26/$E26</f>
        <v>1313.7423456500617</v>
      </c>
      <c r="BJ26" s="529">
        <f>AH26/$F26</f>
        <v>1385.7806029995063</v>
      </c>
      <c r="BK26" s="529">
        <f>BJ26-BI26</f>
        <v>72.038257349444621</v>
      </c>
      <c r="BL26" s="530">
        <f>BK26/BI26</f>
        <v>5.4834387875195484E-2</v>
      </c>
    </row>
    <row r="27" spans="1:64">
      <c r="A27" s="397">
        <v>72</v>
      </c>
      <c r="B27" s="412">
        <v>17</v>
      </c>
      <c r="C27" s="412">
        <v>17</v>
      </c>
      <c r="D27" s="398" t="s">
        <v>50</v>
      </c>
      <c r="E27" s="400">
        <v>960</v>
      </c>
      <c r="F27" s="400">
        <v>948</v>
      </c>
      <c r="G27" s="522">
        <f>F27-E27</f>
        <v>-12</v>
      </c>
      <c r="H27" s="523">
        <f>G27/E27</f>
        <v>-1.2500000000000001E-2</v>
      </c>
      <c r="I27" s="523"/>
      <c r="J27" s="400">
        <v>999566.59831672464</v>
      </c>
      <c r="K27" s="434">
        <f>'1. Vos-laskelma'!D27</f>
        <v>1040071.1737410696</v>
      </c>
      <c r="L27" s="522">
        <f>K27-J27</f>
        <v>40504.575424344977</v>
      </c>
      <c r="M27" s="523">
        <f>L27/J27</f>
        <v>4.052213778707181E-2</v>
      </c>
      <c r="N27" s="523"/>
      <c r="O27" s="400">
        <v>296991.75196522468</v>
      </c>
      <c r="P27" s="434">
        <f>'1. Vos-laskelma'!G27</f>
        <v>366875.2433164253</v>
      </c>
      <c r="Q27" s="522">
        <f>P27-O27</f>
        <v>69883.491351200617</v>
      </c>
      <c r="R27" s="523">
        <f>Q27/O27</f>
        <v>0.23530448535615697</v>
      </c>
      <c r="S27" s="523"/>
      <c r="T27" s="400">
        <v>170637.816848054</v>
      </c>
      <c r="U27" s="434">
        <f>'1. Vos-laskelma'!I27</f>
        <v>108263.34543785875</v>
      </c>
      <c r="V27" s="522">
        <f>U27-T27</f>
        <v>-62374.471410195256</v>
      </c>
      <c r="W27" s="523">
        <f>V27/T27</f>
        <v>-0.36553720952570068</v>
      </c>
      <c r="X27" s="524"/>
      <c r="Y27" s="434">
        <f>SUM(J27,O27,T27)</f>
        <v>1467196.1671300035</v>
      </c>
      <c r="Z27" s="434">
        <f>SUM(K27,P27,U27)</f>
        <v>1515209.7624953536</v>
      </c>
      <c r="AA27" s="522">
        <f>Z27-Y27</f>
        <v>48013.595365350135</v>
      </c>
      <c r="AB27" s="523">
        <f>AA27/Y27</f>
        <v>3.2724727913698133E-2</v>
      </c>
      <c r="AC27" s="524"/>
      <c r="AD27" s="527">
        <v>0</v>
      </c>
      <c r="AE27" s="447">
        <v>123706.32282692456</v>
      </c>
      <c r="AF27" s="515"/>
      <c r="AG27" s="399">
        <v>1467196.1671300035</v>
      </c>
      <c r="AH27" s="399">
        <f>SUM(Z27,AE27)</f>
        <v>1638916.0853222781</v>
      </c>
      <c r="AI27" s="522">
        <f>AH27-AG27</f>
        <v>171719.91819227464</v>
      </c>
      <c r="AJ27" s="523">
        <f>AI27/AG27</f>
        <v>0.11703950844431227</v>
      </c>
      <c r="AL27" s="529">
        <f>J27/$E27</f>
        <v>1041.2152065799214</v>
      </c>
      <c r="AM27" s="529">
        <f>K27/$F27</f>
        <v>1097.1214912880482</v>
      </c>
      <c r="AN27" s="529">
        <f>AM27-AL27</f>
        <v>55.906284708126805</v>
      </c>
      <c r="AO27" s="530">
        <f>AN27/AL27</f>
        <v>5.3693304088174167E-2</v>
      </c>
      <c r="AP27" s="531"/>
      <c r="AQ27" s="529">
        <f>O27/$E27</f>
        <v>309.36640829710905</v>
      </c>
      <c r="AR27" s="529">
        <f>P27/$F27</f>
        <v>386.99920181057519</v>
      </c>
      <c r="AS27" s="529">
        <f>AR27-AQ27</f>
        <v>77.63279351346614</v>
      </c>
      <c r="AT27" s="530">
        <f>AS27/AQ27</f>
        <v>0.25094125099357661</v>
      </c>
      <c r="AU27" s="531"/>
      <c r="AV27" s="529">
        <f>T27/$E27</f>
        <v>177.74772588338959</v>
      </c>
      <c r="AW27" s="529">
        <f>U27/$F27</f>
        <v>114.2018411791759</v>
      </c>
      <c r="AX27" s="529">
        <f>AW27-AV27</f>
        <v>-63.545884704213691</v>
      </c>
      <c r="AY27" s="530">
        <f>AX27/AV27</f>
        <v>-0.35750603496273486</v>
      </c>
      <c r="AZ27" s="531"/>
      <c r="BA27" s="529">
        <f>Y27/$E27</f>
        <v>1528.3293407604203</v>
      </c>
      <c r="BB27" s="529">
        <f>Z27/$F27</f>
        <v>1598.3225342777992</v>
      </c>
      <c r="BC27" s="529">
        <f>BB27-BA27</f>
        <v>69.993193517378813</v>
      </c>
      <c r="BD27" s="530">
        <f>BC27/BA27</f>
        <v>4.5797192823998065E-2</v>
      </c>
      <c r="BE27" s="532"/>
      <c r="BF27" s="529">
        <f>AD27/$E27</f>
        <v>0</v>
      </c>
      <c r="BG27" s="529">
        <f>AE27/$F27</f>
        <v>130.49190171616516</v>
      </c>
      <c r="BH27" s="532"/>
      <c r="BI27" s="529">
        <f>AG27/$E27</f>
        <v>1528.3293407604203</v>
      </c>
      <c r="BJ27" s="529">
        <f>AH27/$F27</f>
        <v>1728.8144359939643</v>
      </c>
      <c r="BK27" s="529">
        <f>BJ27-BI27</f>
        <v>200.48509523354392</v>
      </c>
      <c r="BL27" s="530">
        <f>BK27/BI27</f>
        <v>0.13117924905753137</v>
      </c>
    </row>
    <row r="28" spans="1:64">
      <c r="A28" s="397">
        <v>74</v>
      </c>
      <c r="B28" s="412">
        <v>16</v>
      </c>
      <c r="C28" s="412">
        <v>16</v>
      </c>
      <c r="D28" s="398" t="s">
        <v>51</v>
      </c>
      <c r="E28" s="400">
        <v>1052</v>
      </c>
      <c r="F28" s="400">
        <v>1013</v>
      </c>
      <c r="G28" s="522">
        <f>F28-E28</f>
        <v>-39</v>
      </c>
      <c r="H28" s="523">
        <f>G28/E28</f>
        <v>-3.7072243346007602E-2</v>
      </c>
      <c r="I28" s="523"/>
      <c r="J28" s="400">
        <v>723351.78023342509</v>
      </c>
      <c r="K28" s="434">
        <f>'1. Vos-laskelma'!D28</f>
        <v>740194.07044822443</v>
      </c>
      <c r="L28" s="522">
        <f>K28-J28</f>
        <v>16842.290214799345</v>
      </c>
      <c r="M28" s="523">
        <f>L28/J28</f>
        <v>2.3283678391396716E-2</v>
      </c>
      <c r="N28" s="523"/>
      <c r="O28" s="400">
        <v>517380.09010282316</v>
      </c>
      <c r="P28" s="434">
        <f>'1. Vos-laskelma'!G28</f>
        <v>567262.96098241222</v>
      </c>
      <c r="Q28" s="522">
        <f>P28-O28</f>
        <v>49882.870879589056</v>
      </c>
      <c r="R28" s="523">
        <f>Q28/O28</f>
        <v>9.6414361189808104E-2</v>
      </c>
      <c r="S28" s="523"/>
      <c r="T28" s="400">
        <v>287820.22960673127</v>
      </c>
      <c r="U28" s="434">
        <f>'1. Vos-laskelma'!I28</f>
        <v>206529.04061873088</v>
      </c>
      <c r="V28" s="522">
        <f>U28-T28</f>
        <v>-81291.188988000387</v>
      </c>
      <c r="W28" s="523">
        <f>V28/T28</f>
        <v>-0.28243737105996397</v>
      </c>
      <c r="X28" s="524"/>
      <c r="Y28" s="434">
        <f>SUM(J28,O28,T28)</f>
        <v>1528552.0999429796</v>
      </c>
      <c r="Z28" s="434">
        <f>SUM(K28,P28,U28)</f>
        <v>1513986.0720493675</v>
      </c>
      <c r="AA28" s="522">
        <f>Z28-Y28</f>
        <v>-14566.027893612161</v>
      </c>
      <c r="AB28" s="523">
        <f>AA28/Y28</f>
        <v>-9.5292976236502017E-3</v>
      </c>
      <c r="AC28" s="524"/>
      <c r="AD28" s="527">
        <v>0</v>
      </c>
      <c r="AE28" s="447">
        <v>104451.06305149771</v>
      </c>
      <c r="AF28" s="515"/>
      <c r="AG28" s="399">
        <v>1528552.0999429796</v>
      </c>
      <c r="AH28" s="399">
        <f>SUM(Z28,AE28)</f>
        <v>1618437.1351008653</v>
      </c>
      <c r="AI28" s="522">
        <f>AH28-AG28</f>
        <v>89885.035157885635</v>
      </c>
      <c r="AJ28" s="523">
        <f>AI28/AG28</f>
        <v>5.880403759952877E-2</v>
      </c>
      <c r="AL28" s="529">
        <f>J28/$E28</f>
        <v>687.59674927131664</v>
      </c>
      <c r="AM28" s="529">
        <f>K28/$F28</f>
        <v>730.69503499331142</v>
      </c>
      <c r="AN28" s="529">
        <f>AM28-AL28</f>
        <v>43.098285721994785</v>
      </c>
      <c r="AO28" s="530">
        <f>AN28/AL28</f>
        <v>6.2679594933612415E-2</v>
      </c>
      <c r="AP28" s="531"/>
      <c r="AQ28" s="529">
        <f>O28/$E28</f>
        <v>491.80616929926157</v>
      </c>
      <c r="AR28" s="529">
        <f>P28/$F28</f>
        <v>559.98317964700118</v>
      </c>
      <c r="AS28" s="529">
        <f>AR28-AQ28</f>
        <v>68.177010347739611</v>
      </c>
      <c r="AT28" s="530">
        <f>AS28/AQ28</f>
        <v>0.13862577292367034</v>
      </c>
      <c r="AU28" s="531"/>
      <c r="AV28" s="529">
        <f>T28/$E28</f>
        <v>273.59337415088521</v>
      </c>
      <c r="AW28" s="529">
        <f>U28/$F28</f>
        <v>203.87861857722694</v>
      </c>
      <c r="AX28" s="529">
        <f>AW28-AV28</f>
        <v>-69.714755573658266</v>
      </c>
      <c r="AY28" s="530">
        <f>AX28/AV28</f>
        <v>-0.25481156402278576</v>
      </c>
      <c r="AZ28" s="531"/>
      <c r="BA28" s="529">
        <f>Y28/$E28</f>
        <v>1452.9962927214635</v>
      </c>
      <c r="BB28" s="529">
        <f>Z28/$F28</f>
        <v>1494.5568332175394</v>
      </c>
      <c r="BC28" s="529">
        <f>BB28-BA28</f>
        <v>41.560540496075873</v>
      </c>
      <c r="BD28" s="530">
        <f>BC28/BA28</f>
        <v>2.8603335537926898E-2</v>
      </c>
      <c r="BE28" s="532"/>
      <c r="BF28" s="529">
        <f>AD28/$E28</f>
        <v>0</v>
      </c>
      <c r="BG28" s="529">
        <f>AE28/$F28</f>
        <v>103.11062492744098</v>
      </c>
      <c r="BH28" s="532"/>
      <c r="BI28" s="529">
        <f>AG28/$E28</f>
        <v>1452.9962927214635</v>
      </c>
      <c r="BJ28" s="529">
        <f>AH28/$F28</f>
        <v>1597.6674581449806</v>
      </c>
      <c r="BK28" s="529">
        <f>BJ28-BI28</f>
        <v>144.6711654235171</v>
      </c>
      <c r="BL28" s="530">
        <f>BK28/BI28</f>
        <v>9.9567470438997371E-2</v>
      </c>
    </row>
    <row r="29" spans="1:64">
      <c r="A29" s="397">
        <v>75</v>
      </c>
      <c r="B29" s="412">
        <v>8</v>
      </c>
      <c r="C29" s="412">
        <v>8</v>
      </c>
      <c r="D29" s="398" t="s">
        <v>52</v>
      </c>
      <c r="E29" s="400">
        <v>19549</v>
      </c>
      <c r="F29" s="400">
        <v>19534</v>
      </c>
      <c r="G29" s="522">
        <f>F29-E29</f>
        <v>-15</v>
      </c>
      <c r="H29" s="523">
        <f>G29/E29</f>
        <v>-7.6730267532866135E-4</v>
      </c>
      <c r="I29" s="523"/>
      <c r="J29" s="400">
        <v>-4178475.1765343091</v>
      </c>
      <c r="K29" s="434">
        <f>'1. Vos-laskelma'!D29</f>
        <v>-4511359.5953610213</v>
      </c>
      <c r="L29" s="522">
        <f>K29-J29</f>
        <v>-332884.4188267123</v>
      </c>
      <c r="M29" s="523">
        <f>L29/J29</f>
        <v>7.9666482332153454E-2</v>
      </c>
      <c r="N29" s="523"/>
      <c r="O29" s="400">
        <v>-475828.35206105874</v>
      </c>
      <c r="P29" s="434">
        <f>'1. Vos-laskelma'!G29</f>
        <v>-92688.728919482513</v>
      </c>
      <c r="Q29" s="522">
        <f>P29-O29</f>
        <v>383139.62314157624</v>
      </c>
      <c r="R29" s="523">
        <f>Q29/O29</f>
        <v>-0.80520553573993714</v>
      </c>
      <c r="S29" s="523"/>
      <c r="T29" s="400">
        <v>3174876.1896728883</v>
      </c>
      <c r="U29" s="434">
        <f>'1. Vos-laskelma'!I29</f>
        <v>1605503.3102308079</v>
      </c>
      <c r="V29" s="522">
        <f>U29-T29</f>
        <v>-1569372.8794420804</v>
      </c>
      <c r="W29" s="523">
        <f>V29/T29</f>
        <v>-0.49430994649393711</v>
      </c>
      <c r="X29" s="524"/>
      <c r="Y29" s="434">
        <f>SUM(J29,O29,T29)</f>
        <v>-1479427.3389224792</v>
      </c>
      <c r="Z29" s="434">
        <f>SUM(K29,P29,U29)</f>
        <v>-2998545.0140496963</v>
      </c>
      <c r="AA29" s="522">
        <f>Z29-Y29</f>
        <v>-1519117.6751272171</v>
      </c>
      <c r="AB29" s="523">
        <f>AA29/Y29</f>
        <v>1.0268281754436455</v>
      </c>
      <c r="AC29" s="524"/>
      <c r="AD29" s="527">
        <v>0</v>
      </c>
      <c r="AE29" s="447">
        <v>3000964.8809032906</v>
      </c>
      <c r="AF29" s="515"/>
      <c r="AG29" s="399">
        <v>-1479427.3389224792</v>
      </c>
      <c r="AH29" s="399">
        <f>SUM(Z29,AE29)</f>
        <v>2419.8668535943143</v>
      </c>
      <c r="AI29" s="522">
        <f>AH29-AG29</f>
        <v>1481847.2057760735</v>
      </c>
      <c r="AJ29" s="523">
        <f>AI29/AG29</f>
        <v>-1.0016356780694324</v>
      </c>
      <c r="AL29" s="529">
        <f>J29/$E29</f>
        <v>-213.74367878327837</v>
      </c>
      <c r="AM29" s="529">
        <f>K29/$F29</f>
        <v>-230.94909365009835</v>
      </c>
      <c r="AN29" s="529">
        <f>AM29-AL29</f>
        <v>-17.205414866819979</v>
      </c>
      <c r="AO29" s="530">
        <f>AN29/AL29</f>
        <v>8.0495549457933233E-2</v>
      </c>
      <c r="AP29" s="531"/>
      <c r="AQ29" s="529">
        <f>O29/$E29</f>
        <v>-24.3402911689119</v>
      </c>
      <c r="AR29" s="529">
        <f>P29/$F29</f>
        <v>-4.7449948254060876</v>
      </c>
      <c r="AS29" s="529">
        <f>AR29-AQ29</f>
        <v>19.595296343505812</v>
      </c>
      <c r="AT29" s="530">
        <f>AS29/AQ29</f>
        <v>-0.80505595465240254</v>
      </c>
      <c r="AU29" s="531"/>
      <c r="AV29" s="529">
        <f>T29/$E29</f>
        <v>162.40606627821825</v>
      </c>
      <c r="AW29" s="529">
        <f>U29/$F29</f>
        <v>82.190197104065106</v>
      </c>
      <c r="AX29" s="529">
        <f>AW29-AV29</f>
        <v>-80.215869174153141</v>
      </c>
      <c r="AY29" s="530">
        <f>AX29/AV29</f>
        <v>-0.49392163120763688</v>
      </c>
      <c r="AZ29" s="531"/>
      <c r="BA29" s="529">
        <f>Y29/$E29</f>
        <v>-75.677903673972025</v>
      </c>
      <c r="BB29" s="529">
        <f>Z29/$F29</f>
        <v>-153.50389137143935</v>
      </c>
      <c r="BC29" s="529">
        <f>BB29-BA29</f>
        <v>-77.825987697467326</v>
      </c>
      <c r="BD29" s="530">
        <f>BC29/BA29</f>
        <v>1.0283845603433925</v>
      </c>
      <c r="BE29" s="532"/>
      <c r="BF29" s="529">
        <f>AD29/$E29</f>
        <v>0</v>
      </c>
      <c r="BG29" s="529">
        <f>AE29/$F29</f>
        <v>153.62777111207589</v>
      </c>
      <c r="BH29" s="532"/>
      <c r="BI29" s="529">
        <f>AG29/$E29</f>
        <v>-75.677903673972025</v>
      </c>
      <c r="BJ29" s="529">
        <f>AH29/$F29</f>
        <v>0.12387974063654726</v>
      </c>
      <c r="BK29" s="529">
        <f>BJ29-BI29</f>
        <v>75.801783414608579</v>
      </c>
      <c r="BL29" s="530">
        <f>BK29/BI29</f>
        <v>-1.0016369340933418</v>
      </c>
    </row>
    <row r="30" spans="1:64">
      <c r="A30" s="397">
        <v>77</v>
      </c>
      <c r="B30" s="412">
        <v>13</v>
      </c>
      <c r="C30" s="412">
        <v>13</v>
      </c>
      <c r="D30" s="398" t="s">
        <v>53</v>
      </c>
      <c r="E30" s="400">
        <v>4601</v>
      </c>
      <c r="F30" s="400">
        <v>4549</v>
      </c>
      <c r="G30" s="522">
        <f>F30-E30</f>
        <v>-52</v>
      </c>
      <c r="H30" s="523">
        <f>G30/E30</f>
        <v>-1.1301890893284068E-2</v>
      </c>
      <c r="I30" s="523"/>
      <c r="J30" s="400">
        <v>9644.0919023021124</v>
      </c>
      <c r="K30" s="434">
        <f>'1. Vos-laskelma'!D30</f>
        <v>42203.571181695908</v>
      </c>
      <c r="L30" s="522">
        <f>K30-J30</f>
        <v>32559.479279393796</v>
      </c>
      <c r="M30" s="523">
        <f>L30/J30</f>
        <v>3.3761062844726335</v>
      </c>
      <c r="N30" s="523"/>
      <c r="O30" s="400">
        <v>2664698.4176582657</v>
      </c>
      <c r="P30" s="434">
        <f>'1. Vos-laskelma'!G30</f>
        <v>2655370.6859034211</v>
      </c>
      <c r="Q30" s="522">
        <f>P30-O30</f>
        <v>-9327.7317548445426</v>
      </c>
      <c r="R30" s="523">
        <f>Q30/O30</f>
        <v>-3.5004830914568351E-3</v>
      </c>
      <c r="S30" s="523"/>
      <c r="T30" s="400">
        <v>1047105.7362009127</v>
      </c>
      <c r="U30" s="434">
        <f>'1. Vos-laskelma'!I30</f>
        <v>739206.67360116122</v>
      </c>
      <c r="V30" s="522">
        <f>U30-T30</f>
        <v>-307899.06259975152</v>
      </c>
      <c r="W30" s="523">
        <f>V30/T30</f>
        <v>-0.29404772789886957</v>
      </c>
      <c r="X30" s="524"/>
      <c r="Y30" s="434">
        <f>SUM(J30,O30,T30)</f>
        <v>3721448.2457614806</v>
      </c>
      <c r="Z30" s="434">
        <f>SUM(K30,P30,U30)</f>
        <v>3436780.9306862783</v>
      </c>
      <c r="AA30" s="522">
        <f>Z30-Y30</f>
        <v>-284667.31507520238</v>
      </c>
      <c r="AB30" s="523">
        <f>AA30/Y30</f>
        <v>-7.6493691776964079E-2</v>
      </c>
      <c r="AC30" s="524"/>
      <c r="AD30" s="527">
        <v>0</v>
      </c>
      <c r="AE30" s="447">
        <v>638285.3098677299</v>
      </c>
      <c r="AF30" s="515"/>
      <c r="AG30" s="399">
        <v>3721448.2457614806</v>
      </c>
      <c r="AH30" s="399">
        <f>SUM(Z30,AE30)</f>
        <v>4075066.2405540082</v>
      </c>
      <c r="AI30" s="522">
        <f>AH30-AG30</f>
        <v>353617.99479252752</v>
      </c>
      <c r="AJ30" s="523">
        <f>AI30/AG30</f>
        <v>9.5021607567773766E-2</v>
      </c>
      <c r="AL30" s="529">
        <f>J30/$E30</f>
        <v>2.0960860470119784</v>
      </c>
      <c r="AM30" s="529">
        <f>K30/$F30</f>
        <v>9.2775491716192366</v>
      </c>
      <c r="AN30" s="529">
        <f>AM30-AL30</f>
        <v>7.1814631246072587</v>
      </c>
      <c r="AO30" s="530">
        <f>AN30/AL30</f>
        <v>3.4261299219297836</v>
      </c>
      <c r="AP30" s="531"/>
      <c r="AQ30" s="529">
        <f>O30/$E30</f>
        <v>579.15636115154655</v>
      </c>
      <c r="AR30" s="529">
        <f>P30/$F30</f>
        <v>583.72624442809877</v>
      </c>
      <c r="AS30" s="529">
        <f>AR30-AQ30</f>
        <v>4.5698832765522184</v>
      </c>
      <c r="AT30" s="530">
        <f>AS30/AQ30</f>
        <v>7.8905863478143292E-3</v>
      </c>
      <c r="AU30" s="531"/>
      <c r="AV30" s="529">
        <f>T30/$E30</f>
        <v>227.58220738989627</v>
      </c>
      <c r="AW30" s="529">
        <f>U30/$F30</f>
        <v>162.49871919128626</v>
      </c>
      <c r="AX30" s="529">
        <f>AW30-AV30</f>
        <v>-65.083488198610013</v>
      </c>
      <c r="AY30" s="530">
        <f>AX30/AV30</f>
        <v>-0.28597792834968105</v>
      </c>
      <c r="AZ30" s="531"/>
      <c r="BA30" s="529">
        <f>Y30/$E30</f>
        <v>808.83465458845478</v>
      </c>
      <c r="BB30" s="529">
        <f>Z30/$F30</f>
        <v>755.50251279100428</v>
      </c>
      <c r="BC30" s="529">
        <f>BB30-BA30</f>
        <v>-53.332141797450504</v>
      </c>
      <c r="BD30" s="530">
        <f>BC30/BA30</f>
        <v>-6.5937013819699117E-2</v>
      </c>
      <c r="BE30" s="532"/>
      <c r="BF30" s="529">
        <f>AD30/$E30</f>
        <v>0</v>
      </c>
      <c r="BG30" s="529">
        <f>AE30/$F30</f>
        <v>140.31332377835346</v>
      </c>
      <c r="BH30" s="532"/>
      <c r="BI30" s="529">
        <f>AG30/$E30</f>
        <v>808.83465458845478</v>
      </c>
      <c r="BJ30" s="529">
        <f>AH30/$F30</f>
        <v>895.81583656935766</v>
      </c>
      <c r="BK30" s="529">
        <f>BJ30-BI30</f>
        <v>86.981181980902875</v>
      </c>
      <c r="BL30" s="530">
        <f>BK30/BI30</f>
        <v>0.10753889127705586</v>
      </c>
    </row>
    <row r="31" spans="1:64">
      <c r="A31" s="397">
        <v>78</v>
      </c>
      <c r="B31" s="412">
        <v>1</v>
      </c>
      <c r="C31" s="413">
        <v>33</v>
      </c>
      <c r="D31" s="398" t="s">
        <v>54</v>
      </c>
      <c r="E31" s="400">
        <v>7832</v>
      </c>
      <c r="F31" s="400">
        <v>7721</v>
      </c>
      <c r="G31" s="522">
        <f>F31-E31</f>
        <v>-111</v>
      </c>
      <c r="H31" s="523">
        <f>G31/E31</f>
        <v>-1.4172625127681308E-2</v>
      </c>
      <c r="I31" s="523"/>
      <c r="J31" s="400">
        <v>-2234522.2929779058</v>
      </c>
      <c r="K31" s="434">
        <f>'1. Vos-laskelma'!D31</f>
        <v>-2510940.6545734117</v>
      </c>
      <c r="L31" s="522">
        <f>K31-J31</f>
        <v>-276418.36159550585</v>
      </c>
      <c r="M31" s="523">
        <f>L31/J31</f>
        <v>0.12370355957699053</v>
      </c>
      <c r="N31" s="523"/>
      <c r="O31" s="400">
        <v>-107199.07430915257</v>
      </c>
      <c r="P31" s="434">
        <f>'1. Vos-laskelma'!G31</f>
        <v>-100723.51854938859</v>
      </c>
      <c r="Q31" s="522">
        <f>P31-O31</f>
        <v>6475.5557597639709</v>
      </c>
      <c r="R31" s="523">
        <f>Q31/O31</f>
        <v>-6.0406825352698902E-2</v>
      </c>
      <c r="S31" s="523"/>
      <c r="T31" s="400">
        <v>1242815.293543437</v>
      </c>
      <c r="U31" s="434">
        <f>'1. Vos-laskelma'!I31</f>
        <v>632745.19106490666</v>
      </c>
      <c r="V31" s="522">
        <f>U31-T31</f>
        <v>-610070.10247853037</v>
      </c>
      <c r="W31" s="523">
        <f>V31/T31</f>
        <v>-0.49087753075449914</v>
      </c>
      <c r="X31" s="524"/>
      <c r="Y31" s="434">
        <f>SUM(J31,O31,T31)</f>
        <v>-1098906.0737436214</v>
      </c>
      <c r="Z31" s="434">
        <f>SUM(K31,P31,U31)</f>
        <v>-1978918.9820578936</v>
      </c>
      <c r="AA31" s="522">
        <f>Z31-Y31</f>
        <v>-880012.9083142723</v>
      </c>
      <c r="AB31" s="523">
        <f>AA31/Y31</f>
        <v>0.80080812122218048</v>
      </c>
      <c r="AC31" s="524"/>
      <c r="AD31" s="527">
        <v>0</v>
      </c>
      <c r="AE31" s="447">
        <v>1029532.9056739968</v>
      </c>
      <c r="AF31" s="515"/>
      <c r="AG31" s="399">
        <v>-1098906.0737436214</v>
      </c>
      <c r="AH31" s="399">
        <f>SUM(Z31,AE31)</f>
        <v>-949386.07638389687</v>
      </c>
      <c r="AI31" s="522">
        <f>AH31-AG31</f>
        <v>149519.99735972448</v>
      </c>
      <c r="AJ31" s="523">
        <f>AI31/AG31</f>
        <v>-0.13606258162752499</v>
      </c>
      <c r="AL31" s="529">
        <f>J31/$E31</f>
        <v>-285.30672790831278</v>
      </c>
      <c r="AM31" s="529">
        <f>K31/$F31</f>
        <v>-325.20925457497884</v>
      </c>
      <c r="AN31" s="529">
        <f>AM31-AL31</f>
        <v>-39.902526666666063</v>
      </c>
      <c r="AO31" s="530">
        <f>AN31/AL31</f>
        <v>0.13985834459357468</v>
      </c>
      <c r="AP31" s="531"/>
      <c r="AQ31" s="529">
        <f>O31/$E31</f>
        <v>-13.687317965928571</v>
      </c>
      <c r="AR31" s="529">
        <f>P31/$F31</f>
        <v>-13.045398076594818</v>
      </c>
      <c r="AS31" s="529">
        <f>AR31-AQ31</f>
        <v>0.64191988933375299</v>
      </c>
      <c r="AT31" s="530">
        <f>AS31/AQ31</f>
        <v>-4.6898880476925052E-2</v>
      </c>
      <c r="AU31" s="531"/>
      <c r="AV31" s="529">
        <f>T31/$E31</f>
        <v>158.68428160666969</v>
      </c>
      <c r="AW31" s="529">
        <f>U31/$F31</f>
        <v>81.951196874097477</v>
      </c>
      <c r="AX31" s="529">
        <f>AW31-AV31</f>
        <v>-76.733084732572209</v>
      </c>
      <c r="AY31" s="530">
        <f>AX31/AV31</f>
        <v>-0.48355819464696764</v>
      </c>
      <c r="AZ31" s="531"/>
      <c r="BA31" s="529">
        <f>Y31/$E31</f>
        <v>-140.30976426757167</v>
      </c>
      <c r="BB31" s="529">
        <f>Z31/$F31</f>
        <v>-256.30345577747619</v>
      </c>
      <c r="BC31" s="529">
        <f>BB31-BA31</f>
        <v>-115.99369150990452</v>
      </c>
      <c r="BD31" s="530">
        <f>BC31/BA31</f>
        <v>0.82669721608756874</v>
      </c>
      <c r="BE31" s="532"/>
      <c r="BF31" s="529">
        <f>AD31/$E31</f>
        <v>0</v>
      </c>
      <c r="BG31" s="529">
        <f>AE31/$F31</f>
        <v>133.34191240435135</v>
      </c>
      <c r="BH31" s="532"/>
      <c r="BI31" s="529">
        <f>AG31/$E31</f>
        <v>-140.30976426757167</v>
      </c>
      <c r="BJ31" s="529">
        <f>AH31/$F31</f>
        <v>-122.96154337312484</v>
      </c>
      <c r="BK31" s="529">
        <f>BJ31-BI31</f>
        <v>17.348220894446825</v>
      </c>
      <c r="BL31" s="530">
        <f>BK31/BI31</f>
        <v>-0.12364229235938029</v>
      </c>
    </row>
    <row r="32" spans="1:64">
      <c r="A32" s="397">
        <v>79</v>
      </c>
      <c r="B32" s="412">
        <v>4</v>
      </c>
      <c r="C32" s="412">
        <v>4</v>
      </c>
      <c r="D32" s="398" t="s">
        <v>55</v>
      </c>
      <c r="E32" s="400">
        <v>6753</v>
      </c>
      <c r="F32" s="400">
        <v>6703</v>
      </c>
      <c r="G32" s="522">
        <f>F32-E32</f>
        <v>-50</v>
      </c>
      <c r="H32" s="523">
        <f>G32/E32</f>
        <v>-7.4041166888790168E-3</v>
      </c>
      <c r="I32" s="523"/>
      <c r="J32" s="400">
        <v>-1930199.4508748273</v>
      </c>
      <c r="K32" s="434">
        <f>'1. Vos-laskelma'!D32</f>
        <v>-1886986.7659318354</v>
      </c>
      <c r="L32" s="522">
        <f>K32-J32</f>
        <v>43212.684942991938</v>
      </c>
      <c r="M32" s="523">
        <f>L32/J32</f>
        <v>-2.2387678601507522E-2</v>
      </c>
      <c r="N32" s="523"/>
      <c r="O32" s="400">
        <v>-435753.11137453606</v>
      </c>
      <c r="P32" s="434">
        <f>'1. Vos-laskelma'!G32</f>
        <v>-288177.29764688265</v>
      </c>
      <c r="Q32" s="522">
        <f>P32-O32</f>
        <v>147575.81372765341</v>
      </c>
      <c r="R32" s="523">
        <f>Q32/O32</f>
        <v>-0.33866841079376686</v>
      </c>
      <c r="S32" s="523"/>
      <c r="T32" s="400">
        <v>1064230.3536242272</v>
      </c>
      <c r="U32" s="434">
        <f>'1. Vos-laskelma'!I32</f>
        <v>591397.03875460767</v>
      </c>
      <c r="V32" s="522">
        <f>U32-T32</f>
        <v>-472833.31486961956</v>
      </c>
      <c r="W32" s="523">
        <f>V32/T32</f>
        <v>-0.44429602412615821</v>
      </c>
      <c r="X32" s="524"/>
      <c r="Y32" s="434">
        <f>SUM(J32,O32,T32)</f>
        <v>-1301722.2086251362</v>
      </c>
      <c r="Z32" s="434">
        <f>SUM(K32,P32,U32)</f>
        <v>-1583767.0248241103</v>
      </c>
      <c r="AA32" s="522">
        <f>Z32-Y32</f>
        <v>-282044.81619897415</v>
      </c>
      <c r="AB32" s="523">
        <f>AA32/Y32</f>
        <v>0.21667051105847429</v>
      </c>
      <c r="AC32" s="524"/>
      <c r="AD32" s="527">
        <v>0</v>
      </c>
      <c r="AE32" s="447">
        <v>988891.65915806894</v>
      </c>
      <c r="AF32" s="515"/>
      <c r="AG32" s="399">
        <v>-1301722.2086251362</v>
      </c>
      <c r="AH32" s="399">
        <f>SUM(Z32,AE32)</f>
        <v>-594875.36566604138</v>
      </c>
      <c r="AI32" s="522">
        <f>AH32-AG32</f>
        <v>706846.84295909479</v>
      </c>
      <c r="AJ32" s="523">
        <f>AI32/AG32</f>
        <v>-0.54300897555220951</v>
      </c>
      <c r="AL32" s="529">
        <f>J32/$E32</f>
        <v>-285.82843934174844</v>
      </c>
      <c r="AM32" s="529">
        <f>K32/$F32</f>
        <v>-281.51376487122712</v>
      </c>
      <c r="AN32" s="529">
        <f>AM32-AL32</f>
        <v>4.3146744705213109</v>
      </c>
      <c r="AO32" s="530">
        <f>AN32/AL32</f>
        <v>-1.5095329493656528E-2</v>
      </c>
      <c r="AP32" s="531"/>
      <c r="AQ32" s="529">
        <f>O32/$E32</f>
        <v>-64.527337683183191</v>
      </c>
      <c r="AR32" s="529">
        <f>P32/$F32</f>
        <v>-42.992286684601318</v>
      </c>
      <c r="AS32" s="529">
        <f>AR32-AQ32</f>
        <v>21.535050998581873</v>
      </c>
      <c r="AT32" s="530">
        <f>AS32/AQ32</f>
        <v>-0.33373530927798117</v>
      </c>
      <c r="AU32" s="531"/>
      <c r="AV32" s="529">
        <f>T32/$E32</f>
        <v>157.59371444161516</v>
      </c>
      <c r="AW32" s="529">
        <f>U32/$F32</f>
        <v>88.228709347248639</v>
      </c>
      <c r="AX32" s="529">
        <f>AW32-AV32</f>
        <v>-69.365005094366524</v>
      </c>
      <c r="AY32" s="530">
        <f>AX32/AV32</f>
        <v>-0.44015083558465562</v>
      </c>
      <c r="AZ32" s="531"/>
      <c r="BA32" s="529">
        <f>Y32/$E32</f>
        <v>-192.76206258331649</v>
      </c>
      <c r="BB32" s="529">
        <f>Z32/$F32</f>
        <v>-236.2773422085798</v>
      </c>
      <c r="BC32" s="529">
        <f>BB32-BA32</f>
        <v>-43.515279625263304</v>
      </c>
      <c r="BD32" s="530">
        <f>BC32/BA32</f>
        <v>0.2257460780513019</v>
      </c>
      <c r="BE32" s="532"/>
      <c r="BF32" s="529">
        <f>AD32/$E32</f>
        <v>0</v>
      </c>
      <c r="BG32" s="529">
        <f>AE32/$F32</f>
        <v>147.52971194361763</v>
      </c>
      <c r="BH32" s="532"/>
      <c r="BI32" s="529">
        <f>AG32/$E32</f>
        <v>-192.76206258331649</v>
      </c>
      <c r="BJ32" s="529">
        <f>AH32/$F32</f>
        <v>-88.747630264962169</v>
      </c>
      <c r="BK32" s="529">
        <f>BJ32-BI32</f>
        <v>104.01443231835432</v>
      </c>
      <c r="BL32" s="530">
        <f>BK32/BI32</f>
        <v>-0.53960012112547684</v>
      </c>
    </row>
    <row r="33" spans="1:64">
      <c r="A33" s="397">
        <v>81</v>
      </c>
      <c r="B33" s="412">
        <v>7</v>
      </c>
      <c r="C33" s="412">
        <v>7</v>
      </c>
      <c r="D33" s="398" t="s">
        <v>56</v>
      </c>
      <c r="E33" s="400">
        <v>2574</v>
      </c>
      <c r="F33" s="400">
        <v>2531</v>
      </c>
      <c r="G33" s="522">
        <f>F33-E33</f>
        <v>-43</v>
      </c>
      <c r="H33" s="523">
        <f>G33/E33</f>
        <v>-1.6705516705516704E-2</v>
      </c>
      <c r="I33" s="523"/>
      <c r="J33" s="400">
        <v>-501974.27741890703</v>
      </c>
      <c r="K33" s="434">
        <f>'1. Vos-laskelma'!D33</f>
        <v>-555759.96172395197</v>
      </c>
      <c r="L33" s="522">
        <f>K33-J33</f>
        <v>-53785.684305044939</v>
      </c>
      <c r="M33" s="523">
        <f>L33/J33</f>
        <v>0.10714828772024859</v>
      </c>
      <c r="N33" s="523"/>
      <c r="O33" s="400">
        <v>578984.87792434893</v>
      </c>
      <c r="P33" s="434">
        <f>'1. Vos-laskelma'!G33</f>
        <v>693673.22814464103</v>
      </c>
      <c r="Q33" s="522">
        <f>P33-O33</f>
        <v>114688.35022029211</v>
      </c>
      <c r="R33" s="523">
        <f>Q33/O33</f>
        <v>0.19808522569958636</v>
      </c>
      <c r="S33" s="523"/>
      <c r="T33" s="400">
        <v>620103.63561888481</v>
      </c>
      <c r="U33" s="434">
        <f>'1. Vos-laskelma'!I33</f>
        <v>459573.27209315856</v>
      </c>
      <c r="V33" s="522">
        <f>U33-T33</f>
        <v>-160530.36352572625</v>
      </c>
      <c r="W33" s="523">
        <f>V33/T33</f>
        <v>-0.25887666884183225</v>
      </c>
      <c r="X33" s="524"/>
      <c r="Y33" s="434">
        <f>SUM(J33,O33,T33)</f>
        <v>697114.23612432671</v>
      </c>
      <c r="Z33" s="434">
        <f>SUM(K33,P33,U33)</f>
        <v>597486.53851384763</v>
      </c>
      <c r="AA33" s="522">
        <f>Z33-Y33</f>
        <v>-99627.697610479081</v>
      </c>
      <c r="AB33" s="523">
        <f>AA33/Y33</f>
        <v>-0.14291444995352381</v>
      </c>
      <c r="AC33" s="524"/>
      <c r="AD33" s="527">
        <v>0</v>
      </c>
      <c r="AE33" s="447">
        <v>398311.93935813976</v>
      </c>
      <c r="AF33" s="515"/>
      <c r="AG33" s="399">
        <v>697114.23612432671</v>
      </c>
      <c r="AH33" s="399">
        <f>SUM(Z33,AE33)</f>
        <v>995798.47787198739</v>
      </c>
      <c r="AI33" s="522">
        <f>AH33-AG33</f>
        <v>298684.24174766068</v>
      </c>
      <c r="AJ33" s="523">
        <f>AI33/AG33</f>
        <v>0.42845810093941605</v>
      </c>
      <c r="AL33" s="529">
        <f>J33/$E33</f>
        <v>-195.01720179444717</v>
      </c>
      <c r="AM33" s="529">
        <f>K33/$F33</f>
        <v>-219.58117808137177</v>
      </c>
      <c r="AN33" s="529">
        <f>AM33-AL33</f>
        <v>-24.5639762869246</v>
      </c>
      <c r="AO33" s="530">
        <f>AN33/AL33</f>
        <v>0.12595799786326348</v>
      </c>
      <c r="AP33" s="531"/>
      <c r="AQ33" s="529">
        <f>O33/$E33</f>
        <v>224.93585000945956</v>
      </c>
      <c r="AR33" s="529">
        <f>P33/$F33</f>
        <v>274.07081317449268</v>
      </c>
      <c r="AS33" s="529">
        <f>AR33-AQ33</f>
        <v>49.134963165033128</v>
      </c>
      <c r="AT33" s="530">
        <f>AS33/AQ33</f>
        <v>0.2184398936984335</v>
      </c>
      <c r="AU33" s="531"/>
      <c r="AV33" s="529">
        <f>T33/$E33</f>
        <v>240.9105033484401</v>
      </c>
      <c r="AW33" s="529">
        <f>U33/$F33</f>
        <v>181.57774480172208</v>
      </c>
      <c r="AX33" s="529">
        <f>AW33-AV33</f>
        <v>-59.332758546718026</v>
      </c>
      <c r="AY33" s="530">
        <f>AX33/AV33</f>
        <v>-0.24628547830852476</v>
      </c>
      <c r="AZ33" s="531"/>
      <c r="BA33" s="529">
        <f>Y33/$E33</f>
        <v>270.82915156345251</v>
      </c>
      <c r="BB33" s="529">
        <f>Z33/$F33</f>
        <v>236.06737989484299</v>
      </c>
      <c r="BC33" s="529">
        <f>BB33-BA33</f>
        <v>-34.761771668609526</v>
      </c>
      <c r="BD33" s="530">
        <f>BC33/BA33</f>
        <v>-0.12835313875162807</v>
      </c>
      <c r="BE33" s="532"/>
      <c r="BF33" s="529">
        <f>AD33/$E33</f>
        <v>0</v>
      </c>
      <c r="BG33" s="529">
        <f>AE33/$F33</f>
        <v>157.3733462497589</v>
      </c>
      <c r="BH33" s="532"/>
      <c r="BI33" s="529">
        <f>AG33/$E33</f>
        <v>270.82915156345251</v>
      </c>
      <c r="BJ33" s="529">
        <f>AH33/$F33</f>
        <v>393.44072614460191</v>
      </c>
      <c r="BK33" s="529">
        <f>BJ33-BI33</f>
        <v>122.6115745811494</v>
      </c>
      <c r="BL33" s="530">
        <f>BK33/BI33</f>
        <v>0.4527266502639497</v>
      </c>
    </row>
    <row r="34" spans="1:64">
      <c r="A34" s="397">
        <v>82</v>
      </c>
      <c r="B34" s="412">
        <v>5</v>
      </c>
      <c r="C34" s="412">
        <v>5</v>
      </c>
      <c r="D34" s="398" t="s">
        <v>57</v>
      </c>
      <c r="E34" s="400">
        <v>9359</v>
      </c>
      <c r="F34" s="400">
        <v>9371</v>
      </c>
      <c r="G34" s="522">
        <f>F34-E34</f>
        <v>12</v>
      </c>
      <c r="H34" s="523">
        <f>G34/E34</f>
        <v>1.2821882679773481E-3</v>
      </c>
      <c r="I34" s="523"/>
      <c r="J34" s="400">
        <v>2657008.8175701257</v>
      </c>
      <c r="K34" s="434">
        <f>'1. Vos-laskelma'!D34</f>
        <v>2414997.4574248539</v>
      </c>
      <c r="L34" s="522">
        <f>K34-J34</f>
        <v>-242011.36014527176</v>
      </c>
      <c r="M34" s="523">
        <f>L34/J34</f>
        <v>-9.1084138880124135E-2</v>
      </c>
      <c r="N34" s="523"/>
      <c r="O34" s="400">
        <v>1941876.0120621289</v>
      </c>
      <c r="P34" s="434">
        <f>'1. Vos-laskelma'!G34</f>
        <v>490327.33947179036</v>
      </c>
      <c r="Q34" s="522">
        <f>P34-O34</f>
        <v>-1451548.6725903386</v>
      </c>
      <c r="R34" s="523">
        <f>Q34/O34</f>
        <v>-0.74749812221476553</v>
      </c>
      <c r="S34" s="523"/>
      <c r="T34" s="400">
        <v>1389353.3398513854</v>
      </c>
      <c r="U34" s="434">
        <f>'1. Vos-laskelma'!I34</f>
        <v>696205.06375250907</v>
      </c>
      <c r="V34" s="522">
        <f>U34-T34</f>
        <v>-693148.27609887638</v>
      </c>
      <c r="W34" s="523">
        <f>V34/T34</f>
        <v>-0.49889992431516389</v>
      </c>
      <c r="X34" s="524"/>
      <c r="Y34" s="434">
        <f>SUM(J34,O34,T34)</f>
        <v>5988238.1694836393</v>
      </c>
      <c r="Z34" s="434">
        <f>SUM(K34,P34,U34)</f>
        <v>3601529.8606491536</v>
      </c>
      <c r="AA34" s="522">
        <f>Z34-Y34</f>
        <v>-2386708.3088344857</v>
      </c>
      <c r="AB34" s="523">
        <f>AA34/Y34</f>
        <v>-0.39856602915316069</v>
      </c>
      <c r="AC34" s="524"/>
      <c r="AD34" s="527">
        <v>0</v>
      </c>
      <c r="AE34" s="447">
        <v>967565.04734356399</v>
      </c>
      <c r="AF34" s="515"/>
      <c r="AG34" s="399">
        <v>5988238.1694836393</v>
      </c>
      <c r="AH34" s="399">
        <f>SUM(Z34,AE34)</f>
        <v>4569094.9079927178</v>
      </c>
      <c r="AI34" s="522">
        <f>AH34-AG34</f>
        <v>-1419143.2614909215</v>
      </c>
      <c r="AJ34" s="523">
        <f>AI34/AG34</f>
        <v>-0.23698844657230675</v>
      </c>
      <c r="AL34" s="529">
        <f>J34/$E34</f>
        <v>283.89879448339843</v>
      </c>
      <c r="AM34" s="529">
        <f>K34/$F34</f>
        <v>257.70968492421878</v>
      </c>
      <c r="AN34" s="529">
        <f>AM34-AL34</f>
        <v>-26.189109559179656</v>
      </c>
      <c r="AO34" s="530">
        <f>AN34/AL34</f>
        <v>-9.2248047783489676E-2</v>
      </c>
      <c r="AP34" s="531"/>
      <c r="AQ34" s="529">
        <f>O34/$E34</f>
        <v>207.48755337772505</v>
      </c>
      <c r="AR34" s="529">
        <f>P34/$F34</f>
        <v>52.323907744295205</v>
      </c>
      <c r="AS34" s="529">
        <f>AR34-AQ34</f>
        <v>-155.16364563342984</v>
      </c>
      <c r="AT34" s="530">
        <f>AS34/AQ34</f>
        <v>-0.74782146257688498</v>
      </c>
      <c r="AU34" s="531"/>
      <c r="AV34" s="529">
        <f>T34/$E34</f>
        <v>148.45104603604929</v>
      </c>
      <c r="AW34" s="529">
        <f>U34/$F34</f>
        <v>74.293572057678915</v>
      </c>
      <c r="AX34" s="529">
        <f>AW34-AV34</f>
        <v>-74.157473978370376</v>
      </c>
      <c r="AY34" s="530">
        <f>AX34/AV34</f>
        <v>-0.49954160619630972</v>
      </c>
      <c r="AZ34" s="531"/>
      <c r="BA34" s="529">
        <f>Y34/$E34</f>
        <v>639.83739389717266</v>
      </c>
      <c r="BB34" s="529">
        <f>Z34/$F34</f>
        <v>384.3271647261929</v>
      </c>
      <c r="BC34" s="529">
        <f>BB34-BA34</f>
        <v>-255.51022917097976</v>
      </c>
      <c r="BD34" s="530">
        <f>BC34/BA34</f>
        <v>-0.39933619323918795</v>
      </c>
      <c r="BE34" s="532"/>
      <c r="BF34" s="529">
        <f>AD34/$E34</f>
        <v>0</v>
      </c>
      <c r="BG34" s="529">
        <f>AE34/$F34</f>
        <v>103.25099213995988</v>
      </c>
      <c r="BH34" s="532"/>
      <c r="BI34" s="529">
        <f>AG34/$E34</f>
        <v>639.83739389717266</v>
      </c>
      <c r="BJ34" s="529">
        <f>AH34/$F34</f>
        <v>487.57815686615277</v>
      </c>
      <c r="BK34" s="529">
        <f>BJ34-BI34</f>
        <v>-152.25923703101989</v>
      </c>
      <c r="BL34" s="530">
        <f>BK34/BI34</f>
        <v>-0.23796551824460771</v>
      </c>
    </row>
    <row r="35" spans="1:64">
      <c r="A35" s="397">
        <v>86</v>
      </c>
      <c r="B35" s="412">
        <v>5</v>
      </c>
      <c r="C35" s="412">
        <v>5</v>
      </c>
      <c r="D35" s="398" t="s">
        <v>58</v>
      </c>
      <c r="E35" s="400">
        <v>8031</v>
      </c>
      <c r="F35" s="400">
        <v>7998</v>
      </c>
      <c r="G35" s="522">
        <f>F35-E35</f>
        <v>-33</v>
      </c>
      <c r="H35" s="523">
        <f>G35/E35</f>
        <v>-4.1090773253642139E-3</v>
      </c>
      <c r="I35" s="523"/>
      <c r="J35" s="400">
        <v>1409222.1446477422</v>
      </c>
      <c r="K35" s="434">
        <f>'1. Vos-laskelma'!D35</f>
        <v>1391890.9604937781</v>
      </c>
      <c r="L35" s="522">
        <f>K35-J35</f>
        <v>-17331.184153964045</v>
      </c>
      <c r="M35" s="523">
        <f>L35/J35</f>
        <v>-1.2298404633923954E-2</v>
      </c>
      <c r="N35" s="523"/>
      <c r="O35" s="400">
        <v>2709083.5633251849</v>
      </c>
      <c r="P35" s="434">
        <f>'1. Vos-laskelma'!G35</f>
        <v>2656717.1701602526</v>
      </c>
      <c r="Q35" s="522">
        <f>P35-O35</f>
        <v>-52366.393164932262</v>
      </c>
      <c r="R35" s="523">
        <f>Q35/O35</f>
        <v>-1.9329929085190961E-2</v>
      </c>
      <c r="S35" s="523"/>
      <c r="T35" s="400">
        <v>1391697.930258194</v>
      </c>
      <c r="U35" s="434">
        <f>'1. Vos-laskelma'!I35</f>
        <v>732795.93461063458</v>
      </c>
      <c r="V35" s="522">
        <f>U35-T35</f>
        <v>-658901.99564755941</v>
      </c>
      <c r="W35" s="523">
        <f>V35/T35</f>
        <v>-0.47345187581425591</v>
      </c>
      <c r="X35" s="524"/>
      <c r="Y35" s="434">
        <f>SUM(J35,O35,T35)</f>
        <v>5510003.638231121</v>
      </c>
      <c r="Z35" s="434">
        <f>SUM(K35,P35,U35)</f>
        <v>4781404.0652646646</v>
      </c>
      <c r="AA35" s="522">
        <f>Z35-Y35</f>
        <v>-728599.57296645641</v>
      </c>
      <c r="AB35" s="523">
        <f>AA35/Y35</f>
        <v>-0.1322321400862739</v>
      </c>
      <c r="AC35" s="524"/>
      <c r="AD35" s="527">
        <v>0</v>
      </c>
      <c r="AE35" s="447">
        <v>1080140.3700378395</v>
      </c>
      <c r="AF35" s="515"/>
      <c r="AG35" s="399">
        <v>5510003.638231121</v>
      </c>
      <c r="AH35" s="399">
        <f>SUM(Z35,AE35)</f>
        <v>5861544.4353025043</v>
      </c>
      <c r="AI35" s="522">
        <f>AH35-AG35</f>
        <v>351540.79707138333</v>
      </c>
      <c r="AJ35" s="523">
        <f>AI35/AG35</f>
        <v>6.3800465508265736E-2</v>
      </c>
      <c r="AL35" s="529">
        <f>J35/$E35</f>
        <v>175.47281093858078</v>
      </c>
      <c r="AM35" s="529">
        <f>K35/$F35</f>
        <v>174.02987753110503</v>
      </c>
      <c r="AN35" s="529">
        <f>AM35-AL35</f>
        <v>-1.4429334074757492</v>
      </c>
      <c r="AO35" s="530">
        <f>AN35/AL35</f>
        <v>-8.2231167310632906E-3</v>
      </c>
      <c r="AP35" s="531"/>
      <c r="AQ35" s="529">
        <f>O35/$E35</f>
        <v>337.32829825989103</v>
      </c>
      <c r="AR35" s="529">
        <f>P35/$F35</f>
        <v>332.1726894423922</v>
      </c>
      <c r="AS35" s="529">
        <f>AR35-AQ35</f>
        <v>-5.1556088174988304</v>
      </c>
      <c r="AT35" s="530">
        <f>AS35/AQ35</f>
        <v>-1.5283653473764439E-2</v>
      </c>
      <c r="AU35" s="531"/>
      <c r="AV35" s="529">
        <f>T35/$E35</f>
        <v>173.29073966606822</v>
      </c>
      <c r="AW35" s="529">
        <f>U35/$F35</f>
        <v>91.622397425685747</v>
      </c>
      <c r="AX35" s="529">
        <f>AW35-AV35</f>
        <v>-81.668342240382472</v>
      </c>
      <c r="AY35" s="530">
        <f>AX35/AV35</f>
        <v>-0.47127932166345193</v>
      </c>
      <c r="AZ35" s="531"/>
      <c r="BA35" s="529">
        <f>Y35/$E35</f>
        <v>686.09184886454</v>
      </c>
      <c r="BB35" s="529">
        <f>Z35/$F35</f>
        <v>597.82496439918282</v>
      </c>
      <c r="BC35" s="529">
        <f>BB35-BA35</f>
        <v>-88.26688446535718</v>
      </c>
      <c r="BD35" s="530">
        <f>BC35/BA35</f>
        <v>-0.12865170255474692</v>
      </c>
      <c r="BE35" s="532"/>
      <c r="BF35" s="529">
        <f>AD35/$E35</f>
        <v>0</v>
      </c>
      <c r="BG35" s="529">
        <f>AE35/$F35</f>
        <v>135.05130908200044</v>
      </c>
      <c r="BH35" s="532"/>
      <c r="BI35" s="529">
        <f>AG35/$E35</f>
        <v>686.09184886454</v>
      </c>
      <c r="BJ35" s="529">
        <f>AH35/$F35</f>
        <v>732.87627348118338</v>
      </c>
      <c r="BK35" s="529">
        <f>BJ35-BI35</f>
        <v>46.784424616643378</v>
      </c>
      <c r="BL35" s="530">
        <f>BK35/BI35</f>
        <v>6.8189739747047132E-2</v>
      </c>
    </row>
    <row r="36" spans="1:64">
      <c r="A36" s="397">
        <v>90</v>
      </c>
      <c r="B36" s="412">
        <v>12</v>
      </c>
      <c r="C36" s="412">
        <v>12</v>
      </c>
      <c r="D36" s="398" t="s">
        <v>59</v>
      </c>
      <c r="E36" s="400">
        <v>3061</v>
      </c>
      <c r="F36" s="400">
        <v>3001</v>
      </c>
      <c r="G36" s="522">
        <f>F36-E36</f>
        <v>-60</v>
      </c>
      <c r="H36" s="523">
        <f>G36/E36</f>
        <v>-1.9601437438745508E-2</v>
      </c>
      <c r="I36" s="523"/>
      <c r="J36" s="400">
        <v>-707426.70335889654</v>
      </c>
      <c r="K36" s="434">
        <f>'1. Vos-laskelma'!D36</f>
        <v>-654515.91562570038</v>
      </c>
      <c r="L36" s="522">
        <f>K36-J36</f>
        <v>52910.787733196164</v>
      </c>
      <c r="M36" s="523">
        <f>L36/J36</f>
        <v>-7.4793314250046206E-2</v>
      </c>
      <c r="N36" s="523"/>
      <c r="O36" s="400">
        <v>538376.61967507505</v>
      </c>
      <c r="P36" s="434">
        <f>'1. Vos-laskelma'!G36</f>
        <v>821466.77204264642</v>
      </c>
      <c r="Q36" s="522">
        <f>P36-O36</f>
        <v>283090.15236757137</v>
      </c>
      <c r="R36" s="523">
        <f>Q36/O36</f>
        <v>0.52582177981358846</v>
      </c>
      <c r="S36" s="523"/>
      <c r="T36" s="400">
        <v>704029.19670250802</v>
      </c>
      <c r="U36" s="434">
        <f>'1. Vos-laskelma'!I36</f>
        <v>518550.07760858641</v>
      </c>
      <c r="V36" s="522">
        <f>U36-T36</f>
        <v>-185479.11909392162</v>
      </c>
      <c r="W36" s="523">
        <f>V36/T36</f>
        <v>-0.26345373169558617</v>
      </c>
      <c r="X36" s="524"/>
      <c r="Y36" s="434">
        <f>SUM(J36,O36,T36)</f>
        <v>534979.11301868653</v>
      </c>
      <c r="Z36" s="434">
        <f>SUM(K36,P36,U36)</f>
        <v>685500.93402553245</v>
      </c>
      <c r="AA36" s="522">
        <f>Z36-Y36</f>
        <v>150521.82100684592</v>
      </c>
      <c r="AB36" s="523">
        <f>AA36/Y36</f>
        <v>0.28136018275088859</v>
      </c>
      <c r="AC36" s="524"/>
      <c r="AD36" s="527">
        <v>0</v>
      </c>
      <c r="AE36" s="447">
        <v>502439.93782891391</v>
      </c>
      <c r="AF36" s="515"/>
      <c r="AG36" s="399">
        <v>534979.11301868653</v>
      </c>
      <c r="AH36" s="399">
        <f>SUM(Z36,AE36)</f>
        <v>1187940.8718544464</v>
      </c>
      <c r="AI36" s="522">
        <f>AH36-AG36</f>
        <v>652961.75883575983</v>
      </c>
      <c r="AJ36" s="523">
        <f>AI36/AG36</f>
        <v>1.2205369199394374</v>
      </c>
      <c r="AL36" s="529">
        <f>J36/$E36</f>
        <v>-231.10967113978978</v>
      </c>
      <c r="AM36" s="529">
        <f>K36/$F36</f>
        <v>-218.09927211786083</v>
      </c>
      <c r="AN36" s="529">
        <f>AM36-AL36</f>
        <v>13.010399021928947</v>
      </c>
      <c r="AO36" s="530">
        <f>AN36/AL36</f>
        <v>-5.6295346524289039E-2</v>
      </c>
      <c r="AP36" s="531"/>
      <c r="AQ36" s="529">
        <f>O36/$E36</f>
        <v>175.88259381740446</v>
      </c>
      <c r="AR36" s="529">
        <f>P36/$F36</f>
        <v>273.73101367632336</v>
      </c>
      <c r="AS36" s="529">
        <f>AR36-AQ36</f>
        <v>97.848419858918902</v>
      </c>
      <c r="AT36" s="530">
        <f>AS36/AQ36</f>
        <v>0.55632804665424662</v>
      </c>
      <c r="AU36" s="531"/>
      <c r="AV36" s="529">
        <f>T36/$E36</f>
        <v>229.99973757024111</v>
      </c>
      <c r="AW36" s="529">
        <f>U36/$F36</f>
        <v>172.79242839339767</v>
      </c>
      <c r="AX36" s="529">
        <f>AW36-AV36</f>
        <v>-57.207309176843438</v>
      </c>
      <c r="AY36" s="530">
        <f>AX36/AV36</f>
        <v>-0.24872771500172919</v>
      </c>
      <c r="AZ36" s="531"/>
      <c r="BA36" s="529">
        <f>Y36/$E36</f>
        <v>174.77266024785578</v>
      </c>
      <c r="BB36" s="529">
        <f>Z36/$F36</f>
        <v>228.42416995186019</v>
      </c>
      <c r="BC36" s="529">
        <f>BB36-BA36</f>
        <v>53.651509704004411</v>
      </c>
      <c r="BD36" s="530">
        <f>BC36/BA36</f>
        <v>0.30697884685120619</v>
      </c>
      <c r="BE36" s="532"/>
      <c r="BF36" s="529">
        <f>AD36/$E36</f>
        <v>0</v>
      </c>
      <c r="BG36" s="529">
        <f>AE36/$F36</f>
        <v>167.42417121923157</v>
      </c>
      <c r="BH36" s="532"/>
      <c r="BI36" s="529">
        <f>AG36/$E36</f>
        <v>174.77266024785578</v>
      </c>
      <c r="BJ36" s="529">
        <f>AH36/$F36</f>
        <v>395.84834117109176</v>
      </c>
      <c r="BK36" s="529">
        <f>BJ36-BI36</f>
        <v>221.07568092323598</v>
      </c>
      <c r="BL36" s="530">
        <f>BK36/BI36</f>
        <v>1.264932859691642</v>
      </c>
    </row>
    <row r="37" spans="1:64">
      <c r="A37" s="397">
        <v>91</v>
      </c>
      <c r="B37" s="412">
        <v>1</v>
      </c>
      <c r="C37" s="413">
        <v>31</v>
      </c>
      <c r="D37" s="398" t="s">
        <v>60</v>
      </c>
      <c r="E37" s="400">
        <v>664028</v>
      </c>
      <c r="F37" s="400">
        <v>674500</v>
      </c>
      <c r="G37" s="522">
        <f>F37-E37</f>
        <v>10472</v>
      </c>
      <c r="H37" s="523">
        <f>G37/E37</f>
        <v>1.5770419319667241E-2</v>
      </c>
      <c r="I37" s="523"/>
      <c r="J37" s="400">
        <v>227970148.14250973</v>
      </c>
      <c r="K37" s="434">
        <f>'1. Vos-laskelma'!D37</f>
        <v>255545544.10502794</v>
      </c>
      <c r="L37" s="522">
        <f>K37-J37</f>
        <v>27575395.962518215</v>
      </c>
      <c r="M37" s="523">
        <f>L37/J37</f>
        <v>0.12096055640267496</v>
      </c>
      <c r="N37" s="523"/>
      <c r="O37" s="400">
        <v>-58174880.507060565</v>
      </c>
      <c r="P37" s="434">
        <f>'1. Vos-laskelma'!G37</f>
        <v>-59661438.269037366</v>
      </c>
      <c r="Q37" s="522">
        <f>P37-O37</f>
        <v>-1486557.7619768009</v>
      </c>
      <c r="R37" s="523">
        <f>Q37/O37</f>
        <v>2.5553258537357553E-2</v>
      </c>
      <c r="S37" s="523"/>
      <c r="T37" s="400">
        <v>89144112.888305768</v>
      </c>
      <c r="U37" s="434">
        <f>'1. Vos-laskelma'!I37</f>
        <v>72023595.608879149</v>
      </c>
      <c r="V37" s="522">
        <f>U37-T37</f>
        <v>-17120517.279426619</v>
      </c>
      <c r="W37" s="523">
        <f>V37/T37</f>
        <v>-0.19205437941682124</v>
      </c>
      <c r="X37" s="524"/>
      <c r="Y37" s="434">
        <f>SUM(J37,O37,T37)</f>
        <v>258939380.52375495</v>
      </c>
      <c r="Z37" s="434">
        <f>SUM(K37,P37,U37)</f>
        <v>267907701.44486973</v>
      </c>
      <c r="AA37" s="522">
        <f>Z37-Y37</f>
        <v>8968320.9211147726</v>
      </c>
      <c r="AB37" s="523">
        <f>AA37/Y37</f>
        <v>3.4634828055024346E-2</v>
      </c>
      <c r="AC37" s="524"/>
      <c r="AD37" s="527">
        <v>0</v>
      </c>
      <c r="AE37" s="447">
        <v>99308275.762855679</v>
      </c>
      <c r="AF37" s="515"/>
      <c r="AG37" s="399">
        <v>258939380.52375495</v>
      </c>
      <c r="AH37" s="399">
        <f>SUM(Z37,AE37)</f>
        <v>367215977.20772541</v>
      </c>
      <c r="AI37" s="522">
        <f>AH37-AG37</f>
        <v>108276596.68397045</v>
      </c>
      <c r="AJ37" s="523">
        <f>AI37/AG37</f>
        <v>0.41815422769978094</v>
      </c>
      <c r="AL37" s="529">
        <f>J37/$E37</f>
        <v>343.31405926031692</v>
      </c>
      <c r="AM37" s="529">
        <f>K37/$F37</f>
        <v>378.86663321723933</v>
      </c>
      <c r="AN37" s="529">
        <f>AM37-AL37</f>
        <v>35.552573956922402</v>
      </c>
      <c r="AO37" s="530">
        <f>AN37/AL37</f>
        <v>0.10355699977309919</v>
      </c>
      <c r="AP37" s="531"/>
      <c r="AQ37" s="529">
        <f>O37/$E37</f>
        <v>-87.609077489293469</v>
      </c>
      <c r="AR37" s="529">
        <f>P37/$F37</f>
        <v>-88.452836573813741</v>
      </c>
      <c r="AS37" s="529">
        <f>AR37-AQ37</f>
        <v>-0.84375908452027204</v>
      </c>
      <c r="AT37" s="530">
        <f>AS37/AQ37</f>
        <v>9.6309550185982289E-3</v>
      </c>
      <c r="AU37" s="531"/>
      <c r="AV37" s="529">
        <f>T37/$E37</f>
        <v>134.24752102065841</v>
      </c>
      <c r="AW37" s="529">
        <f>U37/$F37</f>
        <v>106.78071995386085</v>
      </c>
      <c r="AX37" s="529">
        <f>AW37-AV37</f>
        <v>-27.466801066797558</v>
      </c>
      <c r="AY37" s="530">
        <f>AX37/AV37</f>
        <v>-0.20459819934083465</v>
      </c>
      <c r="AZ37" s="531"/>
      <c r="BA37" s="529">
        <f>Y37/$E37</f>
        <v>389.95250279168192</v>
      </c>
      <c r="BB37" s="529">
        <f>Z37/$F37</f>
        <v>397.19451659728645</v>
      </c>
      <c r="BC37" s="529">
        <f>BB37-BA37</f>
        <v>7.2420138056045289</v>
      </c>
      <c r="BD37" s="530">
        <f>BC37/BA37</f>
        <v>1.857152795214476E-2</v>
      </c>
      <c r="BE37" s="532"/>
      <c r="BF37" s="529">
        <f>AD37/$E37</f>
        <v>0</v>
      </c>
      <c r="BG37" s="529">
        <f>AE37/$F37</f>
        <v>147.23243256168374</v>
      </c>
      <c r="BH37" s="532"/>
      <c r="BI37" s="529">
        <f>AG37/$E37</f>
        <v>389.95250279168192</v>
      </c>
      <c r="BJ37" s="529">
        <f>AH37/$F37</f>
        <v>544.42694915897016</v>
      </c>
      <c r="BK37" s="529">
        <f>BJ37-BI37</f>
        <v>154.47444636728824</v>
      </c>
      <c r="BL37" s="530">
        <f>BK37/BI37</f>
        <v>0.39613656858566348</v>
      </c>
    </row>
    <row r="38" spans="1:64">
      <c r="A38" s="397">
        <v>92</v>
      </c>
      <c r="B38" s="412">
        <v>1</v>
      </c>
      <c r="C38" s="413">
        <v>32</v>
      </c>
      <c r="D38" s="398" t="s">
        <v>61</v>
      </c>
      <c r="E38" s="400">
        <v>242819</v>
      </c>
      <c r="F38" s="400">
        <v>247443</v>
      </c>
      <c r="G38" s="522">
        <f>F38-E38</f>
        <v>4624</v>
      </c>
      <c r="H38" s="523">
        <f>G38/E38</f>
        <v>1.9042990869742482E-2</v>
      </c>
      <c r="I38" s="523"/>
      <c r="J38" s="400">
        <v>131266514.62207025</v>
      </c>
      <c r="K38" s="434">
        <f>'1. Vos-laskelma'!D38</f>
        <v>142359248.72469708</v>
      </c>
      <c r="L38" s="522">
        <f>K38-J38</f>
        <v>11092734.10262683</v>
      </c>
      <c r="M38" s="523">
        <f>L38/J38</f>
        <v>8.4505436398337755E-2</v>
      </c>
      <c r="N38" s="523"/>
      <c r="O38" s="400">
        <v>-4333789.5023266869</v>
      </c>
      <c r="P38" s="434">
        <f>'1. Vos-laskelma'!G38</f>
        <v>-4106519.3348600878</v>
      </c>
      <c r="Q38" s="522">
        <f>P38-O38</f>
        <v>227270.16746659903</v>
      </c>
      <c r="R38" s="523">
        <f>Q38/O38</f>
        <v>-5.2441441224725896E-2</v>
      </c>
      <c r="S38" s="523"/>
      <c r="T38" s="400">
        <v>30298277.497694023</v>
      </c>
      <c r="U38" s="434">
        <f>'1. Vos-laskelma'!I38</f>
        <v>19439473.412511222</v>
      </c>
      <c r="V38" s="522">
        <f>U38-T38</f>
        <v>-10858804.085182801</v>
      </c>
      <c r="W38" s="523">
        <f>V38/T38</f>
        <v>-0.35839674668004662</v>
      </c>
      <c r="X38" s="524"/>
      <c r="Y38" s="434">
        <f>SUM(J38,O38,T38)</f>
        <v>157231002.6174376</v>
      </c>
      <c r="Z38" s="434">
        <f>SUM(K38,P38,U38)</f>
        <v>157692202.80234823</v>
      </c>
      <c r="AA38" s="522">
        <f>Z38-Y38</f>
        <v>461200.18491062522</v>
      </c>
      <c r="AB38" s="523">
        <f>AA38/Y38</f>
        <v>2.9332649237935734E-3</v>
      </c>
      <c r="AC38" s="524"/>
      <c r="AD38" s="527">
        <v>0</v>
      </c>
      <c r="AE38" s="447">
        <v>44357599.558546007</v>
      </c>
      <c r="AF38" s="515"/>
      <c r="AG38" s="399">
        <v>157231002.6174376</v>
      </c>
      <c r="AH38" s="399">
        <f>SUM(Z38,AE38)</f>
        <v>202049802.36089423</v>
      </c>
      <c r="AI38" s="522">
        <f>AH38-AG38</f>
        <v>44818799.743456632</v>
      </c>
      <c r="AJ38" s="523">
        <f>AI38/AG38</f>
        <v>0.28505065157223664</v>
      </c>
      <c r="AL38" s="529">
        <f>J38/$E38</f>
        <v>540.59408292625471</v>
      </c>
      <c r="AM38" s="529">
        <f>K38/$F38</f>
        <v>575.32138199382109</v>
      </c>
      <c r="AN38" s="529">
        <f>AM38-AL38</f>
        <v>34.727299067566378</v>
      </c>
      <c r="AO38" s="530">
        <f>AN38/AL38</f>
        <v>6.4239140168879189E-2</v>
      </c>
      <c r="AP38" s="531"/>
      <c r="AQ38" s="529">
        <f>O38/$E38</f>
        <v>-17.847818755232034</v>
      </c>
      <c r="AR38" s="529">
        <f>P38/$F38</f>
        <v>-16.595819380059602</v>
      </c>
      <c r="AS38" s="529">
        <f>AR38-AQ38</f>
        <v>1.2519993751724314</v>
      </c>
      <c r="AT38" s="530">
        <f>AS38/AQ38</f>
        <v>-7.0148593076978197E-2</v>
      </c>
      <c r="AU38" s="531"/>
      <c r="AV38" s="529">
        <f>T38/$E38</f>
        <v>124.7772105876971</v>
      </c>
      <c r="AW38" s="529">
        <f>U38/$F38</f>
        <v>78.561419852294151</v>
      </c>
      <c r="AX38" s="529">
        <f>AW38-AV38</f>
        <v>-46.215790735402948</v>
      </c>
      <c r="AY38" s="530">
        <f>AX38/AV38</f>
        <v>-0.37038647135745295</v>
      </c>
      <c r="AZ38" s="531"/>
      <c r="BA38" s="529">
        <f>Y38/$E38</f>
        <v>647.52347475871989</v>
      </c>
      <c r="BB38" s="529">
        <f>Z38/$F38</f>
        <v>637.28698246605575</v>
      </c>
      <c r="BC38" s="529">
        <f>BB38-BA38</f>
        <v>-10.236492292664138</v>
      </c>
      <c r="BD38" s="530">
        <f>BC38/BA38</f>
        <v>-1.5808681370939423E-2</v>
      </c>
      <c r="BE38" s="532"/>
      <c r="BF38" s="529">
        <f>AD38/$E38</f>
        <v>0</v>
      </c>
      <c r="BG38" s="529">
        <f>AE38/$F38</f>
        <v>179.26390950055571</v>
      </c>
      <c r="BH38" s="532"/>
      <c r="BI38" s="529">
        <f>AG38/$E38</f>
        <v>647.52347475871989</v>
      </c>
      <c r="BJ38" s="529">
        <f>AH38/$F38</f>
        <v>816.5508919666114</v>
      </c>
      <c r="BK38" s="529">
        <f>BJ38-BI38</f>
        <v>169.02741720789152</v>
      </c>
      <c r="BL38" s="530">
        <f>BK38/BI38</f>
        <v>0.26103674043767217</v>
      </c>
    </row>
    <row r="39" spans="1:64">
      <c r="A39" s="397">
        <v>97</v>
      </c>
      <c r="B39" s="412">
        <v>10</v>
      </c>
      <c r="C39" s="412">
        <v>10</v>
      </c>
      <c r="D39" s="398" t="s">
        <v>62</v>
      </c>
      <c r="E39" s="400">
        <v>2091</v>
      </c>
      <c r="F39" s="400">
        <v>2062</v>
      </c>
      <c r="G39" s="522">
        <f>F39-E39</f>
        <v>-29</v>
      </c>
      <c r="H39" s="523">
        <f>G39/E39</f>
        <v>-1.3868962219033954E-2</v>
      </c>
      <c r="I39" s="523"/>
      <c r="J39" s="400">
        <v>-83547.619137248141</v>
      </c>
      <c r="K39" s="434">
        <f>'1. Vos-laskelma'!D39</f>
        <v>-128002.42222035694</v>
      </c>
      <c r="L39" s="522">
        <f>K39-J39</f>
        <v>-44454.803083108796</v>
      </c>
      <c r="M39" s="523">
        <f>L39/J39</f>
        <v>0.53208940652253078</v>
      </c>
      <c r="N39" s="523"/>
      <c r="O39" s="400">
        <v>295078.15947681328</v>
      </c>
      <c r="P39" s="434">
        <f>'1. Vos-laskelma'!G39</f>
        <v>303754.22466936085</v>
      </c>
      <c r="Q39" s="522">
        <f>P39-O39</f>
        <v>8676.0651925475686</v>
      </c>
      <c r="R39" s="523">
        <f>Q39/O39</f>
        <v>2.9402600341315057E-2</v>
      </c>
      <c r="S39" s="523"/>
      <c r="T39" s="400">
        <v>448682.95524441573</v>
      </c>
      <c r="U39" s="434">
        <f>'1. Vos-laskelma'!I39</f>
        <v>351973.3447873565</v>
      </c>
      <c r="V39" s="522">
        <f>U39-T39</f>
        <v>-96709.610457059229</v>
      </c>
      <c r="W39" s="523">
        <f>V39/T39</f>
        <v>-0.21554108380243148</v>
      </c>
      <c r="X39" s="524"/>
      <c r="Y39" s="434">
        <f>SUM(J39,O39,T39)</f>
        <v>660213.49558398081</v>
      </c>
      <c r="Z39" s="434">
        <f>SUM(K39,P39,U39)</f>
        <v>527725.14723636047</v>
      </c>
      <c r="AA39" s="522">
        <f>Z39-Y39</f>
        <v>-132488.34834762034</v>
      </c>
      <c r="AB39" s="523">
        <f>AA39/Y39</f>
        <v>-0.20067500775704378</v>
      </c>
      <c r="AC39" s="524"/>
      <c r="AD39" s="527">
        <v>0</v>
      </c>
      <c r="AE39" s="447">
        <v>272069.25168968563</v>
      </c>
      <c r="AF39" s="515"/>
      <c r="AG39" s="399">
        <v>660213.49558398081</v>
      </c>
      <c r="AH39" s="399">
        <f>SUM(Z39,AE39)</f>
        <v>799794.39892604609</v>
      </c>
      <c r="AI39" s="522">
        <f>AH39-AG39</f>
        <v>139580.90334206528</v>
      </c>
      <c r="AJ39" s="523">
        <f>AI39/AG39</f>
        <v>0.21141782813542964</v>
      </c>
      <c r="AL39" s="529">
        <f>J39/$E39</f>
        <v>-39.955819769128716</v>
      </c>
      <c r="AM39" s="529">
        <f>K39/$F39</f>
        <v>-62.0768293988152</v>
      </c>
      <c r="AN39" s="529">
        <f>AM39-AL39</f>
        <v>-22.121009629686483</v>
      </c>
      <c r="AO39" s="530">
        <f>AN39/AL39</f>
        <v>0.55363673571222682</v>
      </c>
      <c r="AP39" s="531"/>
      <c r="AQ39" s="529">
        <f>O39/$E39</f>
        <v>141.11820156710343</v>
      </c>
      <c r="AR39" s="529">
        <f>P39/$F39</f>
        <v>147.31048723053388</v>
      </c>
      <c r="AS39" s="529">
        <f>AR39-AQ39</f>
        <v>6.1922856634304537</v>
      </c>
      <c r="AT39" s="530">
        <f>AS39/AQ39</f>
        <v>4.38801344877255E-2</v>
      </c>
      <c r="AU39" s="531"/>
      <c r="AV39" s="529">
        <f>T39/$E39</f>
        <v>214.57817084859673</v>
      </c>
      <c r="AW39" s="529">
        <f>U39/$F39</f>
        <v>170.69512356321849</v>
      </c>
      <c r="AX39" s="529">
        <f>AW39-AV39</f>
        <v>-43.88304728537824</v>
      </c>
      <c r="AY39" s="530">
        <f>AX39/AV39</f>
        <v>-0.20450844143107869</v>
      </c>
      <c r="AZ39" s="531"/>
      <c r="BA39" s="529">
        <f>Y39/$E39</f>
        <v>315.74055264657142</v>
      </c>
      <c r="BB39" s="529">
        <f>Z39/$F39</f>
        <v>255.92878139493718</v>
      </c>
      <c r="BC39" s="529">
        <f>BB39-BA39</f>
        <v>-59.811771251634241</v>
      </c>
      <c r="BD39" s="530">
        <f>BC39/BA39</f>
        <v>-0.18943328866148335</v>
      </c>
      <c r="BE39" s="532"/>
      <c r="BF39" s="529">
        <f>AD39/$E39</f>
        <v>0</v>
      </c>
      <c r="BG39" s="529">
        <f>AE39/$F39</f>
        <v>131.94435096492998</v>
      </c>
      <c r="BH39" s="532"/>
      <c r="BI39" s="529">
        <f>AG39/$E39</f>
        <v>315.74055264657142</v>
      </c>
      <c r="BJ39" s="529">
        <f>AH39/$F39</f>
        <v>387.87313235986716</v>
      </c>
      <c r="BK39" s="529">
        <f>BJ39-BI39</f>
        <v>72.13257971329574</v>
      </c>
      <c r="BL39" s="530">
        <f>BK39/BI39</f>
        <v>0.22845522727021494</v>
      </c>
    </row>
    <row r="40" spans="1:64">
      <c r="A40" s="397">
        <v>98</v>
      </c>
      <c r="B40" s="412">
        <v>7</v>
      </c>
      <c r="C40" s="412">
        <v>7</v>
      </c>
      <c r="D40" s="398" t="s">
        <v>63</v>
      </c>
      <c r="E40" s="400">
        <v>22943</v>
      </c>
      <c r="F40" s="400">
        <v>22885</v>
      </c>
      <c r="G40" s="522">
        <f>F40-E40</f>
        <v>-58</v>
      </c>
      <c r="H40" s="523">
        <f>G40/E40</f>
        <v>-2.5280041842827877E-3</v>
      </c>
      <c r="I40" s="523"/>
      <c r="J40" s="400">
        <v>13502819.957794748</v>
      </c>
      <c r="K40" s="434">
        <f>'1. Vos-laskelma'!D40</f>
        <v>12639221.659355883</v>
      </c>
      <c r="L40" s="522">
        <f>K40-J40</f>
        <v>-863598.29843886569</v>
      </c>
      <c r="M40" s="523">
        <f>L40/J40</f>
        <v>-6.3956884646183695E-2</v>
      </c>
      <c r="N40" s="523"/>
      <c r="O40" s="400">
        <v>5853940.8935225541</v>
      </c>
      <c r="P40" s="434">
        <f>'1. Vos-laskelma'!G40</f>
        <v>6279039.7376398472</v>
      </c>
      <c r="Q40" s="522">
        <f>P40-O40</f>
        <v>425098.84411729313</v>
      </c>
      <c r="R40" s="523">
        <f>Q40/O40</f>
        <v>7.2617549758261041E-2</v>
      </c>
      <c r="S40" s="523"/>
      <c r="T40" s="400">
        <v>3417359.4084765422</v>
      </c>
      <c r="U40" s="434">
        <f>'1. Vos-laskelma'!I40</f>
        <v>1892880.9795729837</v>
      </c>
      <c r="V40" s="522">
        <f>U40-T40</f>
        <v>-1524478.4289035585</v>
      </c>
      <c r="W40" s="523">
        <f>V40/T40</f>
        <v>-0.44609836036624856</v>
      </c>
      <c r="X40" s="524"/>
      <c r="Y40" s="434">
        <f>SUM(J40,O40,T40)</f>
        <v>22774120.259793844</v>
      </c>
      <c r="Z40" s="434">
        <f>SUM(K40,P40,U40)</f>
        <v>20811142.376568716</v>
      </c>
      <c r="AA40" s="522">
        <f>Z40-Y40</f>
        <v>-1962977.8832251281</v>
      </c>
      <c r="AB40" s="523">
        <f>AA40/Y40</f>
        <v>-8.6193357233237747E-2</v>
      </c>
      <c r="AC40" s="524"/>
      <c r="AD40" s="527">
        <v>0</v>
      </c>
      <c r="AE40" s="447">
        <v>2803526.916771437</v>
      </c>
      <c r="AF40" s="515"/>
      <c r="AG40" s="399">
        <v>22774120.259793844</v>
      </c>
      <c r="AH40" s="399">
        <f>SUM(Z40,AE40)</f>
        <v>23614669.293340154</v>
      </c>
      <c r="AI40" s="522">
        <f>AH40-AG40</f>
        <v>840549.03354630992</v>
      </c>
      <c r="AJ40" s="523">
        <f>AI40/AG40</f>
        <v>3.6908079168715108E-2</v>
      </c>
      <c r="AL40" s="529">
        <f>J40/$E40</f>
        <v>588.5376784986596</v>
      </c>
      <c r="AM40" s="529">
        <f>K40/$F40</f>
        <v>552.29284069722007</v>
      </c>
      <c r="AN40" s="529">
        <f>AM40-AL40</f>
        <v>-36.24483780143953</v>
      </c>
      <c r="AO40" s="530">
        <f>AN40/AL40</f>
        <v>-6.1584566503709547E-2</v>
      </c>
      <c r="AP40" s="531"/>
      <c r="AQ40" s="529">
        <f>O40/$E40</f>
        <v>255.15150126498514</v>
      </c>
      <c r="AR40" s="529">
        <f>P40/$F40</f>
        <v>274.37359570198151</v>
      </c>
      <c r="AS40" s="529">
        <f>AR40-AQ40</f>
        <v>19.222094436996372</v>
      </c>
      <c r="AT40" s="530">
        <f>AS40/AQ40</f>
        <v>7.5336003675061464E-2</v>
      </c>
      <c r="AU40" s="531"/>
      <c r="AV40" s="529">
        <f>T40/$E40</f>
        <v>148.94998075563538</v>
      </c>
      <c r="AW40" s="529">
        <f>U40/$F40</f>
        <v>82.712736708454614</v>
      </c>
      <c r="AX40" s="529">
        <f>AW40-AV40</f>
        <v>-66.237244047180766</v>
      </c>
      <c r="AY40" s="530">
        <f>AX40/AV40</f>
        <v>-0.44469454585461399</v>
      </c>
      <c r="AZ40" s="531"/>
      <c r="BA40" s="529">
        <f>Y40/$E40</f>
        <v>992.63916051928015</v>
      </c>
      <c r="BB40" s="529">
        <f>Z40/$F40</f>
        <v>909.37917310765636</v>
      </c>
      <c r="BC40" s="529">
        <f>BB40-BA40</f>
        <v>-83.259987411623797</v>
      </c>
      <c r="BD40" s="530">
        <f>BC40/BA40</f>
        <v>-8.387739545563358E-2</v>
      </c>
      <c r="BE40" s="532"/>
      <c r="BF40" s="529">
        <f>AD40/$E40</f>
        <v>0</v>
      </c>
      <c r="BG40" s="529">
        <f>AE40/$F40</f>
        <v>122.50499964043858</v>
      </c>
      <c r="BH40" s="532"/>
      <c r="BI40" s="529">
        <f>AG40/$E40</f>
        <v>992.63916051928015</v>
      </c>
      <c r="BJ40" s="529">
        <f>AH40/$F40</f>
        <v>1031.8841727480949</v>
      </c>
      <c r="BK40" s="529">
        <f>BJ40-BI40</f>
        <v>39.245012228814744</v>
      </c>
      <c r="BL40" s="530">
        <f>BK40/BI40</f>
        <v>3.9536030603794098E-2</v>
      </c>
    </row>
    <row r="41" spans="1:64">
      <c r="A41" s="397">
        <v>102</v>
      </c>
      <c r="B41" s="412">
        <v>4</v>
      </c>
      <c r="C41" s="412">
        <v>4</v>
      </c>
      <c r="D41" s="398" t="s">
        <v>64</v>
      </c>
      <c r="E41" s="400">
        <v>9745</v>
      </c>
      <c r="F41" s="400">
        <v>9646</v>
      </c>
      <c r="G41" s="522">
        <f>F41-E41</f>
        <v>-99</v>
      </c>
      <c r="H41" s="523">
        <f>G41/E41</f>
        <v>-1.0159055926115957E-2</v>
      </c>
      <c r="I41" s="523"/>
      <c r="J41" s="400">
        <v>959508.72934959293</v>
      </c>
      <c r="K41" s="434">
        <f>'1. Vos-laskelma'!D41</f>
        <v>792096.51717050374</v>
      </c>
      <c r="L41" s="522">
        <f>K41-J41</f>
        <v>-167412.2121790892</v>
      </c>
      <c r="M41" s="523">
        <f>L41/J41</f>
        <v>-0.1744770079294331</v>
      </c>
      <c r="N41" s="523"/>
      <c r="O41" s="400">
        <v>3902026.9960696246</v>
      </c>
      <c r="P41" s="434">
        <f>'1. Vos-laskelma'!G41</f>
        <v>3982234.5564156026</v>
      </c>
      <c r="Q41" s="522">
        <f>P41-O41</f>
        <v>80207.56034597801</v>
      </c>
      <c r="R41" s="523">
        <f>Q41/O41</f>
        <v>2.055535761971106E-2</v>
      </c>
      <c r="S41" s="523"/>
      <c r="T41" s="400">
        <v>2140556.412930782</v>
      </c>
      <c r="U41" s="434">
        <f>'1. Vos-laskelma'!I41</f>
        <v>1440479.2013762896</v>
      </c>
      <c r="V41" s="522">
        <f>U41-T41</f>
        <v>-700077.21155449236</v>
      </c>
      <c r="W41" s="523">
        <f>V41/T41</f>
        <v>-0.32705384792731007</v>
      </c>
      <c r="X41" s="524"/>
      <c r="Y41" s="434">
        <f>SUM(J41,O41,T41)</f>
        <v>7002092.1383499997</v>
      </c>
      <c r="Z41" s="434">
        <f>SUM(K41,P41,U41)</f>
        <v>6214810.2749623954</v>
      </c>
      <c r="AA41" s="522">
        <f>Z41-Y41</f>
        <v>-787281.86338760424</v>
      </c>
      <c r="AB41" s="523">
        <f>AA41/Y41</f>
        <v>-0.11243523333200846</v>
      </c>
      <c r="AC41" s="524"/>
      <c r="AD41" s="527">
        <v>0</v>
      </c>
      <c r="AE41" s="447">
        <v>1274558.3797424671</v>
      </c>
      <c r="AF41" s="515"/>
      <c r="AG41" s="399">
        <v>7002092.1383499997</v>
      </c>
      <c r="AH41" s="399">
        <f>SUM(Z41,AE41)</f>
        <v>7489368.6547048623</v>
      </c>
      <c r="AI41" s="522">
        <f>AH41-AG41</f>
        <v>487276.5163548626</v>
      </c>
      <c r="AJ41" s="523">
        <f>AI41/AG41</f>
        <v>6.9590132024410403E-2</v>
      </c>
      <c r="AL41" s="529">
        <f>J41/$E41</f>
        <v>98.46164487938357</v>
      </c>
      <c r="AM41" s="529">
        <f>K41/$F41</f>
        <v>82.116578599471666</v>
      </c>
      <c r="AN41" s="529">
        <f>AM41-AL41</f>
        <v>-16.345066279911904</v>
      </c>
      <c r="AO41" s="530">
        <f>AN41/AL41</f>
        <v>-0.166004399986764</v>
      </c>
      <c r="AP41" s="531"/>
      <c r="AQ41" s="529">
        <f>O41/$E41</f>
        <v>400.41323715439967</v>
      </c>
      <c r="AR41" s="529">
        <f>P41/$F41</f>
        <v>412.83791793651284</v>
      </c>
      <c r="AS41" s="529">
        <f>AR41-AQ41</f>
        <v>12.424680782113171</v>
      </c>
      <c r="AT41" s="530">
        <f>AS41/AQ41</f>
        <v>3.1029645449314164E-2</v>
      </c>
      <c r="AU41" s="531"/>
      <c r="AV41" s="529">
        <f>T41/$E41</f>
        <v>219.65689204010076</v>
      </c>
      <c r="AW41" s="529">
        <f>U41/$F41</f>
        <v>149.33435635250774</v>
      </c>
      <c r="AX41" s="529">
        <f>AW41-AV41</f>
        <v>-70.322535687593017</v>
      </c>
      <c r="AY41" s="530">
        <f>AX41/AV41</f>
        <v>-0.32014718515982132</v>
      </c>
      <c r="AZ41" s="531"/>
      <c r="BA41" s="529">
        <f>Y41/$E41</f>
        <v>718.53177407388398</v>
      </c>
      <c r="BB41" s="529">
        <f>Z41/$F41</f>
        <v>644.28885288849222</v>
      </c>
      <c r="BC41" s="529">
        <f>BB41-BA41</f>
        <v>-74.242921185391765</v>
      </c>
      <c r="BD41" s="530">
        <f>BC41/BA41</f>
        <v>-0.1033258707049991</v>
      </c>
      <c r="BE41" s="532"/>
      <c r="BF41" s="529">
        <f>AD41/$E41</f>
        <v>0</v>
      </c>
      <c r="BG41" s="529">
        <f>AE41/$F41</f>
        <v>132.13335887854728</v>
      </c>
      <c r="BH41" s="532"/>
      <c r="BI41" s="529">
        <f>AG41/$E41</f>
        <v>718.53177407388398</v>
      </c>
      <c r="BJ41" s="529">
        <f>AH41/$F41</f>
        <v>776.42221176703947</v>
      </c>
      <c r="BK41" s="529">
        <f>BJ41-BI41</f>
        <v>57.890437693155491</v>
      </c>
      <c r="BL41" s="530">
        <f>BK41/BI41</f>
        <v>8.0567679512531659E-2</v>
      </c>
    </row>
    <row r="42" spans="1:64">
      <c r="A42" s="397">
        <v>103</v>
      </c>
      <c r="B42" s="412">
        <v>5</v>
      </c>
      <c r="C42" s="412">
        <v>5</v>
      </c>
      <c r="D42" s="398" t="s">
        <v>65</v>
      </c>
      <c r="E42" s="400">
        <v>2161</v>
      </c>
      <c r="F42" s="400">
        <v>2125</v>
      </c>
      <c r="G42" s="522">
        <f>F42-E42</f>
        <v>-36</v>
      </c>
      <c r="H42" s="523">
        <f>G42/E42</f>
        <v>-1.6658954187875982E-2</v>
      </c>
      <c r="I42" s="523"/>
      <c r="J42" s="400">
        <v>242711.27189013484</v>
      </c>
      <c r="K42" s="434">
        <f>'1. Vos-laskelma'!D42</f>
        <v>125217.04724067909</v>
      </c>
      <c r="L42" s="522">
        <f>K42-J42</f>
        <v>-117494.22464945575</v>
      </c>
      <c r="M42" s="523">
        <f>L42/J42</f>
        <v>-0.48409051518068935</v>
      </c>
      <c r="N42" s="523"/>
      <c r="O42" s="400">
        <v>1125081.326062046</v>
      </c>
      <c r="P42" s="434">
        <f>'1. Vos-laskelma'!G42</f>
        <v>1131983.2281112976</v>
      </c>
      <c r="Q42" s="522">
        <f>P42-O42</f>
        <v>6901.9020492515992</v>
      </c>
      <c r="R42" s="523">
        <f>Q42/O42</f>
        <v>6.134580575974268E-3</v>
      </c>
      <c r="S42" s="523"/>
      <c r="T42" s="400">
        <v>488886.35415327025</v>
      </c>
      <c r="U42" s="434">
        <f>'1. Vos-laskelma'!I42</f>
        <v>347484.36015546625</v>
      </c>
      <c r="V42" s="522">
        <f>U42-T42</f>
        <v>-141401.99399780401</v>
      </c>
      <c r="W42" s="523">
        <f>V42/T42</f>
        <v>-0.28923285094080009</v>
      </c>
      <c r="X42" s="524"/>
      <c r="Y42" s="434">
        <f>SUM(J42,O42,T42)</f>
        <v>1856678.9521054509</v>
      </c>
      <c r="Z42" s="434">
        <f>SUM(K42,P42,U42)</f>
        <v>1604684.635507443</v>
      </c>
      <c r="AA42" s="522">
        <f>Z42-Y42</f>
        <v>-251994.31659800792</v>
      </c>
      <c r="AB42" s="523">
        <f>AA42/Y42</f>
        <v>-0.13572315036600674</v>
      </c>
      <c r="AC42" s="524"/>
      <c r="AD42" s="527">
        <v>0</v>
      </c>
      <c r="AE42" s="447">
        <v>305441.73164107505</v>
      </c>
      <c r="AF42" s="515"/>
      <c r="AG42" s="399">
        <v>1856678.9521054509</v>
      </c>
      <c r="AH42" s="399">
        <f>SUM(Z42,AE42)</f>
        <v>1910126.3671485181</v>
      </c>
      <c r="AI42" s="522">
        <f>AH42-AG42</f>
        <v>53447.415043067187</v>
      </c>
      <c r="AJ42" s="523">
        <f>AI42/AG42</f>
        <v>2.8786568072233749E-2</v>
      </c>
      <c r="AL42" s="529">
        <f>J42/$E42</f>
        <v>112.31433220274634</v>
      </c>
      <c r="AM42" s="529">
        <f>K42/$F42</f>
        <v>58.925669289731339</v>
      </c>
      <c r="AN42" s="529">
        <f>AM42-AL42</f>
        <v>-53.388662913015004</v>
      </c>
      <c r="AO42" s="530">
        <f>AN42/AL42</f>
        <v>-0.47535040155551517</v>
      </c>
      <c r="AP42" s="531"/>
      <c r="AQ42" s="529">
        <f>O42/$E42</f>
        <v>520.62995190284403</v>
      </c>
      <c r="AR42" s="529">
        <f>P42/$F42</f>
        <v>532.69798969943417</v>
      </c>
      <c r="AS42" s="529">
        <f>AR42-AQ42</f>
        <v>12.068037796590147</v>
      </c>
      <c r="AT42" s="530">
        <f>AS42/AQ42</f>
        <v>2.3179684058673197E-2</v>
      </c>
      <c r="AU42" s="531"/>
      <c r="AV42" s="529">
        <f>T42/$E42</f>
        <v>226.23153824769562</v>
      </c>
      <c r="AW42" s="529">
        <f>U42/$F42</f>
        <v>163.52205183786646</v>
      </c>
      <c r="AX42" s="529">
        <f>AW42-AV42</f>
        <v>-62.709486409829168</v>
      </c>
      <c r="AY42" s="530">
        <f>AX42/AV42</f>
        <v>-0.2771916192390913</v>
      </c>
      <c r="AZ42" s="531"/>
      <c r="BA42" s="529">
        <f>Y42/$E42</f>
        <v>859.17582235328598</v>
      </c>
      <c r="BB42" s="529">
        <f>Z42/$F42</f>
        <v>755.14571082703196</v>
      </c>
      <c r="BC42" s="529">
        <f>BB42-BA42</f>
        <v>-104.03011152625402</v>
      </c>
      <c r="BD42" s="530">
        <f>BC42/BA42</f>
        <v>-0.12108128373691328</v>
      </c>
      <c r="BE42" s="532"/>
      <c r="BF42" s="529">
        <f>AD42/$E42</f>
        <v>0</v>
      </c>
      <c r="BG42" s="529">
        <f>AE42/$F42</f>
        <v>143.73728547815296</v>
      </c>
      <c r="BH42" s="532"/>
      <c r="BI42" s="529">
        <f>AG42/$E42</f>
        <v>859.17582235328598</v>
      </c>
      <c r="BJ42" s="529">
        <f>AH42/$F42</f>
        <v>898.88299630518497</v>
      </c>
      <c r="BK42" s="529">
        <f>BJ42-BI42</f>
        <v>39.707173951898994</v>
      </c>
      <c r="BL42" s="530">
        <f>BK42/BI42</f>
        <v>4.6215422872516232E-2</v>
      </c>
    </row>
    <row r="43" spans="1:64">
      <c r="A43" s="397">
        <v>105</v>
      </c>
      <c r="B43" s="412">
        <v>18</v>
      </c>
      <c r="C43" s="412">
        <v>18</v>
      </c>
      <c r="D43" s="398" t="s">
        <v>66</v>
      </c>
      <c r="E43" s="400">
        <v>2094</v>
      </c>
      <c r="F43" s="400">
        <v>2063</v>
      </c>
      <c r="G43" s="522">
        <f>F43-E43</f>
        <v>-31</v>
      </c>
      <c r="H43" s="523">
        <f>G43/E43</f>
        <v>-1.4804202483285577E-2</v>
      </c>
      <c r="I43" s="523"/>
      <c r="J43" s="400">
        <v>1749150.5063975472</v>
      </c>
      <c r="K43" s="434">
        <f>'1. Vos-laskelma'!D43</f>
        <v>1775191.4585096901</v>
      </c>
      <c r="L43" s="522">
        <f>K43-J43</f>
        <v>26040.952112142928</v>
      </c>
      <c r="M43" s="523">
        <f>L43/J43</f>
        <v>1.488777095904424E-2</v>
      </c>
      <c r="N43" s="523"/>
      <c r="O43" s="400">
        <v>916111.99700052931</v>
      </c>
      <c r="P43" s="434">
        <f>'1. Vos-laskelma'!G43</f>
        <v>1015450.043168533</v>
      </c>
      <c r="Q43" s="522">
        <f>P43-O43</f>
        <v>99338.046168003697</v>
      </c>
      <c r="R43" s="523">
        <f>Q43/O43</f>
        <v>0.10843439065665494</v>
      </c>
      <c r="S43" s="523"/>
      <c r="T43" s="400">
        <v>500423.75808776653</v>
      </c>
      <c r="U43" s="434">
        <f>'1. Vos-laskelma'!I43</f>
        <v>361131.20175991615</v>
      </c>
      <c r="V43" s="522">
        <f>U43-T43</f>
        <v>-139292.55632785038</v>
      </c>
      <c r="W43" s="523">
        <f>V43/T43</f>
        <v>-0.27834920720015183</v>
      </c>
      <c r="X43" s="524"/>
      <c r="Y43" s="434">
        <f>SUM(J43,O43,T43)</f>
        <v>3165686.261485843</v>
      </c>
      <c r="Z43" s="434">
        <f>SUM(K43,P43,U43)</f>
        <v>3151772.7034381395</v>
      </c>
      <c r="AA43" s="522">
        <f>Z43-Y43</f>
        <v>-13913.558047703467</v>
      </c>
      <c r="AB43" s="523">
        <f>AA43/Y43</f>
        <v>-4.3951159080347444E-3</v>
      </c>
      <c r="AC43" s="524"/>
      <c r="AD43" s="527">
        <v>0</v>
      </c>
      <c r="AE43" s="447">
        <v>306093.34129829082</v>
      </c>
      <c r="AF43" s="515"/>
      <c r="AG43" s="399">
        <v>3165686.261485843</v>
      </c>
      <c r="AH43" s="399">
        <f>SUM(Z43,AE43)</f>
        <v>3457866.0447364305</v>
      </c>
      <c r="AI43" s="522">
        <f>AH43-AG43</f>
        <v>292179.78325058753</v>
      </c>
      <c r="AJ43" s="523">
        <f>AI43/AG43</f>
        <v>9.2295874927748003E-2</v>
      </c>
      <c r="AL43" s="529">
        <f>J43/$E43</f>
        <v>835.31542807905782</v>
      </c>
      <c r="AM43" s="529">
        <f>K43/$F43</f>
        <v>860.49028526887548</v>
      </c>
      <c r="AN43" s="529">
        <f>AM43-AL43</f>
        <v>25.174857189817658</v>
      </c>
      <c r="AO43" s="530">
        <f>AN43/AL43</f>
        <v>3.01381446380217E-2</v>
      </c>
      <c r="AP43" s="531"/>
      <c r="AQ43" s="529">
        <f>O43/$E43</f>
        <v>437.49379035364342</v>
      </c>
      <c r="AR43" s="529">
        <f>P43/$F43</f>
        <v>492.22008878746146</v>
      </c>
      <c r="AS43" s="529">
        <f>AR43-AQ43</f>
        <v>54.726298433818044</v>
      </c>
      <c r="AT43" s="530">
        <f>AS43/AQ43</f>
        <v>0.12509045760302251</v>
      </c>
      <c r="AU43" s="531"/>
      <c r="AV43" s="529">
        <f>T43/$E43</f>
        <v>238.97982716703274</v>
      </c>
      <c r="AW43" s="529">
        <f>U43/$F43</f>
        <v>175.05147928255752</v>
      </c>
      <c r="AX43" s="529">
        <f>AW43-AV43</f>
        <v>-63.928347884475215</v>
      </c>
      <c r="AY43" s="530">
        <f>AX43/AV43</f>
        <v>-0.26750520595109933</v>
      </c>
      <c r="AZ43" s="531"/>
      <c r="BA43" s="529">
        <f>Y43/$E43</f>
        <v>1511.789045599734</v>
      </c>
      <c r="BB43" s="529">
        <f>Z43/$F43</f>
        <v>1527.7618533388945</v>
      </c>
      <c r="BC43" s="529">
        <f>BB43-BA43</f>
        <v>15.972807739160544</v>
      </c>
      <c r="BD43" s="530">
        <f>BC43/BA43</f>
        <v>1.056550038224682E-2</v>
      </c>
      <c r="BE43" s="532"/>
      <c r="BF43" s="529">
        <f>AD43/$E43</f>
        <v>0</v>
      </c>
      <c r="BG43" s="529">
        <f>AE43/$F43</f>
        <v>148.37292355709687</v>
      </c>
      <c r="BH43" s="532"/>
      <c r="BI43" s="529">
        <f>AG43/$E43</f>
        <v>1511.789045599734</v>
      </c>
      <c r="BJ43" s="529">
        <f>AH43/$F43</f>
        <v>1676.1347768959915</v>
      </c>
      <c r="BK43" s="529">
        <f>BJ43-BI43</f>
        <v>164.34573129625755</v>
      </c>
      <c r="BL43" s="530">
        <f>BK43/BI43</f>
        <v>0.10870943388206707</v>
      </c>
    </row>
    <row r="44" spans="1:64">
      <c r="A44" s="397">
        <v>106</v>
      </c>
      <c r="B44" s="412">
        <v>1</v>
      </c>
      <c r="C44" s="413">
        <v>35</v>
      </c>
      <c r="D44" s="398" t="s">
        <v>67</v>
      </c>
      <c r="E44" s="400">
        <v>46797</v>
      </c>
      <c r="F44" s="400">
        <v>46901</v>
      </c>
      <c r="G44" s="522">
        <f>F44-E44</f>
        <v>104</v>
      </c>
      <c r="H44" s="523">
        <f>G44/E44</f>
        <v>2.2223646814966773E-3</v>
      </c>
      <c r="I44" s="523"/>
      <c r="J44" s="400">
        <v>7242725.5910216589</v>
      </c>
      <c r="K44" s="434">
        <f>'1. Vos-laskelma'!D44</f>
        <v>5750806.216748625</v>
      </c>
      <c r="L44" s="522">
        <f>K44-J44</f>
        <v>-1491919.3742730338</v>
      </c>
      <c r="M44" s="523">
        <f>L44/J44</f>
        <v>-0.2059886648366839</v>
      </c>
      <c r="N44" s="523"/>
      <c r="O44" s="400">
        <v>-323426.846373117</v>
      </c>
      <c r="P44" s="434">
        <f>'1. Vos-laskelma'!G44</f>
        <v>-136556.22956492784</v>
      </c>
      <c r="Q44" s="522">
        <f>P44-O44</f>
        <v>186870.61680818917</v>
      </c>
      <c r="R44" s="523">
        <f>Q44/O44</f>
        <v>-0.57778325733853397</v>
      </c>
      <c r="S44" s="523"/>
      <c r="T44" s="400">
        <v>6611095.3578563128</v>
      </c>
      <c r="U44" s="434">
        <f>'1. Vos-laskelma'!I44</f>
        <v>3749093.6870227093</v>
      </c>
      <c r="V44" s="522">
        <f>U44-T44</f>
        <v>-2862001.6708336035</v>
      </c>
      <c r="W44" s="523">
        <f>V44/T44</f>
        <v>-0.43290884731113977</v>
      </c>
      <c r="X44" s="524"/>
      <c r="Y44" s="434">
        <f>SUM(J44,O44,T44)</f>
        <v>13530394.102504855</v>
      </c>
      <c r="Z44" s="434">
        <f>SUM(K44,P44,U44)</f>
        <v>9363343.6742064059</v>
      </c>
      <c r="AA44" s="522">
        <f>Z44-Y44</f>
        <v>-4167050.4282984491</v>
      </c>
      <c r="AB44" s="523">
        <f>AA44/Y44</f>
        <v>-0.30797701801804955</v>
      </c>
      <c r="AC44" s="524"/>
      <c r="AD44" s="527">
        <v>0</v>
      </c>
      <c r="AE44" s="447">
        <v>7022879.7538065482</v>
      </c>
      <c r="AF44" s="515"/>
      <c r="AG44" s="399">
        <v>13530394.102504855</v>
      </c>
      <c r="AH44" s="399">
        <f>SUM(Z44,AE44)</f>
        <v>16386223.428012954</v>
      </c>
      <c r="AI44" s="522">
        <f>AH44-AG44</f>
        <v>2855829.325508099</v>
      </c>
      <c r="AJ44" s="523">
        <f>AI44/AG44</f>
        <v>0.21106771198773916</v>
      </c>
      <c r="AL44" s="529">
        <f>J44/$E44</f>
        <v>154.76901491594887</v>
      </c>
      <c r="AM44" s="529">
        <f>K44/$F44</f>
        <v>122.61585502971418</v>
      </c>
      <c r="AN44" s="529">
        <f>AM44-AL44</f>
        <v>-32.15315988623469</v>
      </c>
      <c r="AO44" s="530">
        <f>AN44/AL44</f>
        <v>-0.20774933473406323</v>
      </c>
      <c r="AP44" s="531"/>
      <c r="AQ44" s="529">
        <f>O44/$E44</f>
        <v>-6.9112730810333352</v>
      </c>
      <c r="AR44" s="529">
        <f>P44/$F44</f>
        <v>-2.9115846051241516</v>
      </c>
      <c r="AS44" s="529">
        <f>AR44-AQ44</f>
        <v>3.9996884759091835</v>
      </c>
      <c r="AT44" s="530">
        <f>AS44/AQ44</f>
        <v>-0.57871949625106878</v>
      </c>
      <c r="AU44" s="531"/>
      <c r="AV44" s="529">
        <f>T44/$E44</f>
        <v>141.27177720487023</v>
      </c>
      <c r="AW44" s="529">
        <f>U44/$F44</f>
        <v>79.93632730693821</v>
      </c>
      <c r="AX44" s="529">
        <f>AW44-AV44</f>
        <v>-61.335449897932023</v>
      </c>
      <c r="AY44" s="530">
        <f>AX44/AV44</f>
        <v>-0.43416633606147859</v>
      </c>
      <c r="AZ44" s="531"/>
      <c r="BA44" s="529">
        <f>Y44/$E44</f>
        <v>289.12951903978581</v>
      </c>
      <c r="BB44" s="529">
        <f>Z44/$F44</f>
        <v>199.64059773152823</v>
      </c>
      <c r="BC44" s="529">
        <f>BB44-BA44</f>
        <v>-89.488921308257574</v>
      </c>
      <c r="BD44" s="530">
        <f>BC44/BA44</f>
        <v>-0.30951153519521268</v>
      </c>
      <c r="BE44" s="532"/>
      <c r="BF44" s="529">
        <f>AD44/$E44</f>
        <v>0</v>
      </c>
      <c r="BG44" s="529">
        <f>AE44/$F44</f>
        <v>149.73837985984409</v>
      </c>
      <c r="BH44" s="532"/>
      <c r="BI44" s="529">
        <f>AG44/$E44</f>
        <v>289.12951903978581</v>
      </c>
      <c r="BJ44" s="529">
        <f>AH44/$F44</f>
        <v>349.37897759137235</v>
      </c>
      <c r="BK44" s="529">
        <f>BJ44-BI44</f>
        <v>60.249458551586542</v>
      </c>
      <c r="BL44" s="530">
        <f>BK44/BI44</f>
        <v>0.20838224596256422</v>
      </c>
    </row>
    <row r="45" spans="1:64">
      <c r="A45" s="397">
        <v>108</v>
      </c>
      <c r="B45" s="412">
        <v>6</v>
      </c>
      <c r="C45" s="412">
        <v>6</v>
      </c>
      <c r="D45" s="398" t="s">
        <v>68</v>
      </c>
      <c r="E45" s="400">
        <v>10257</v>
      </c>
      <c r="F45" s="400">
        <v>10319</v>
      </c>
      <c r="G45" s="522">
        <f>F45-E45</f>
        <v>62</v>
      </c>
      <c r="H45" s="523">
        <f>G45/E45</f>
        <v>6.0446524324851321E-3</v>
      </c>
      <c r="I45" s="523"/>
      <c r="J45" s="400">
        <v>3612412.2631828561</v>
      </c>
      <c r="K45" s="434">
        <f>'1. Vos-laskelma'!D45</f>
        <v>3783682.1591777075</v>
      </c>
      <c r="L45" s="522">
        <f>K45-J45</f>
        <v>171269.89599485137</v>
      </c>
      <c r="M45" s="523">
        <f>L45/J45</f>
        <v>4.7411503316054898E-2</v>
      </c>
      <c r="N45" s="523"/>
      <c r="O45" s="400">
        <v>4009707.1234771875</v>
      </c>
      <c r="P45" s="434">
        <f>'1. Vos-laskelma'!G45</f>
        <v>3827579.1002644775</v>
      </c>
      <c r="Q45" s="522">
        <f>P45-O45</f>
        <v>-182128.02321270993</v>
      </c>
      <c r="R45" s="523">
        <f>Q45/O45</f>
        <v>-4.5421777103453354E-2</v>
      </c>
      <c r="S45" s="523"/>
      <c r="T45" s="400">
        <v>1713555.3959331969</v>
      </c>
      <c r="U45" s="434">
        <f>'1. Vos-laskelma'!I45</f>
        <v>920546.44722506776</v>
      </c>
      <c r="V45" s="522">
        <f>U45-T45</f>
        <v>-793008.94870812912</v>
      </c>
      <c r="W45" s="523">
        <f>V45/T45</f>
        <v>-0.46278570893604459</v>
      </c>
      <c r="X45" s="524"/>
      <c r="Y45" s="434">
        <f>SUM(J45,O45,T45)</f>
        <v>9335674.7825932391</v>
      </c>
      <c r="Z45" s="434">
        <f>SUM(K45,P45,U45)</f>
        <v>8531807.7066672519</v>
      </c>
      <c r="AA45" s="522">
        <f>Z45-Y45</f>
        <v>-803867.07592598721</v>
      </c>
      <c r="AB45" s="523">
        <f>AA45/Y45</f>
        <v>-8.6107013648850692E-2</v>
      </c>
      <c r="AC45" s="524"/>
      <c r="AD45" s="527">
        <v>0</v>
      </c>
      <c r="AE45" s="447">
        <v>1283785.8402727807</v>
      </c>
      <c r="AF45" s="515"/>
      <c r="AG45" s="399">
        <v>9335674.7825932391</v>
      </c>
      <c r="AH45" s="399">
        <f>SUM(Z45,AE45)</f>
        <v>9815593.5469400324</v>
      </c>
      <c r="AI45" s="522">
        <f>AH45-AG45</f>
        <v>479918.76434679329</v>
      </c>
      <c r="AJ45" s="523">
        <f>AI45/AG45</f>
        <v>5.1406971164165031E-2</v>
      </c>
      <c r="AL45" s="529">
        <f>J45/$E45</f>
        <v>352.18994473850603</v>
      </c>
      <c r="AM45" s="529">
        <f>K45/$F45</f>
        <v>366.67139831162979</v>
      </c>
      <c r="AN45" s="529">
        <f>AM45-AL45</f>
        <v>14.481453573123758</v>
      </c>
      <c r="AO45" s="530">
        <f>AN45/AL45</f>
        <v>4.11183050211043E-2</v>
      </c>
      <c r="AP45" s="531"/>
      <c r="AQ45" s="529">
        <f>O45/$E45</f>
        <v>390.92396641095712</v>
      </c>
      <c r="AR45" s="529">
        <f>P45/$F45</f>
        <v>370.92539008280625</v>
      </c>
      <c r="AS45" s="529">
        <f>AR45-AQ45</f>
        <v>-19.998576328150875</v>
      </c>
      <c r="AT45" s="530">
        <f>AS45/AQ45</f>
        <v>-5.115720203024713E-2</v>
      </c>
      <c r="AU45" s="531"/>
      <c r="AV45" s="529">
        <f>T45/$E45</f>
        <v>167.06204503589714</v>
      </c>
      <c r="AW45" s="529">
        <f>U45/$F45</f>
        <v>89.208881405666034</v>
      </c>
      <c r="AX45" s="529">
        <f>AW45-AV45</f>
        <v>-77.853163630231109</v>
      </c>
      <c r="AY45" s="530">
        <f>AX45/AV45</f>
        <v>-0.4660134719020263</v>
      </c>
      <c r="AZ45" s="531"/>
      <c r="BA45" s="529">
        <f>Y45/$E45</f>
        <v>910.17595618536018</v>
      </c>
      <c r="BB45" s="529">
        <f>Z45/$F45</f>
        <v>826.8056698001019</v>
      </c>
      <c r="BC45" s="529">
        <f>BB45-BA45</f>
        <v>-83.370286385258282</v>
      </c>
      <c r="BD45" s="530">
        <f>BC45/BA45</f>
        <v>-9.1597988079878109E-2</v>
      </c>
      <c r="BE45" s="532"/>
      <c r="BF45" s="529">
        <f>AD45/$E45</f>
        <v>0</v>
      </c>
      <c r="BG45" s="529">
        <f>AE45/$F45</f>
        <v>124.40990796325039</v>
      </c>
      <c r="BH45" s="532"/>
      <c r="BI45" s="529">
        <f>AG45/$E45</f>
        <v>910.17595618536018</v>
      </c>
      <c r="BJ45" s="529">
        <f>AH45/$F45</f>
        <v>951.21557776335226</v>
      </c>
      <c r="BK45" s="529">
        <f>BJ45-BI45</f>
        <v>41.039621577992079</v>
      </c>
      <c r="BL45" s="530">
        <f>BK45/BI45</f>
        <v>4.508976676333365E-2</v>
      </c>
    </row>
    <row r="46" spans="1:64">
      <c r="A46" s="397">
        <v>109</v>
      </c>
      <c r="B46" s="412">
        <v>5</v>
      </c>
      <c r="C46" s="412">
        <v>5</v>
      </c>
      <c r="D46" s="398" t="s">
        <v>69</v>
      </c>
      <c r="E46" s="400">
        <v>68043</v>
      </c>
      <c r="F46" s="400">
        <v>68319</v>
      </c>
      <c r="G46" s="522">
        <f>F46-E46</f>
        <v>276</v>
      </c>
      <c r="H46" s="523">
        <f>G46/E46</f>
        <v>4.0562585423923108E-3</v>
      </c>
      <c r="I46" s="523"/>
      <c r="J46" s="400">
        <v>9439682.2481923904</v>
      </c>
      <c r="K46" s="434">
        <f>'1. Vos-laskelma'!D46</f>
        <v>7843386.0360245816</v>
      </c>
      <c r="L46" s="522">
        <f>K46-J46</f>
        <v>-1596296.2121678088</v>
      </c>
      <c r="M46" s="523">
        <f>L46/J46</f>
        <v>-0.1691048671128188</v>
      </c>
      <c r="N46" s="523"/>
      <c r="O46" s="400">
        <v>8001987.8800818073</v>
      </c>
      <c r="P46" s="434">
        <f>'1. Vos-laskelma'!G46</f>
        <v>6805371.7640928486</v>
      </c>
      <c r="Q46" s="522">
        <f>P46-O46</f>
        <v>-1196616.1159889586</v>
      </c>
      <c r="R46" s="523">
        <f>Q46/O46</f>
        <v>-0.14953985608595113</v>
      </c>
      <c r="S46" s="523"/>
      <c r="T46" s="400">
        <v>10403021.801521907</v>
      </c>
      <c r="U46" s="434">
        <f>'1. Vos-laskelma'!I46</f>
        <v>6111782.4553717664</v>
      </c>
      <c r="V46" s="522">
        <f>U46-T46</f>
        <v>-4291239.3461501403</v>
      </c>
      <c r="W46" s="523">
        <f>V46/T46</f>
        <v>-0.41249931299022702</v>
      </c>
      <c r="X46" s="524"/>
      <c r="Y46" s="434">
        <f>SUM(J46,O46,T46)</f>
        <v>27844691.929796107</v>
      </c>
      <c r="Z46" s="434">
        <f>SUM(K46,P46,U46)</f>
        <v>20760540.255489197</v>
      </c>
      <c r="AA46" s="522">
        <f>Z46-Y46</f>
        <v>-7084151.6743069105</v>
      </c>
      <c r="AB46" s="523">
        <f>AA46/Y46</f>
        <v>-0.25441659373240494</v>
      </c>
      <c r="AC46" s="524"/>
      <c r="AD46" s="527">
        <v>0</v>
      </c>
      <c r="AE46" s="447">
        <v>9427254.5567440614</v>
      </c>
      <c r="AF46" s="515"/>
      <c r="AG46" s="399">
        <v>27844691.929796107</v>
      </c>
      <c r="AH46" s="399">
        <f>SUM(Z46,AE46)</f>
        <v>30187794.812233258</v>
      </c>
      <c r="AI46" s="522">
        <f>AH46-AG46</f>
        <v>2343102.8824371509</v>
      </c>
      <c r="AJ46" s="523">
        <f>AI46/AG46</f>
        <v>8.4148996453066824E-2</v>
      </c>
      <c r="AL46" s="529">
        <f>J46/$E46</f>
        <v>138.73112955325882</v>
      </c>
      <c r="AM46" s="529">
        <f>K46/$F46</f>
        <v>114.8053401839105</v>
      </c>
      <c r="AN46" s="529">
        <f>AM46-AL46</f>
        <v>-23.925789369348323</v>
      </c>
      <c r="AO46" s="530">
        <f>AN46/AL46</f>
        <v>-0.17246157691063288</v>
      </c>
      <c r="AP46" s="531"/>
      <c r="AQ46" s="529">
        <f>O46/$E46</f>
        <v>117.60192643007815</v>
      </c>
      <c r="AR46" s="529">
        <f>P46/$F46</f>
        <v>99.611700465358808</v>
      </c>
      <c r="AS46" s="529">
        <f>AR46-AQ46</f>
        <v>-17.990225964719343</v>
      </c>
      <c r="AT46" s="530">
        <f>AS46/AQ46</f>
        <v>-0.15297560601964866</v>
      </c>
      <c r="AU46" s="531"/>
      <c r="AV46" s="529">
        <f>T46/$E46</f>
        <v>152.88893496056767</v>
      </c>
      <c r="AW46" s="529">
        <f>U46/$F46</f>
        <v>89.459483531254349</v>
      </c>
      <c r="AX46" s="529">
        <f>AW46-AV46</f>
        <v>-63.429451429313318</v>
      </c>
      <c r="AY46" s="530">
        <f>AX46/AV46</f>
        <v>-0.41487274043522326</v>
      </c>
      <c r="AZ46" s="531"/>
      <c r="BA46" s="529">
        <f>Y46/$E46</f>
        <v>409.2219909439047</v>
      </c>
      <c r="BB46" s="529">
        <f>Z46/$F46</f>
        <v>303.87652418052369</v>
      </c>
      <c r="BC46" s="529">
        <f>BB46-BA46</f>
        <v>-105.34546676338101</v>
      </c>
      <c r="BD46" s="530">
        <f>BC46/BA46</f>
        <v>-0.25742865509351759</v>
      </c>
      <c r="BE46" s="532"/>
      <c r="BF46" s="529">
        <f>AD46/$E46</f>
        <v>0</v>
      </c>
      <c r="BG46" s="529">
        <f>AE46/$F46</f>
        <v>137.98876676684466</v>
      </c>
      <c r="BH46" s="532"/>
      <c r="BI46" s="529">
        <f>AG46/$E46</f>
        <v>409.2219909439047</v>
      </c>
      <c r="BJ46" s="529">
        <f>AH46/$F46</f>
        <v>441.86529094736835</v>
      </c>
      <c r="BK46" s="529">
        <f>BJ46-BI46</f>
        <v>32.643300003463651</v>
      </c>
      <c r="BL46" s="530">
        <f>BK46/BI46</f>
        <v>7.9769173519167805E-2</v>
      </c>
    </row>
    <row r="47" spans="1:64">
      <c r="A47" s="397">
        <v>111</v>
      </c>
      <c r="B47" s="412">
        <v>7</v>
      </c>
      <c r="C47" s="412">
        <v>7</v>
      </c>
      <c r="D47" s="398" t="s">
        <v>70</v>
      </c>
      <c r="E47" s="400">
        <v>18131</v>
      </c>
      <c r="F47" s="400">
        <v>17953</v>
      </c>
      <c r="G47" s="522">
        <f>F47-E47</f>
        <v>-178</v>
      </c>
      <c r="H47" s="523">
        <f>G47/E47</f>
        <v>-9.8174397440847164E-3</v>
      </c>
      <c r="I47" s="523"/>
      <c r="J47" s="400">
        <v>3218089.3086587857</v>
      </c>
      <c r="K47" s="434">
        <f>'1. Vos-laskelma'!D47</f>
        <v>2218970.3642154746</v>
      </c>
      <c r="L47" s="522">
        <f>K47-J47</f>
        <v>-999118.94444331108</v>
      </c>
      <c r="M47" s="523">
        <f>L47/J47</f>
        <v>-0.3104696136788439</v>
      </c>
      <c r="N47" s="523"/>
      <c r="O47" s="400">
        <v>5640682.2281440506</v>
      </c>
      <c r="P47" s="434">
        <f>'1. Vos-laskelma'!G47</f>
        <v>5716852.6871153358</v>
      </c>
      <c r="Q47" s="522">
        <f>P47-O47</f>
        <v>76170.458971285261</v>
      </c>
      <c r="R47" s="523">
        <f>Q47/O47</f>
        <v>1.350376707825067E-2</v>
      </c>
      <c r="S47" s="523"/>
      <c r="T47" s="400">
        <v>3072896.7526258295</v>
      </c>
      <c r="U47" s="434">
        <f>'1. Vos-laskelma'!I47</f>
        <v>1943745.2944886847</v>
      </c>
      <c r="V47" s="522">
        <f>U47-T47</f>
        <v>-1129151.4581371448</v>
      </c>
      <c r="W47" s="523">
        <f>V47/T47</f>
        <v>-0.36745505919529203</v>
      </c>
      <c r="X47" s="524"/>
      <c r="Y47" s="434">
        <f>SUM(J47,O47,T47)</f>
        <v>11931668.289428666</v>
      </c>
      <c r="Z47" s="434">
        <f>SUM(K47,P47,U47)</f>
        <v>9879568.3458194956</v>
      </c>
      <c r="AA47" s="522">
        <f>Z47-Y47</f>
        <v>-2052099.9436091706</v>
      </c>
      <c r="AB47" s="523">
        <f>AA47/Y47</f>
        <v>-0.17198767966314565</v>
      </c>
      <c r="AC47" s="524"/>
      <c r="AD47" s="527">
        <v>0</v>
      </c>
      <c r="AE47" s="447">
        <v>2558624.0474112518</v>
      </c>
      <c r="AF47" s="515"/>
      <c r="AG47" s="399">
        <v>11931668.289428666</v>
      </c>
      <c r="AH47" s="399">
        <f>SUM(Z47,AE47)</f>
        <v>12438192.393230747</v>
      </c>
      <c r="AI47" s="522">
        <f>AH47-AG47</f>
        <v>506524.1038020812</v>
      </c>
      <c r="AJ47" s="523">
        <f>AI47/AG47</f>
        <v>4.2452077238088852E-2</v>
      </c>
      <c r="AL47" s="529">
        <f>J47/$E47</f>
        <v>177.49099931933074</v>
      </c>
      <c r="AM47" s="529">
        <f>K47/$F47</f>
        <v>123.59886170642648</v>
      </c>
      <c r="AN47" s="529">
        <f>AM47-AL47</f>
        <v>-53.892137612904264</v>
      </c>
      <c r="AO47" s="530">
        <f>AN47/AL47</f>
        <v>-0.3036330733365521</v>
      </c>
      <c r="AP47" s="531"/>
      <c r="AQ47" s="529">
        <f>O47/$E47</f>
        <v>311.10706679962772</v>
      </c>
      <c r="AR47" s="529">
        <f>P47/$F47</f>
        <v>318.43439464798843</v>
      </c>
      <c r="AS47" s="529">
        <f>AR47-AQ47</f>
        <v>7.32732784836071</v>
      </c>
      <c r="AT47" s="530">
        <f>AS47/AQ47</f>
        <v>2.3552431398416174E-2</v>
      </c>
      <c r="AU47" s="531"/>
      <c r="AV47" s="529">
        <f>T47/$E47</f>
        <v>169.48302645335775</v>
      </c>
      <c r="AW47" s="529">
        <f>U47/$F47</f>
        <v>108.26855091008103</v>
      </c>
      <c r="AX47" s="529">
        <f>AW47-AV47</f>
        <v>-61.21447554327672</v>
      </c>
      <c r="AY47" s="530">
        <f>AX47/AV47</f>
        <v>-0.36118351686458189</v>
      </c>
      <c r="AZ47" s="531"/>
      <c r="BA47" s="529">
        <f>Y47/$E47</f>
        <v>658.08109257231627</v>
      </c>
      <c r="BB47" s="529">
        <f>Z47/$F47</f>
        <v>550.30180726449589</v>
      </c>
      <c r="BC47" s="529">
        <f>BB47-BA47</f>
        <v>-107.77928530782037</v>
      </c>
      <c r="BD47" s="530">
        <f>BC47/BA47</f>
        <v>-0.16377812176084749</v>
      </c>
      <c r="BE47" s="532"/>
      <c r="BF47" s="529">
        <f>AD47/$E47</f>
        <v>0</v>
      </c>
      <c r="BG47" s="529">
        <f>AE47/$F47</f>
        <v>142.51791051140489</v>
      </c>
      <c r="BH47" s="532"/>
      <c r="BI47" s="529">
        <f>AG47/$E47</f>
        <v>658.08109257231627</v>
      </c>
      <c r="BJ47" s="529">
        <f>AH47/$F47</f>
        <v>692.81971777590081</v>
      </c>
      <c r="BK47" s="529">
        <f>BJ47-BI47</f>
        <v>34.738625203584547</v>
      </c>
      <c r="BL47" s="530">
        <f>BK47/BI47</f>
        <v>5.2787757611752285E-2</v>
      </c>
    </row>
    <row r="48" spans="1:64">
      <c r="A48" s="397">
        <v>139</v>
      </c>
      <c r="B48" s="412">
        <v>17</v>
      </c>
      <c r="C48" s="412">
        <v>17</v>
      </c>
      <c r="D48" s="398" t="s">
        <v>71</v>
      </c>
      <c r="E48" s="400">
        <v>9853</v>
      </c>
      <c r="F48" s="400">
        <v>9766</v>
      </c>
      <c r="G48" s="522">
        <f>F48-E48</f>
        <v>-87</v>
      </c>
      <c r="H48" s="523">
        <f>G48/E48</f>
        <v>-8.8297980310565304E-3</v>
      </c>
      <c r="I48" s="523"/>
      <c r="J48" s="400">
        <v>6186702.8536374588</v>
      </c>
      <c r="K48" s="434">
        <f>'1. Vos-laskelma'!D48</f>
        <v>6116280.9414096437</v>
      </c>
      <c r="L48" s="522">
        <f>K48-J48</f>
        <v>-70421.912227815017</v>
      </c>
      <c r="M48" s="523">
        <f>L48/J48</f>
        <v>-1.1382785611953321E-2</v>
      </c>
      <c r="N48" s="523"/>
      <c r="O48" s="400">
        <v>5411277.0790536571</v>
      </c>
      <c r="P48" s="434">
        <f>'1. Vos-laskelma'!G48</f>
        <v>5493137.8700356977</v>
      </c>
      <c r="Q48" s="522">
        <f>P48-O48</f>
        <v>81860.790982040577</v>
      </c>
      <c r="R48" s="523">
        <f>Q48/O48</f>
        <v>1.5127813598551984E-2</v>
      </c>
      <c r="S48" s="523"/>
      <c r="T48" s="400">
        <v>1449196.8540822233</v>
      </c>
      <c r="U48" s="434">
        <f>'1. Vos-laskelma'!I48</f>
        <v>721684.24410468037</v>
      </c>
      <c r="V48" s="522">
        <f>U48-T48</f>
        <v>-727512.60997754289</v>
      </c>
      <c r="W48" s="523">
        <f>V48/T48</f>
        <v>-0.50201089515770225</v>
      </c>
      <c r="X48" s="524"/>
      <c r="Y48" s="434">
        <f>SUM(J48,O48,T48)</f>
        <v>13047176.786773339</v>
      </c>
      <c r="Z48" s="434">
        <f>SUM(K48,P48,U48)</f>
        <v>12331103.05555002</v>
      </c>
      <c r="AA48" s="522">
        <f>Z48-Y48</f>
        <v>-716073.73122331873</v>
      </c>
      <c r="AB48" s="523">
        <f>AA48/Y48</f>
        <v>-5.4883423665205731E-2</v>
      </c>
      <c r="AC48" s="524"/>
      <c r="AD48" s="527">
        <v>0</v>
      </c>
      <c r="AE48" s="447">
        <v>1443843.7290396255</v>
      </c>
      <c r="AF48" s="515"/>
      <c r="AG48" s="399">
        <v>13047176.786773339</v>
      </c>
      <c r="AH48" s="399">
        <f>SUM(Z48,AE48)</f>
        <v>13774946.784589646</v>
      </c>
      <c r="AI48" s="522">
        <f>AH48-AG48</f>
        <v>727769.99781630747</v>
      </c>
      <c r="AJ48" s="523">
        <f>AI48/AG48</f>
        <v>5.5779883242947172E-2</v>
      </c>
      <c r="AL48" s="529">
        <f>J48/$E48</f>
        <v>627.90042156068796</v>
      </c>
      <c r="AM48" s="529">
        <f>K48/$F48</f>
        <v>626.28311912857293</v>
      </c>
      <c r="AN48" s="529">
        <f>AM48-AL48</f>
        <v>-1.6173024321150251</v>
      </c>
      <c r="AO48" s="530">
        <f>AN48/AL48</f>
        <v>-2.5757307633193067E-3</v>
      </c>
      <c r="AP48" s="531"/>
      <c r="AQ48" s="529">
        <f>O48/$E48</f>
        <v>549.20096204746346</v>
      </c>
      <c r="AR48" s="529">
        <f>P48/$F48</f>
        <v>562.47571882405259</v>
      </c>
      <c r="AS48" s="529">
        <f>AR48-AQ48</f>
        <v>13.274756776589129</v>
      </c>
      <c r="AT48" s="530">
        <f>AS48/AQ48</f>
        <v>2.4171037004559887E-2</v>
      </c>
      <c r="AU48" s="531"/>
      <c r="AV48" s="529">
        <f>T48/$E48</f>
        <v>147.08178768722453</v>
      </c>
      <c r="AW48" s="529">
        <f>U48/$F48</f>
        <v>73.897628927368459</v>
      </c>
      <c r="AX48" s="529">
        <f>AW48-AV48</f>
        <v>-73.184158759856075</v>
      </c>
      <c r="AY48" s="530">
        <f>AX48/AV48</f>
        <v>-0.49757458017497852</v>
      </c>
      <c r="AZ48" s="531"/>
      <c r="BA48" s="529">
        <f>Y48/$E48</f>
        <v>1324.1831712953758</v>
      </c>
      <c r="BB48" s="529">
        <f>Z48/$F48</f>
        <v>1262.6564668799938</v>
      </c>
      <c r="BC48" s="529">
        <f>BB48-BA48</f>
        <v>-61.526704415382028</v>
      </c>
      <c r="BD48" s="530">
        <f>BC48/BA48</f>
        <v>-4.6463892419954127E-2</v>
      </c>
      <c r="BE48" s="532"/>
      <c r="BF48" s="529">
        <f>AD48/$E48</f>
        <v>0</v>
      </c>
      <c r="BG48" s="529">
        <f>AE48/$F48</f>
        <v>147.8439206471048</v>
      </c>
      <c r="BH48" s="532"/>
      <c r="BI48" s="529">
        <f>AG48/$E48</f>
        <v>1324.1831712953758</v>
      </c>
      <c r="BJ48" s="529">
        <f>AH48/$F48</f>
        <v>1410.5003875270988</v>
      </c>
      <c r="BK48" s="529">
        <f>BJ48-BI48</f>
        <v>86.317216231723023</v>
      </c>
      <c r="BL48" s="530">
        <f>BK48/BI48</f>
        <v>6.5185253900548842E-2</v>
      </c>
    </row>
    <row r="49" spans="1:64">
      <c r="A49" s="397">
        <v>140</v>
      </c>
      <c r="B49" s="412">
        <v>11</v>
      </c>
      <c r="C49" s="412">
        <v>11</v>
      </c>
      <c r="D49" s="398" t="s">
        <v>72</v>
      </c>
      <c r="E49" s="400">
        <v>20801</v>
      </c>
      <c r="F49" s="400">
        <v>20618</v>
      </c>
      <c r="G49" s="522">
        <f>F49-E49</f>
        <v>-183</v>
      </c>
      <c r="H49" s="523">
        <f>G49/E49</f>
        <v>-8.7976539589442824E-3</v>
      </c>
      <c r="I49" s="523"/>
      <c r="J49" s="400">
        <v>11773497.62635247</v>
      </c>
      <c r="K49" s="434">
        <f>'1. Vos-laskelma'!D49</f>
        <v>11052591.738778183</v>
      </c>
      <c r="L49" s="522">
        <f>K49-J49</f>
        <v>-720905.88757428713</v>
      </c>
      <c r="M49" s="523">
        <f>L49/J49</f>
        <v>-6.1231242444105362E-2</v>
      </c>
      <c r="N49" s="523"/>
      <c r="O49" s="400">
        <v>7386993.1066183681</v>
      </c>
      <c r="P49" s="434">
        <f>'1. Vos-laskelma'!G49</f>
        <v>7436128.0022081425</v>
      </c>
      <c r="Q49" s="522">
        <f>P49-O49</f>
        <v>49134.895589774475</v>
      </c>
      <c r="R49" s="523">
        <f>Q49/O49</f>
        <v>6.651542093054361E-3</v>
      </c>
      <c r="S49" s="523"/>
      <c r="T49" s="400">
        <v>3679416.6630643914</v>
      </c>
      <c r="U49" s="434">
        <f>'1. Vos-laskelma'!I49</f>
        <v>2296322.9965546103</v>
      </c>
      <c r="V49" s="522">
        <f>U49-T49</f>
        <v>-1383093.666509781</v>
      </c>
      <c r="W49" s="523">
        <f>V49/T49</f>
        <v>-0.37590025625363005</v>
      </c>
      <c r="X49" s="524"/>
      <c r="Y49" s="434">
        <f>SUM(J49,O49,T49)</f>
        <v>22839907.396035228</v>
      </c>
      <c r="Z49" s="434">
        <f>SUM(K49,P49,U49)</f>
        <v>20785042.737540934</v>
      </c>
      <c r="AA49" s="522">
        <f>Z49-Y49</f>
        <v>-2054864.6584942937</v>
      </c>
      <c r="AB49" s="523">
        <f>AA49/Y49</f>
        <v>-8.9968169435354059E-2</v>
      </c>
      <c r="AC49" s="524"/>
      <c r="AD49" s="527">
        <v>0</v>
      </c>
      <c r="AE49" s="447">
        <v>3007003.745757727</v>
      </c>
      <c r="AF49" s="515"/>
      <c r="AG49" s="399">
        <v>22839907.396035228</v>
      </c>
      <c r="AH49" s="399">
        <f>SUM(Z49,AE49)</f>
        <v>23792046.483298659</v>
      </c>
      <c r="AI49" s="522">
        <f>AH49-AG49</f>
        <v>952139.0872634314</v>
      </c>
      <c r="AJ49" s="523">
        <f>AI49/AG49</f>
        <v>4.1687519601270928E-2</v>
      </c>
      <c r="AL49" s="529">
        <f>J49/$E49</f>
        <v>566.0063278857973</v>
      </c>
      <c r="AM49" s="529">
        <f>K49/$F49</f>
        <v>536.06517309041533</v>
      </c>
      <c r="AN49" s="529">
        <f>AM49-AL49</f>
        <v>-29.941154795381976</v>
      </c>
      <c r="AO49" s="530">
        <f>AN49/AL49</f>
        <v>-5.2898975365206838E-2</v>
      </c>
      <c r="AP49" s="531"/>
      <c r="AQ49" s="529">
        <f>O49/$E49</f>
        <v>355.12682595155849</v>
      </c>
      <c r="AR49" s="529">
        <f>P49/$F49</f>
        <v>360.66194597963636</v>
      </c>
      <c r="AS49" s="529">
        <f>AR49-AQ49</f>
        <v>5.5351200280778698</v>
      </c>
      <c r="AT49" s="530">
        <f>AS49/AQ49</f>
        <v>1.5586319093880266E-2</v>
      </c>
      <c r="AU49" s="531"/>
      <c r="AV49" s="529">
        <f>T49/$E49</f>
        <v>176.88652771810928</v>
      </c>
      <c r="AW49" s="529">
        <f>U49/$F49</f>
        <v>111.37467244905473</v>
      </c>
      <c r="AX49" s="529">
        <f>AW49-AV49</f>
        <v>-65.51185526905455</v>
      </c>
      <c r="AY49" s="530">
        <f>AX49/AV49</f>
        <v>-0.37036090941564442</v>
      </c>
      <c r="AZ49" s="531"/>
      <c r="BA49" s="529">
        <f>Y49/$E49</f>
        <v>1098.019681555465</v>
      </c>
      <c r="BB49" s="529">
        <f>Z49/$F49</f>
        <v>1008.1017915191063</v>
      </c>
      <c r="BC49" s="529">
        <f>BB49-BA49</f>
        <v>-89.917890036358699</v>
      </c>
      <c r="BD49" s="530">
        <f>BC49/BA49</f>
        <v>-8.1890963838626429E-2</v>
      </c>
      <c r="BE49" s="532"/>
      <c r="BF49" s="529">
        <f>AD49/$E49</f>
        <v>0</v>
      </c>
      <c r="BG49" s="529">
        <f>AE49/$F49</f>
        <v>145.84361944697483</v>
      </c>
      <c r="BH49" s="532"/>
      <c r="BI49" s="529">
        <f>AG49/$E49</f>
        <v>1098.019681555465</v>
      </c>
      <c r="BJ49" s="529">
        <f>AH49/$F49</f>
        <v>1153.945410966081</v>
      </c>
      <c r="BK49" s="529">
        <f>BJ49-BI49</f>
        <v>55.925729410615986</v>
      </c>
      <c r="BL49" s="530">
        <f>BK49/BI49</f>
        <v>5.0933266816666774E-2</v>
      </c>
    </row>
    <row r="50" spans="1:64">
      <c r="A50" s="397">
        <v>142</v>
      </c>
      <c r="B50" s="412">
        <v>7</v>
      </c>
      <c r="C50" s="412">
        <v>7</v>
      </c>
      <c r="D50" s="398" t="s">
        <v>73</v>
      </c>
      <c r="E50" s="400">
        <v>6504</v>
      </c>
      <c r="F50" s="400">
        <v>6444</v>
      </c>
      <c r="G50" s="522">
        <f>F50-E50</f>
        <v>-60</v>
      </c>
      <c r="H50" s="523">
        <f>G50/E50</f>
        <v>-9.2250922509225092E-3</v>
      </c>
      <c r="I50" s="523"/>
      <c r="J50" s="400">
        <v>1027264.4448975811</v>
      </c>
      <c r="K50" s="434">
        <f>'1. Vos-laskelma'!D50</f>
        <v>637297.79334703472</v>
      </c>
      <c r="L50" s="522">
        <f>K50-J50</f>
        <v>-389966.6515505464</v>
      </c>
      <c r="M50" s="523">
        <f>L50/J50</f>
        <v>-0.37961661526154183</v>
      </c>
      <c r="N50" s="523"/>
      <c r="O50" s="400">
        <v>2519733.1918312232</v>
      </c>
      <c r="P50" s="434">
        <f>'1. Vos-laskelma'!G50</f>
        <v>2687570.5485506472</v>
      </c>
      <c r="Q50" s="522">
        <f>P50-O50</f>
        <v>167837.35671942402</v>
      </c>
      <c r="R50" s="523">
        <f>Q50/O50</f>
        <v>6.6609178012791009E-2</v>
      </c>
      <c r="S50" s="523"/>
      <c r="T50" s="400">
        <v>1168964.2998406347</v>
      </c>
      <c r="U50" s="434">
        <f>'1. Vos-laskelma'!I50</f>
        <v>798448.74171630526</v>
      </c>
      <c r="V50" s="522">
        <f>U50-T50</f>
        <v>-370515.55812432943</v>
      </c>
      <c r="W50" s="523">
        <f>V50/T50</f>
        <v>-0.31696054205833485</v>
      </c>
      <c r="X50" s="524"/>
      <c r="Y50" s="434">
        <f>SUM(J50,O50,T50)</f>
        <v>4715961.9365694392</v>
      </c>
      <c r="Z50" s="434">
        <f>SUM(K50,P50,U50)</f>
        <v>4123317.0836139871</v>
      </c>
      <c r="AA50" s="522">
        <f>Z50-Y50</f>
        <v>-592644.85295545217</v>
      </c>
      <c r="AB50" s="523">
        <f>AA50/Y50</f>
        <v>-0.12566786181199829</v>
      </c>
      <c r="AC50" s="524"/>
      <c r="AD50" s="527">
        <v>0</v>
      </c>
      <c r="AE50" s="447">
        <v>834204.27088780177</v>
      </c>
      <c r="AF50" s="515"/>
      <c r="AG50" s="399">
        <v>4715961.9365694392</v>
      </c>
      <c r="AH50" s="399">
        <f>SUM(Z50,AE50)</f>
        <v>4957521.3545017885</v>
      </c>
      <c r="AI50" s="522">
        <f>AH50-AG50</f>
        <v>241559.41793234926</v>
      </c>
      <c r="AJ50" s="523">
        <f>AI50/AG50</f>
        <v>5.1221664038295499E-2</v>
      </c>
      <c r="AL50" s="529">
        <f>J50/$E50</f>
        <v>157.94348783788146</v>
      </c>
      <c r="AM50" s="529">
        <f>K50/$F50</f>
        <v>98.897857440570249</v>
      </c>
      <c r="AN50" s="529">
        <f>AM50-AL50</f>
        <v>-59.045630397311214</v>
      </c>
      <c r="AO50" s="530">
        <f>AN50/AL50</f>
        <v>-0.37384023365317631</v>
      </c>
      <c r="AP50" s="531"/>
      <c r="AQ50" s="529">
        <f>O50/$E50</f>
        <v>387.41285237257432</v>
      </c>
      <c r="AR50" s="529">
        <f>P50/$F50</f>
        <v>417.06557240078325</v>
      </c>
      <c r="AS50" s="529">
        <f>AR50-AQ50</f>
        <v>29.652720028208932</v>
      </c>
      <c r="AT50" s="530">
        <f>AS50/AQ50</f>
        <v>7.6540362165610235E-2</v>
      </c>
      <c r="AU50" s="531"/>
      <c r="AV50" s="529">
        <f>T50/$E50</f>
        <v>179.73005840108161</v>
      </c>
      <c r="AW50" s="529">
        <f>U50/$F50</f>
        <v>123.9057637672727</v>
      </c>
      <c r="AX50" s="529">
        <f>AW50-AV50</f>
        <v>-55.824294633808904</v>
      </c>
      <c r="AY50" s="530">
        <f>AX50/AV50</f>
        <v>-0.31060077056912011</v>
      </c>
      <c r="AZ50" s="531"/>
      <c r="BA50" s="529">
        <f>Y50/$E50</f>
        <v>725.08639861153745</v>
      </c>
      <c r="BB50" s="529">
        <f>Z50/$F50</f>
        <v>639.86919360862623</v>
      </c>
      <c r="BC50" s="529">
        <f>BB50-BA50</f>
        <v>-85.217205002911214</v>
      </c>
      <c r="BD50" s="530">
        <f>BC50/BA50</f>
        <v>-0.11752696667058299</v>
      </c>
      <c r="BE50" s="532"/>
      <c r="BF50" s="529">
        <f>AD50/$E50</f>
        <v>0</v>
      </c>
      <c r="BG50" s="529">
        <f>AE50/$F50</f>
        <v>129.45441820108655</v>
      </c>
      <c r="BH50" s="532"/>
      <c r="BI50" s="529">
        <f>AG50/$E50</f>
        <v>725.08639861153745</v>
      </c>
      <c r="BJ50" s="529">
        <f>AH50/$F50</f>
        <v>769.3236118097127</v>
      </c>
      <c r="BK50" s="529">
        <f>BJ50-BI50</f>
        <v>44.237213198175255</v>
      </c>
      <c r="BL50" s="530">
        <f>BK50/BI50</f>
        <v>6.1009575249080336E-2</v>
      </c>
    </row>
    <row r="51" spans="1:64">
      <c r="A51" s="397">
        <v>143</v>
      </c>
      <c r="B51" s="412">
        <v>6</v>
      </c>
      <c r="C51" s="412">
        <v>6</v>
      </c>
      <c r="D51" s="398" t="s">
        <v>74</v>
      </c>
      <c r="E51" s="400">
        <v>6804</v>
      </c>
      <c r="F51" s="400">
        <v>6850</v>
      </c>
      <c r="G51" s="522">
        <f>F51-E51</f>
        <v>46</v>
      </c>
      <c r="H51" s="523">
        <f>G51/E51</f>
        <v>6.7607289829512054E-3</v>
      </c>
      <c r="I51" s="523"/>
      <c r="J51" s="400">
        <v>-318999.77099567396</v>
      </c>
      <c r="K51" s="434">
        <f>'1. Vos-laskelma'!D51</f>
        <v>18319.681061940966</v>
      </c>
      <c r="L51" s="522">
        <f>K51-J51</f>
        <v>337319.45205761492</v>
      </c>
      <c r="M51" s="523">
        <f>L51/J51</f>
        <v>-1.0574285085056987</v>
      </c>
      <c r="N51" s="523"/>
      <c r="O51" s="400">
        <v>2841861.3356856569</v>
      </c>
      <c r="P51" s="434">
        <f>'1. Vos-laskelma'!G51</f>
        <v>2634901.2489665342</v>
      </c>
      <c r="Q51" s="522">
        <f>P51-O51</f>
        <v>-206960.08671912272</v>
      </c>
      <c r="R51" s="523">
        <f>Q51/O51</f>
        <v>-7.2825540120587687E-2</v>
      </c>
      <c r="S51" s="523"/>
      <c r="T51" s="400">
        <v>1354020.2141943185</v>
      </c>
      <c r="U51" s="434">
        <f>'1. Vos-laskelma'!I51</f>
        <v>848830.85145489522</v>
      </c>
      <c r="V51" s="522">
        <f>U51-T51</f>
        <v>-505189.36273942329</v>
      </c>
      <c r="W51" s="523">
        <f>V51/T51</f>
        <v>-0.37310326496124407</v>
      </c>
      <c r="X51" s="524"/>
      <c r="Y51" s="434">
        <f>SUM(J51,O51,T51)</f>
        <v>3876881.778884301</v>
      </c>
      <c r="Z51" s="434">
        <f>SUM(K51,P51,U51)</f>
        <v>3502051.7814833699</v>
      </c>
      <c r="AA51" s="522">
        <f>Z51-Y51</f>
        <v>-374829.99740093108</v>
      </c>
      <c r="AB51" s="523">
        <f>AA51/Y51</f>
        <v>-9.6683370496997878E-2</v>
      </c>
      <c r="AC51" s="524"/>
      <c r="AD51" s="527">
        <v>0</v>
      </c>
      <c r="AE51" s="447">
        <v>918614.90960127069</v>
      </c>
      <c r="AF51" s="515"/>
      <c r="AG51" s="399">
        <v>3876881.778884301</v>
      </c>
      <c r="AH51" s="399">
        <f>SUM(Z51,AE51)</f>
        <v>4420666.6910846401</v>
      </c>
      <c r="AI51" s="522">
        <f>AH51-AG51</f>
        <v>543784.91220033914</v>
      </c>
      <c r="AJ51" s="523">
        <f>AI51/AG51</f>
        <v>0.14026347544619505</v>
      </c>
      <c r="AL51" s="529">
        <f>J51/$E51</f>
        <v>-46.884152115766305</v>
      </c>
      <c r="AM51" s="529">
        <f>K51/$F51</f>
        <v>2.6744059944439367</v>
      </c>
      <c r="AN51" s="529">
        <f>AM51-AL51</f>
        <v>49.558558110210242</v>
      </c>
      <c r="AO51" s="530">
        <f>AN51/AL51</f>
        <v>-1.0570428572077042</v>
      </c>
      <c r="AP51" s="531"/>
      <c r="AQ51" s="529">
        <f>O51/$E51</f>
        <v>417.67509342822706</v>
      </c>
      <c r="AR51" s="529">
        <f>P51/$F51</f>
        <v>384.65711663745026</v>
      </c>
      <c r="AS51" s="529">
        <f>AR51-AQ51</f>
        <v>-33.0179767907768</v>
      </c>
      <c r="AT51" s="530">
        <f>AS51/AQ51</f>
        <v>-7.9051821165033342E-2</v>
      </c>
      <c r="AU51" s="531"/>
      <c r="AV51" s="529">
        <f>T51/$E51</f>
        <v>199.00355881750713</v>
      </c>
      <c r="AW51" s="529">
        <f>U51/$F51</f>
        <v>123.91691262115259</v>
      </c>
      <c r="AX51" s="529">
        <f>AW51-AV51</f>
        <v>-75.086646196354536</v>
      </c>
      <c r="AY51" s="530">
        <f>AX51/AV51</f>
        <v>-0.37731308245201528</v>
      </c>
      <c r="AZ51" s="531"/>
      <c r="BA51" s="529">
        <f>Y51/$E51</f>
        <v>569.79450012996779</v>
      </c>
      <c r="BB51" s="529">
        <f>Z51/$F51</f>
        <v>511.24843525304669</v>
      </c>
      <c r="BC51" s="529">
        <f>BB51-BA51</f>
        <v>-58.546064876921093</v>
      </c>
      <c r="BD51" s="530">
        <f>BC51/BA51</f>
        <v>-0.10274943837395233</v>
      </c>
      <c r="BE51" s="532"/>
      <c r="BF51" s="529">
        <f>AD51/$E51</f>
        <v>0</v>
      </c>
      <c r="BG51" s="529">
        <f>AE51/$F51</f>
        <v>134.10436636514902</v>
      </c>
      <c r="BH51" s="532"/>
      <c r="BI51" s="529">
        <f>AG51/$E51</f>
        <v>569.79450012996779</v>
      </c>
      <c r="BJ51" s="529">
        <f>AH51/$F51</f>
        <v>645.3528016181956</v>
      </c>
      <c r="BK51" s="529">
        <f>BJ51-BI51</f>
        <v>75.558301488227812</v>
      </c>
      <c r="BL51" s="530">
        <f>BK51/BI51</f>
        <v>0.13260623166947605</v>
      </c>
    </row>
    <row r="52" spans="1:64">
      <c r="A52" s="397">
        <v>145</v>
      </c>
      <c r="B52" s="412">
        <v>14</v>
      </c>
      <c r="C52" s="412">
        <v>14</v>
      </c>
      <c r="D52" s="398" t="s">
        <v>75</v>
      </c>
      <c r="E52" s="400">
        <v>12369</v>
      </c>
      <c r="F52" s="400">
        <v>12343</v>
      </c>
      <c r="G52" s="522">
        <f>F52-E52</f>
        <v>-26</v>
      </c>
      <c r="H52" s="523">
        <f>G52/E52</f>
        <v>-2.1020292667151752E-3</v>
      </c>
      <c r="I52" s="523"/>
      <c r="J52" s="400">
        <v>6632850.1567233652</v>
      </c>
      <c r="K52" s="434">
        <f>'1. Vos-laskelma'!D52</f>
        <v>6674105.8864454608</v>
      </c>
      <c r="L52" s="522">
        <f>K52-J52</f>
        <v>41255.729722095653</v>
      </c>
      <c r="M52" s="523">
        <f>L52/J52</f>
        <v>6.2199098045772868E-3</v>
      </c>
      <c r="N52" s="523"/>
      <c r="O52" s="400">
        <v>5529781.0414514346</v>
      </c>
      <c r="P52" s="434">
        <f>'1. Vos-laskelma'!G52</f>
        <v>5791882.8272914449</v>
      </c>
      <c r="Q52" s="522">
        <f>P52-O52</f>
        <v>262101.78584001027</v>
      </c>
      <c r="R52" s="523">
        <f>Q52/O52</f>
        <v>4.7398221353664095E-2</v>
      </c>
      <c r="S52" s="523"/>
      <c r="T52" s="400">
        <v>2178872.9141736086</v>
      </c>
      <c r="U52" s="434">
        <f>'1. Vos-laskelma'!I52</f>
        <v>1126306.7453618362</v>
      </c>
      <c r="V52" s="522">
        <f>U52-T52</f>
        <v>-1052566.1688117725</v>
      </c>
      <c r="W52" s="523">
        <f>V52/T52</f>
        <v>-0.48307827499475076</v>
      </c>
      <c r="X52" s="524"/>
      <c r="Y52" s="434">
        <f>SUM(J52,O52,T52)</f>
        <v>14341504.112348409</v>
      </c>
      <c r="Z52" s="434">
        <f>SUM(K52,P52,U52)</f>
        <v>13592295.459098743</v>
      </c>
      <c r="AA52" s="522">
        <f>Z52-Y52</f>
        <v>-749208.65324966609</v>
      </c>
      <c r="AB52" s="523">
        <f>AA52/Y52</f>
        <v>-5.2240591180710109E-2</v>
      </c>
      <c r="AC52" s="524"/>
      <c r="AD52" s="527">
        <v>0</v>
      </c>
      <c r="AE52" s="447">
        <v>1260847.7996929996</v>
      </c>
      <c r="AF52" s="515"/>
      <c r="AG52" s="399">
        <v>14341504.112348409</v>
      </c>
      <c r="AH52" s="399">
        <f>SUM(Z52,AE52)</f>
        <v>14853143.258791743</v>
      </c>
      <c r="AI52" s="522">
        <f>AH52-AG52</f>
        <v>511639.14644333348</v>
      </c>
      <c r="AJ52" s="523">
        <f>AI52/AG52</f>
        <v>3.5675417476106905E-2</v>
      </c>
      <c r="AL52" s="529">
        <f>J52/$E52</f>
        <v>536.24789042957116</v>
      </c>
      <c r="AM52" s="529">
        <f>K52/$F52</f>
        <v>540.71991302320839</v>
      </c>
      <c r="AN52" s="529">
        <f>AM52-AL52</f>
        <v>4.4720225936372344</v>
      </c>
      <c r="AO52" s="530">
        <f>AN52/AL52</f>
        <v>8.3394688789448466E-3</v>
      </c>
      <c r="AP52" s="531"/>
      <c r="AQ52" s="529">
        <f>O52/$E52</f>
        <v>447.06775337144757</v>
      </c>
      <c r="AR52" s="529">
        <f>P52/$F52</f>
        <v>469.24433503130882</v>
      </c>
      <c r="AS52" s="529">
        <f>AR52-AQ52</f>
        <v>22.176581659861256</v>
      </c>
      <c r="AT52" s="530">
        <f>AS52/AQ52</f>
        <v>4.9604520774809223E-2</v>
      </c>
      <c r="AU52" s="531"/>
      <c r="AV52" s="529">
        <f>T52/$E52</f>
        <v>176.15594746330413</v>
      </c>
      <c r="AW52" s="529">
        <f>U52/$F52</f>
        <v>91.250647764873705</v>
      </c>
      <c r="AX52" s="529">
        <f>AW52-AV52</f>
        <v>-84.905299698430426</v>
      </c>
      <c r="AY52" s="530">
        <f>AX52/AV52</f>
        <v>-0.48198940155635361</v>
      </c>
      <c r="AZ52" s="531"/>
      <c r="BA52" s="529">
        <f>Y52/$E52</f>
        <v>1159.4715912643228</v>
      </c>
      <c r="BB52" s="529">
        <f>Z52/$F52</f>
        <v>1101.2148958193909</v>
      </c>
      <c r="BC52" s="529">
        <f>BB52-BA52</f>
        <v>-58.256695444931893</v>
      </c>
      <c r="BD52" s="530">
        <f>BC52/BA52</f>
        <v>-5.0244176643782223E-2</v>
      </c>
      <c r="BE52" s="532"/>
      <c r="BF52" s="529">
        <f>AD52/$E52</f>
        <v>0</v>
      </c>
      <c r="BG52" s="529">
        <f>AE52/$F52</f>
        <v>102.15083850708901</v>
      </c>
      <c r="BH52" s="532"/>
      <c r="BI52" s="529">
        <f>AG52/$E52</f>
        <v>1159.4715912643228</v>
      </c>
      <c r="BJ52" s="529">
        <f>AH52/$F52</f>
        <v>1203.3657343264799</v>
      </c>
      <c r="BK52" s="529">
        <f>BJ52-BI52</f>
        <v>43.894143062157127</v>
      </c>
      <c r="BL52" s="530">
        <f>BK52/BI52</f>
        <v>3.7857023313778333E-2</v>
      </c>
    </row>
    <row r="53" spans="1:64">
      <c r="A53" s="397">
        <v>146</v>
      </c>
      <c r="B53" s="412">
        <v>12</v>
      </c>
      <c r="C53" s="412">
        <v>12</v>
      </c>
      <c r="D53" s="398" t="s">
        <v>76</v>
      </c>
      <c r="E53" s="400">
        <v>4492</v>
      </c>
      <c r="F53" s="400">
        <v>4406</v>
      </c>
      <c r="G53" s="522">
        <f>F53-E53</f>
        <v>-86</v>
      </c>
      <c r="H53" s="523">
        <f>G53/E53</f>
        <v>-1.9145146927871771E-2</v>
      </c>
      <c r="I53" s="523"/>
      <c r="J53" s="400">
        <v>1908820.4057942324</v>
      </c>
      <c r="K53" s="434">
        <f>'1. Vos-laskelma'!D53</f>
        <v>1800522.160342529</v>
      </c>
      <c r="L53" s="522">
        <f>K53-J53</f>
        <v>-108298.24545170343</v>
      </c>
      <c r="M53" s="523">
        <f>L53/J53</f>
        <v>-5.6735691384565912E-2</v>
      </c>
      <c r="N53" s="523"/>
      <c r="O53" s="400">
        <v>1142265.6476107622</v>
      </c>
      <c r="P53" s="434">
        <f>'1. Vos-laskelma'!G53</f>
        <v>1250649.6578673408</v>
      </c>
      <c r="Q53" s="522">
        <f>P53-O53</f>
        <v>108384.01025657868</v>
      </c>
      <c r="R53" s="523">
        <f>Q53/O53</f>
        <v>9.4885117558495949E-2</v>
      </c>
      <c r="S53" s="523"/>
      <c r="T53" s="400">
        <v>1026958.7816953794</v>
      </c>
      <c r="U53" s="434">
        <f>'1. Vos-laskelma'!I53</f>
        <v>746288.09527620673</v>
      </c>
      <c r="V53" s="522">
        <f>U53-T53</f>
        <v>-280670.68641917268</v>
      </c>
      <c r="W53" s="523">
        <f>V53/T53</f>
        <v>-0.27330277652996043</v>
      </c>
      <c r="X53" s="524"/>
      <c r="Y53" s="434">
        <f>SUM(J53,O53,T53)</f>
        <v>4078044.8351003737</v>
      </c>
      <c r="Z53" s="434">
        <f>SUM(K53,P53,U53)</f>
        <v>3797459.9134860765</v>
      </c>
      <c r="AA53" s="522">
        <f>Z53-Y53</f>
        <v>-280584.9216142972</v>
      </c>
      <c r="AB53" s="523">
        <f>AA53/Y53</f>
        <v>-6.8803785382460389E-2</v>
      </c>
      <c r="AC53" s="524"/>
      <c r="AD53" s="527">
        <v>0</v>
      </c>
      <c r="AE53" s="447">
        <v>674112.18533219909</v>
      </c>
      <c r="AF53" s="515"/>
      <c r="AG53" s="399">
        <v>4078044.8351003737</v>
      </c>
      <c r="AH53" s="399">
        <f>SUM(Z53,AE53)</f>
        <v>4471572.0988182761</v>
      </c>
      <c r="AI53" s="522">
        <f>AH53-AG53</f>
        <v>393527.26371790236</v>
      </c>
      <c r="AJ53" s="523">
        <f>AI53/AG53</f>
        <v>9.649900372128116E-2</v>
      </c>
      <c r="AL53" s="529">
        <f>J53/$E53</f>
        <v>424.93775730058604</v>
      </c>
      <c r="AM53" s="529">
        <f>K53/$F53</f>
        <v>408.65232872050137</v>
      </c>
      <c r="AN53" s="529">
        <f>AM53-AL53</f>
        <v>-16.28542858008467</v>
      </c>
      <c r="AO53" s="530">
        <f>AN53/AL53</f>
        <v>-3.8324268202330931E-2</v>
      </c>
      <c r="AP53" s="531"/>
      <c r="AQ53" s="529">
        <f>O53/$E53</f>
        <v>254.28887969963537</v>
      </c>
      <c r="AR53" s="529">
        <f>P53/$F53</f>
        <v>283.85148839476642</v>
      </c>
      <c r="AS53" s="529">
        <f>AR53-AQ53</f>
        <v>29.562608695131047</v>
      </c>
      <c r="AT53" s="530">
        <f>AS53/AQ53</f>
        <v>0.11625600274007357</v>
      </c>
      <c r="AU53" s="531"/>
      <c r="AV53" s="529">
        <f>T53/$E53</f>
        <v>228.61949726077012</v>
      </c>
      <c r="AW53" s="529">
        <f>U53/$F53</f>
        <v>169.37995807449087</v>
      </c>
      <c r="AX53" s="529">
        <f>AW53-AV53</f>
        <v>-59.239539186279245</v>
      </c>
      <c r="AY53" s="530">
        <f>AX53/AV53</f>
        <v>-0.25911849118760366</v>
      </c>
      <c r="AZ53" s="531"/>
      <c r="BA53" s="529">
        <f>Y53/$E53</f>
        <v>907.84613426099145</v>
      </c>
      <c r="BB53" s="529">
        <f>Z53/$F53</f>
        <v>861.88377518975858</v>
      </c>
      <c r="BC53" s="529">
        <f>BB53-BA53</f>
        <v>-45.962359071232868</v>
      </c>
      <c r="BD53" s="530">
        <f>BC53/BA53</f>
        <v>-5.0627917371314612E-2</v>
      </c>
      <c r="BE53" s="532"/>
      <c r="BF53" s="529">
        <f>AD53/$E53</f>
        <v>0</v>
      </c>
      <c r="BG53" s="529">
        <f>AE53/$F53</f>
        <v>152.99868028420315</v>
      </c>
      <c r="BH53" s="532"/>
      <c r="BI53" s="529">
        <f>AG53/$E53</f>
        <v>907.84613426099145</v>
      </c>
      <c r="BJ53" s="529">
        <f>AH53/$F53</f>
        <v>1014.8824554739618</v>
      </c>
      <c r="BK53" s="529">
        <f>BJ53-BI53</f>
        <v>107.03632121297039</v>
      </c>
      <c r="BL53" s="530">
        <f>BK53/BI53</f>
        <v>0.11790139008533701</v>
      </c>
    </row>
    <row r="54" spans="1:64">
      <c r="A54" s="397">
        <v>148</v>
      </c>
      <c r="B54" s="412">
        <v>19</v>
      </c>
      <c r="C54" s="412">
        <v>19</v>
      </c>
      <c r="D54" s="398" t="s">
        <v>77</v>
      </c>
      <c r="E54" s="400">
        <v>7047</v>
      </c>
      <c r="F54" s="400">
        <v>7127</v>
      </c>
      <c r="G54" s="522">
        <f>F54-E54</f>
        <v>80</v>
      </c>
      <c r="H54" s="523">
        <f>G54/E54</f>
        <v>1.1352348517099474E-2</v>
      </c>
      <c r="I54" s="523"/>
      <c r="J54" s="400">
        <v>11064519.85871225</v>
      </c>
      <c r="K54" s="434">
        <f>'1. Vos-laskelma'!D54</f>
        <v>11249426.662607478</v>
      </c>
      <c r="L54" s="522">
        <f>K54-J54</f>
        <v>184906.80389522761</v>
      </c>
      <c r="M54" s="523">
        <f>L54/J54</f>
        <v>1.6711688013251763E-2</v>
      </c>
      <c r="N54" s="523"/>
      <c r="O54" s="400">
        <v>-18030.551669187938</v>
      </c>
      <c r="P54" s="434">
        <f>'1. Vos-laskelma'!G54</f>
        <v>-6188.502800136097</v>
      </c>
      <c r="Q54" s="522">
        <f>P54-O54</f>
        <v>11842.048869051841</v>
      </c>
      <c r="R54" s="523">
        <f>Q54/O54</f>
        <v>-0.65677684667233394</v>
      </c>
      <c r="S54" s="523"/>
      <c r="T54" s="400">
        <v>1162894.0983254092</v>
      </c>
      <c r="U54" s="434">
        <f>'1. Vos-laskelma'!I54</f>
        <v>764528.77901884099</v>
      </c>
      <c r="V54" s="522">
        <f>U54-T54</f>
        <v>-398365.31930656824</v>
      </c>
      <c r="W54" s="523">
        <f>V54/T54</f>
        <v>-0.34256371227631327</v>
      </c>
      <c r="X54" s="524"/>
      <c r="Y54" s="434">
        <f>SUM(J54,O54,T54)</f>
        <v>12209383.405368472</v>
      </c>
      <c r="Z54" s="434">
        <f>SUM(K54,P54,U54)</f>
        <v>12007766.938826183</v>
      </c>
      <c r="AA54" s="522">
        <f>Z54-Y54</f>
        <v>-201616.46654228866</v>
      </c>
      <c r="AB54" s="523">
        <f>AA54/Y54</f>
        <v>-1.6513239026766723E-2</v>
      </c>
      <c r="AC54" s="524"/>
      <c r="AD54" s="527">
        <v>0</v>
      </c>
      <c r="AE54" s="447">
        <v>1011401.4842979386</v>
      </c>
      <c r="AF54" s="515"/>
      <c r="AG54" s="399">
        <v>12209383.405368472</v>
      </c>
      <c r="AH54" s="399">
        <f>SUM(Z54,AE54)</f>
        <v>13019168.423124122</v>
      </c>
      <c r="AI54" s="522">
        <f>AH54-AG54</f>
        <v>809785.01775564998</v>
      </c>
      <c r="AJ54" s="523">
        <f>AI54/AG54</f>
        <v>6.6324808622160822E-2</v>
      </c>
      <c r="AL54" s="529">
        <f>J54/$E54</f>
        <v>1570.1035701308713</v>
      </c>
      <c r="AM54" s="529">
        <f>K54/$F54</f>
        <v>1578.4238336758071</v>
      </c>
      <c r="AN54" s="529">
        <f>AM54-AL54</f>
        <v>8.3202635449358695</v>
      </c>
      <c r="AO54" s="530">
        <f>AN54/AL54</f>
        <v>5.2991813426947112E-3</v>
      </c>
      <c r="AP54" s="531"/>
      <c r="AQ54" s="529">
        <f>O54/$E54</f>
        <v>-2.5586138313023894</v>
      </c>
      <c r="AR54" s="529">
        <f>P54/$F54</f>
        <v>-0.8683180581080534</v>
      </c>
      <c r="AS54" s="529">
        <f>AR54-AQ54</f>
        <v>1.690295773194336</v>
      </c>
      <c r="AT54" s="530">
        <f>AS54/AQ54</f>
        <v>-0.66062949887749933</v>
      </c>
      <c r="AU54" s="531"/>
      <c r="AV54" s="529">
        <f>T54/$E54</f>
        <v>165.01973865835237</v>
      </c>
      <c r="AW54" s="529">
        <f>U54/$F54</f>
        <v>107.27217328733562</v>
      </c>
      <c r="AX54" s="529">
        <f>AW54-AV54</f>
        <v>-57.747565371016748</v>
      </c>
      <c r="AY54" s="530">
        <f>AX54/AV54</f>
        <v>-0.34994338156463861</v>
      </c>
      <c r="AZ54" s="531"/>
      <c r="BA54" s="529">
        <f>Y54/$E54</f>
        <v>1732.5646949579213</v>
      </c>
      <c r="BB54" s="529">
        <f>Z54/$F54</f>
        <v>1684.8276889050348</v>
      </c>
      <c r="BC54" s="529">
        <f>BB54-BA54</f>
        <v>-47.7370060528865</v>
      </c>
      <c r="BD54" s="530">
        <f>BC54/BA54</f>
        <v>-2.7552798571857016E-2</v>
      </c>
      <c r="BE54" s="532"/>
      <c r="BF54" s="529">
        <f>AD54/$E54</f>
        <v>0</v>
      </c>
      <c r="BG54" s="529">
        <f>AE54/$F54</f>
        <v>141.91125077843955</v>
      </c>
      <c r="BH54" s="532"/>
      <c r="BI54" s="529">
        <f>AG54/$E54</f>
        <v>1732.5646949579213</v>
      </c>
      <c r="BJ54" s="529">
        <f>AH54/$F54</f>
        <v>1826.7389396834744</v>
      </c>
      <c r="BK54" s="529">
        <f>BJ54-BI54</f>
        <v>94.174244725553081</v>
      </c>
      <c r="BL54" s="530">
        <f>BK54/BI54</f>
        <v>5.4355398675511091E-2</v>
      </c>
    </row>
    <row r="55" spans="1:64">
      <c r="A55" s="397">
        <v>149</v>
      </c>
      <c r="B55" s="412">
        <v>1</v>
      </c>
      <c r="C55" s="413">
        <v>33</v>
      </c>
      <c r="D55" s="398" t="s">
        <v>78</v>
      </c>
      <c r="E55" s="400">
        <v>5384</v>
      </c>
      <c r="F55" s="400">
        <v>5379</v>
      </c>
      <c r="G55" s="522">
        <f>F55-E55</f>
        <v>-5</v>
      </c>
      <c r="H55" s="523">
        <f>G55/E55</f>
        <v>-9.2867756315007425E-4</v>
      </c>
      <c r="I55" s="523"/>
      <c r="J55" s="400">
        <v>2975424.0653645648</v>
      </c>
      <c r="K55" s="434">
        <f>'1. Vos-laskelma'!D55</f>
        <v>2906826.4519039802</v>
      </c>
      <c r="L55" s="522">
        <f>K55-J55</f>
        <v>-68597.613460584544</v>
      </c>
      <c r="M55" s="523">
        <f>L55/J55</f>
        <v>-2.3054735040660364E-2</v>
      </c>
      <c r="N55" s="523"/>
      <c r="O55" s="400">
        <v>-66793.833499252563</v>
      </c>
      <c r="P55" s="434">
        <f>'1. Vos-laskelma'!G55</f>
        <v>-35725.995839481118</v>
      </c>
      <c r="Q55" s="522">
        <f>P55-O55</f>
        <v>31067.837659771445</v>
      </c>
      <c r="R55" s="523">
        <f>Q55/O55</f>
        <v>-0.46513032763898932</v>
      </c>
      <c r="S55" s="523"/>
      <c r="T55" s="400">
        <v>862430.82720374875</v>
      </c>
      <c r="U55" s="434">
        <f>'1. Vos-laskelma'!I55</f>
        <v>567449.34893094888</v>
      </c>
      <c r="V55" s="522">
        <f>U55-T55</f>
        <v>-294981.47827279987</v>
      </c>
      <c r="W55" s="523">
        <f>V55/T55</f>
        <v>-0.3420349423607868</v>
      </c>
      <c r="X55" s="524"/>
      <c r="Y55" s="434">
        <f>SUM(J55,O55,T55)</f>
        <v>3771061.0590690607</v>
      </c>
      <c r="Z55" s="434">
        <f>SUM(K55,P55,U55)</f>
        <v>3438549.8049954479</v>
      </c>
      <c r="AA55" s="522">
        <f>Z55-Y55</f>
        <v>-332511.25407361286</v>
      </c>
      <c r="AB55" s="523">
        <f>AA55/Y55</f>
        <v>-8.817445511097026E-2</v>
      </c>
      <c r="AC55" s="524"/>
      <c r="AD55" s="527">
        <v>0</v>
      </c>
      <c r="AE55" s="447">
        <v>415067.82650996646</v>
      </c>
      <c r="AF55" s="515"/>
      <c r="AG55" s="399">
        <v>3771061.0590690607</v>
      </c>
      <c r="AH55" s="399">
        <f>SUM(Z55,AE55)</f>
        <v>3853617.6315054144</v>
      </c>
      <c r="AI55" s="522">
        <f>AH55-AG55</f>
        <v>82556.572436353657</v>
      </c>
      <c r="AJ55" s="523">
        <f>AI55/AG55</f>
        <v>2.1892133578111275E-2</v>
      </c>
      <c r="AL55" s="529">
        <f>J55/$E55</f>
        <v>552.64191407217027</v>
      </c>
      <c r="AM55" s="529">
        <f>K55/$F55</f>
        <v>540.40276109016179</v>
      </c>
      <c r="AN55" s="529">
        <f>AM55-AL55</f>
        <v>-12.239152982008477</v>
      </c>
      <c r="AO55" s="530">
        <f>AN55/AL55</f>
        <v>-2.2146624550830121E-2</v>
      </c>
      <c r="AP55" s="531"/>
      <c r="AQ55" s="529">
        <f>O55/$E55</f>
        <v>-12.405986905507534</v>
      </c>
      <c r="AR55" s="529">
        <f>P55/$F55</f>
        <v>-6.6417541995689007</v>
      </c>
      <c r="AS55" s="529">
        <f>AR55-AQ55</f>
        <v>5.7642327059386336</v>
      </c>
      <c r="AT55" s="530">
        <f>AS55/AQ55</f>
        <v>-0.4646331444521879</v>
      </c>
      <c r="AU55" s="531"/>
      <c r="AV55" s="529">
        <f>T55/$E55</f>
        <v>160.18403179861605</v>
      </c>
      <c r="AW55" s="529">
        <f>U55/$F55</f>
        <v>105.49346512938257</v>
      </c>
      <c r="AX55" s="529">
        <f>AW55-AV55</f>
        <v>-54.690566669233476</v>
      </c>
      <c r="AY55" s="530">
        <f>AX55/AV55</f>
        <v>-0.34142333699023542</v>
      </c>
      <c r="AZ55" s="531"/>
      <c r="BA55" s="529">
        <f>Y55/$E55</f>
        <v>700.41995896527874</v>
      </c>
      <c r="BB55" s="529">
        <f>Z55/$F55</f>
        <v>639.25447201997542</v>
      </c>
      <c r="BC55" s="529">
        <f>BB55-BA55</f>
        <v>-61.165486945303314</v>
      </c>
      <c r="BD55" s="530">
        <f>BC55/BA55</f>
        <v>-8.7326876058275507E-2</v>
      </c>
      <c r="BE55" s="532"/>
      <c r="BF55" s="529">
        <f>AD55/$E55</f>
        <v>0</v>
      </c>
      <c r="BG55" s="529">
        <f>AE55/$F55</f>
        <v>77.164496469597779</v>
      </c>
      <c r="BH55" s="532"/>
      <c r="BI55" s="529">
        <f>AG55/$E55</f>
        <v>700.41995896527874</v>
      </c>
      <c r="BJ55" s="529">
        <f>AH55/$F55</f>
        <v>716.41896848957322</v>
      </c>
      <c r="BK55" s="529">
        <f>BJ55-BI55</f>
        <v>15.999009524294479</v>
      </c>
      <c r="BL55" s="530">
        <f>BK55/BI55</f>
        <v>2.2842024016462362E-2</v>
      </c>
    </row>
    <row r="56" spans="1:64">
      <c r="A56" s="397">
        <v>151</v>
      </c>
      <c r="B56" s="412">
        <v>14</v>
      </c>
      <c r="C56" s="412">
        <v>14</v>
      </c>
      <c r="D56" s="398" t="s">
        <v>79</v>
      </c>
      <c r="E56" s="400">
        <v>1852</v>
      </c>
      <c r="F56" s="400">
        <v>1814</v>
      </c>
      <c r="G56" s="522">
        <f>F56-E56</f>
        <v>-38</v>
      </c>
      <c r="H56" s="523">
        <f>G56/E56</f>
        <v>-2.0518358531317494E-2</v>
      </c>
      <c r="I56" s="523"/>
      <c r="J56" s="400">
        <v>-299774.65955190547</v>
      </c>
      <c r="K56" s="434">
        <f>'1. Vos-laskelma'!D56</f>
        <v>-147351.86770534082</v>
      </c>
      <c r="L56" s="522">
        <f>K56-J56</f>
        <v>152422.79184656465</v>
      </c>
      <c r="M56" s="523">
        <f>L56/J56</f>
        <v>-0.50845789325355872</v>
      </c>
      <c r="N56" s="523"/>
      <c r="O56" s="400">
        <v>756842.32569668361</v>
      </c>
      <c r="P56" s="434">
        <f>'1. Vos-laskelma'!G56</f>
        <v>577691.31165026431</v>
      </c>
      <c r="Q56" s="522">
        <f>P56-O56</f>
        <v>-179151.0140464193</v>
      </c>
      <c r="R56" s="523">
        <f>Q56/O56</f>
        <v>-0.2367085031634672</v>
      </c>
      <c r="S56" s="523"/>
      <c r="T56" s="400">
        <v>499436.98848256422</v>
      </c>
      <c r="U56" s="434">
        <f>'1. Vos-laskelma'!I56</f>
        <v>360911.43928667926</v>
      </c>
      <c r="V56" s="522">
        <f>U56-T56</f>
        <v>-138525.54919588496</v>
      </c>
      <c r="W56" s="523">
        <f>V56/T56</f>
        <v>-0.27736341598720216</v>
      </c>
      <c r="X56" s="524"/>
      <c r="Y56" s="434">
        <f>SUM(J56,O56,T56)</f>
        <v>956504.65462734236</v>
      </c>
      <c r="Z56" s="434">
        <f>SUM(K56,P56,U56)</f>
        <v>791250.88323160273</v>
      </c>
      <c r="AA56" s="522">
        <f>Z56-Y56</f>
        <v>-165253.77139573963</v>
      </c>
      <c r="AB56" s="523">
        <f>AA56/Y56</f>
        <v>-0.17276839228777521</v>
      </c>
      <c r="AC56" s="524"/>
      <c r="AD56" s="527">
        <v>0</v>
      </c>
      <c r="AE56" s="447">
        <v>168922.69251438158</v>
      </c>
      <c r="AF56" s="515"/>
      <c r="AG56" s="399">
        <v>956504.65462734236</v>
      </c>
      <c r="AH56" s="399">
        <f>SUM(Z56,AE56)</f>
        <v>960173.57574598433</v>
      </c>
      <c r="AI56" s="522">
        <f>AH56-AG56</f>
        <v>3668.9211186419707</v>
      </c>
      <c r="AJ56" s="523">
        <f>AI56/AG56</f>
        <v>3.8357587711597657E-3</v>
      </c>
      <c r="AL56" s="529">
        <f>J56/$E56</f>
        <v>-161.86536692867466</v>
      </c>
      <c r="AM56" s="529">
        <f>K56/$F56</f>
        <v>-81.230357059173542</v>
      </c>
      <c r="AN56" s="529">
        <f>AM56-AL56</f>
        <v>80.635009869501118</v>
      </c>
      <c r="AO56" s="530">
        <f>AN56/AL56</f>
        <v>-0.49816098032281741</v>
      </c>
      <c r="AP56" s="531"/>
      <c r="AQ56" s="529">
        <f>O56/$E56</f>
        <v>408.66216290317692</v>
      </c>
      <c r="AR56" s="529">
        <f>P56/$F56</f>
        <v>318.46268558448969</v>
      </c>
      <c r="AS56" s="529">
        <f>AR56-AQ56</f>
        <v>-90.199477318687229</v>
      </c>
      <c r="AT56" s="530">
        <f>AS56/AQ56</f>
        <v>-0.22071893487251454</v>
      </c>
      <c r="AU56" s="531"/>
      <c r="AV56" s="529">
        <f>T56/$E56</f>
        <v>269.67439982859838</v>
      </c>
      <c r="AW56" s="529">
        <f>U56/$F56</f>
        <v>198.95889707093676</v>
      </c>
      <c r="AX56" s="529">
        <f>AW56-AV56</f>
        <v>-70.715502757661625</v>
      </c>
      <c r="AY56" s="530">
        <f>AX56/AV56</f>
        <v>-0.26222549416113466</v>
      </c>
      <c r="AZ56" s="531"/>
      <c r="BA56" s="529">
        <f>Y56/$E56</f>
        <v>516.47119580310061</v>
      </c>
      <c r="BB56" s="529">
        <f>Z56/$F56</f>
        <v>436.19122559625288</v>
      </c>
      <c r="BC56" s="529">
        <f>BB56-BA56</f>
        <v>-80.279970206847736</v>
      </c>
      <c r="BD56" s="530">
        <f>BC56/BA56</f>
        <v>-0.15543939499281129</v>
      </c>
      <c r="BE56" s="532"/>
      <c r="BF56" s="529">
        <f>AD56/$E56</f>
        <v>0</v>
      </c>
      <c r="BG56" s="529">
        <f>AE56/$F56</f>
        <v>93.121660702525674</v>
      </c>
      <c r="BH56" s="532"/>
      <c r="BI56" s="529">
        <f>AG56/$E56</f>
        <v>516.47119580310061</v>
      </c>
      <c r="BJ56" s="529">
        <f>AH56/$F56</f>
        <v>529.31288629877861</v>
      </c>
      <c r="BK56" s="529">
        <f>BJ56-BI56</f>
        <v>12.841690495677994</v>
      </c>
      <c r="BL56" s="530">
        <f>BK56/BI56</f>
        <v>2.4864291755340714E-2</v>
      </c>
    </row>
    <row r="57" spans="1:64">
      <c r="A57" s="397">
        <v>152</v>
      </c>
      <c r="B57" s="412">
        <v>14</v>
      </c>
      <c r="C57" s="412">
        <v>14</v>
      </c>
      <c r="D57" s="398" t="s">
        <v>80</v>
      </c>
      <c r="E57" s="400">
        <v>4406</v>
      </c>
      <c r="F57" s="400">
        <v>4357</v>
      </c>
      <c r="G57" s="522">
        <f>F57-E57</f>
        <v>-49</v>
      </c>
      <c r="H57" s="523">
        <f>G57/E57</f>
        <v>-1.112119836586473E-2</v>
      </c>
      <c r="I57" s="523"/>
      <c r="J57" s="400">
        <v>947913.61813498265</v>
      </c>
      <c r="K57" s="434">
        <f>'1. Vos-laskelma'!D57</f>
        <v>955948.99766241899</v>
      </c>
      <c r="L57" s="522">
        <f>K57-J57</f>
        <v>8035.3795274363365</v>
      </c>
      <c r="M57" s="523">
        <f>L57/J57</f>
        <v>8.4769111591053228E-3</v>
      </c>
      <c r="N57" s="523"/>
      <c r="O57" s="400">
        <v>2129321.2772719357</v>
      </c>
      <c r="P57" s="434">
        <f>'1. Vos-laskelma'!G57</f>
        <v>2138807.8025793675</v>
      </c>
      <c r="Q57" s="522">
        <f>P57-O57</f>
        <v>9486.5253074318171</v>
      </c>
      <c r="R57" s="523">
        <f>Q57/O57</f>
        <v>4.4551873917241152E-3</v>
      </c>
      <c r="S57" s="523"/>
      <c r="T57" s="400">
        <v>927636.50071073952</v>
      </c>
      <c r="U57" s="434">
        <f>'1. Vos-laskelma'!I57</f>
        <v>623499.10927553941</v>
      </c>
      <c r="V57" s="522">
        <f>U57-T57</f>
        <v>-304137.39143520012</v>
      </c>
      <c r="W57" s="523">
        <f>V57/T57</f>
        <v>-0.32786268242158989</v>
      </c>
      <c r="X57" s="524"/>
      <c r="Y57" s="434">
        <f>SUM(J57,O57,T57)</f>
        <v>4004871.3961176584</v>
      </c>
      <c r="Z57" s="434">
        <f>SUM(K57,P57,U57)</f>
        <v>3718255.9095173259</v>
      </c>
      <c r="AA57" s="522">
        <f>Z57-Y57</f>
        <v>-286615.48660033243</v>
      </c>
      <c r="AB57" s="523">
        <f>AA57/Y57</f>
        <v>-7.1566714196660317E-2</v>
      </c>
      <c r="AC57" s="524"/>
      <c r="AD57" s="527">
        <v>0</v>
      </c>
      <c r="AE57" s="447">
        <v>475232.93950140011</v>
      </c>
      <c r="AF57" s="515"/>
      <c r="AG57" s="399">
        <v>4004871.3961176584</v>
      </c>
      <c r="AH57" s="399">
        <f>SUM(Z57,AE57)</f>
        <v>4193488.849018726</v>
      </c>
      <c r="AI57" s="522">
        <f>AH57-AG57</f>
        <v>188617.45290106768</v>
      </c>
      <c r="AJ57" s="523">
        <f>AI57/AG57</f>
        <v>4.7097006181999836E-2</v>
      </c>
      <c r="AL57" s="529">
        <f>J57/$E57</f>
        <v>215.14153838742229</v>
      </c>
      <c r="AM57" s="529">
        <f>K57/$F57</f>
        <v>219.4053242282348</v>
      </c>
      <c r="AN57" s="529">
        <f>AM57-AL57</f>
        <v>4.2637858408125169</v>
      </c>
      <c r="AO57" s="530">
        <f>AN57/AL57</f>
        <v>1.9818515163419453E-2</v>
      </c>
      <c r="AP57" s="531"/>
      <c r="AQ57" s="529">
        <f>O57/$E57</f>
        <v>483.27763896321738</v>
      </c>
      <c r="AR57" s="529">
        <f>P57/$F57</f>
        <v>490.89001665810594</v>
      </c>
      <c r="AS57" s="529">
        <f>AR57-AQ57</f>
        <v>7.6123776948885506</v>
      </c>
      <c r="AT57" s="530">
        <f>AS57/AQ57</f>
        <v>1.5751562003198608E-2</v>
      </c>
      <c r="AU57" s="531"/>
      <c r="AV57" s="529">
        <f>T57/$E57</f>
        <v>210.53937828205619</v>
      </c>
      <c r="AW57" s="529">
        <f>U57/$F57</f>
        <v>143.10284812383279</v>
      </c>
      <c r="AX57" s="529">
        <f>AW57-AV57</f>
        <v>-67.436530158223405</v>
      </c>
      <c r="AY57" s="530">
        <f>AX57/AV57</f>
        <v>-0.32030364442265891</v>
      </c>
      <c r="AZ57" s="531"/>
      <c r="BA57" s="529">
        <f>Y57/$E57</f>
        <v>908.95855563269595</v>
      </c>
      <c r="BB57" s="529">
        <f>Z57/$F57</f>
        <v>853.3981890101735</v>
      </c>
      <c r="BC57" s="529">
        <f>BB57-BA57</f>
        <v>-55.560366622522452</v>
      </c>
      <c r="BD57" s="530">
        <f>BC57/BA57</f>
        <v>-6.1125302444453827E-2</v>
      </c>
      <c r="BE57" s="532"/>
      <c r="BF57" s="529">
        <f>AD57/$E57</f>
        <v>0</v>
      </c>
      <c r="BG57" s="529">
        <f>AE57/$F57</f>
        <v>109.0734311456048</v>
      </c>
      <c r="BH57" s="532"/>
      <c r="BI57" s="529">
        <f>AG57/$E57</f>
        <v>908.95855563269595</v>
      </c>
      <c r="BJ57" s="529">
        <f>AH57/$F57</f>
        <v>962.47162015577828</v>
      </c>
      <c r="BK57" s="529">
        <f>BJ57-BI57</f>
        <v>53.513064523082335</v>
      </c>
      <c r="BL57" s="530">
        <f>BK57/BI57</f>
        <v>5.8872942216637879E-2</v>
      </c>
    </row>
    <row r="58" spans="1:64">
      <c r="A58" s="397">
        <v>153</v>
      </c>
      <c r="B58" s="412">
        <v>9</v>
      </c>
      <c r="C58" s="412">
        <v>9</v>
      </c>
      <c r="D58" s="398" t="s">
        <v>81</v>
      </c>
      <c r="E58" s="400">
        <v>25208</v>
      </c>
      <c r="F58" s="400">
        <v>24919</v>
      </c>
      <c r="G58" s="522">
        <f>F58-E58</f>
        <v>-289</v>
      </c>
      <c r="H58" s="523">
        <f>G58/E58</f>
        <v>-1.1464614408124406E-2</v>
      </c>
      <c r="I58" s="523"/>
      <c r="J58" s="400">
        <v>6785357.6129628345</v>
      </c>
      <c r="K58" s="434">
        <f>'1. Vos-laskelma'!D58</f>
        <v>5986884.1136322226</v>
      </c>
      <c r="L58" s="522">
        <f>K58-J58</f>
        <v>-798473.4993306119</v>
      </c>
      <c r="M58" s="523">
        <f>L58/J58</f>
        <v>-0.11767596416807831</v>
      </c>
      <c r="N58" s="523"/>
      <c r="O58" s="400">
        <v>7725364.667784147</v>
      </c>
      <c r="P58" s="434">
        <f>'1. Vos-laskelma'!G58</f>
        <v>7294934.9361189082</v>
      </c>
      <c r="Q58" s="522">
        <f>P58-O58</f>
        <v>-430429.73166523874</v>
      </c>
      <c r="R58" s="523">
        <f>Q58/O58</f>
        <v>-5.571642895515224E-2</v>
      </c>
      <c r="S58" s="523"/>
      <c r="T58" s="400">
        <v>3865957.2442810275</v>
      </c>
      <c r="U58" s="434">
        <f>'1. Vos-laskelma'!I58</f>
        <v>2078781.2440268996</v>
      </c>
      <c r="V58" s="522">
        <f>U58-T58</f>
        <v>-1787176.0002541279</v>
      </c>
      <c r="W58" s="523">
        <f>V58/T58</f>
        <v>-0.46228550584668932</v>
      </c>
      <c r="X58" s="524"/>
      <c r="Y58" s="434">
        <f>SUM(J58,O58,T58)</f>
        <v>18376679.525028009</v>
      </c>
      <c r="Z58" s="434">
        <f>SUM(K58,P58,U58)</f>
        <v>15360600.29377803</v>
      </c>
      <c r="AA58" s="522">
        <f>Z58-Y58</f>
        <v>-3016079.2312499788</v>
      </c>
      <c r="AB58" s="523">
        <f>AA58/Y58</f>
        <v>-0.16412536482133497</v>
      </c>
      <c r="AC58" s="524"/>
      <c r="AD58" s="527">
        <v>0</v>
      </c>
      <c r="AE58" s="447">
        <v>5303034.7760046292</v>
      </c>
      <c r="AF58" s="515"/>
      <c r="AG58" s="399">
        <v>18376679.525028009</v>
      </c>
      <c r="AH58" s="399">
        <f>SUM(Z58,AE58)</f>
        <v>20663635.069782659</v>
      </c>
      <c r="AI58" s="522">
        <f>AH58-AG58</f>
        <v>2286955.5447546504</v>
      </c>
      <c r="AJ58" s="523">
        <f>AI58/AG58</f>
        <v>0.12444879074263362</v>
      </c>
      <c r="AL58" s="529">
        <f>J58/$E58</f>
        <v>269.17477042854784</v>
      </c>
      <c r="AM58" s="529">
        <f>K58/$F58</f>
        <v>240.25378681456812</v>
      </c>
      <c r="AN58" s="529">
        <f>AM58-AL58</f>
        <v>-28.920983613979729</v>
      </c>
      <c r="AO58" s="530">
        <f>AN58/AL58</f>
        <v>-0.10744314397644029</v>
      </c>
      <c r="AP58" s="531"/>
      <c r="AQ58" s="529">
        <f>O58/$E58</f>
        <v>306.4647995788697</v>
      </c>
      <c r="AR58" s="529">
        <f>P58/$F58</f>
        <v>292.74589414177569</v>
      </c>
      <c r="AS58" s="529">
        <f>AR58-AQ58</f>
        <v>-13.718905437094008</v>
      </c>
      <c r="AT58" s="530">
        <f>AS58/AQ58</f>
        <v>-4.4765028335867346E-2</v>
      </c>
      <c r="AU58" s="531"/>
      <c r="AV58" s="529">
        <f>T58/$E58</f>
        <v>153.36231530787953</v>
      </c>
      <c r="AW58" s="529">
        <f>U58/$F58</f>
        <v>83.421535536213312</v>
      </c>
      <c r="AX58" s="529">
        <f>AW58-AV58</f>
        <v>-69.940779771666215</v>
      </c>
      <c r="AY58" s="530">
        <f>AX58/AV58</f>
        <v>-0.45604932105555374</v>
      </c>
      <c r="AZ58" s="531"/>
      <c r="BA58" s="529">
        <f>Y58/$E58</f>
        <v>729.00188531529705</v>
      </c>
      <c r="BB58" s="529">
        <f>Z58/$F58</f>
        <v>616.42121649255705</v>
      </c>
      <c r="BC58" s="529">
        <f>BB58-BA58</f>
        <v>-112.58066882273999</v>
      </c>
      <c r="BD58" s="530">
        <f>BC58/BA58</f>
        <v>-0.15443124509074249</v>
      </c>
      <c r="BE58" s="532"/>
      <c r="BF58" s="529">
        <f>AD58/$E58</f>
        <v>0</v>
      </c>
      <c r="BG58" s="529">
        <f>AE58/$F58</f>
        <v>212.81089835084191</v>
      </c>
      <c r="BH58" s="532"/>
      <c r="BI58" s="529">
        <f>AG58/$E58</f>
        <v>729.00188531529705</v>
      </c>
      <c r="BJ58" s="529">
        <f>AH58/$F58</f>
        <v>829.23211484339902</v>
      </c>
      <c r="BK58" s="529">
        <f>BJ58-BI58</f>
        <v>100.23022952810197</v>
      </c>
      <c r="BL58" s="530">
        <f>BK58/BI58</f>
        <v>0.13748967121635342</v>
      </c>
    </row>
    <row r="59" spans="1:64">
      <c r="A59" s="397">
        <v>165</v>
      </c>
      <c r="B59" s="412">
        <v>5</v>
      </c>
      <c r="C59" s="412">
        <v>5</v>
      </c>
      <c r="D59" s="398" t="s">
        <v>82</v>
      </c>
      <c r="E59" s="400">
        <v>16280</v>
      </c>
      <c r="F59" s="400">
        <v>16123</v>
      </c>
      <c r="G59" s="522">
        <f>F59-E59</f>
        <v>-157</v>
      </c>
      <c r="H59" s="523">
        <f>G59/E59</f>
        <v>-9.643734643734643E-3</v>
      </c>
      <c r="I59" s="523"/>
      <c r="J59" s="400">
        <v>4621805.9655350475</v>
      </c>
      <c r="K59" s="434">
        <f>'1. Vos-laskelma'!D59</f>
        <v>4011945.0642209304</v>
      </c>
      <c r="L59" s="522">
        <f>K59-J59</f>
        <v>-609860.90131411701</v>
      </c>
      <c r="M59" s="523">
        <f>L59/J59</f>
        <v>-0.13195294347315076</v>
      </c>
      <c r="N59" s="523"/>
      <c r="O59" s="400">
        <v>4647722.9933844553</v>
      </c>
      <c r="P59" s="434">
        <f>'1. Vos-laskelma'!G59</f>
        <v>3981597.5143024991</v>
      </c>
      <c r="Q59" s="522">
        <f>P59-O59</f>
        <v>-666125.4790819562</v>
      </c>
      <c r="R59" s="523">
        <f>Q59/O59</f>
        <v>-0.1433229734280885</v>
      </c>
      <c r="S59" s="523"/>
      <c r="T59" s="400">
        <v>2512749.312634449</v>
      </c>
      <c r="U59" s="434">
        <f>'1. Vos-laskelma'!I59</f>
        <v>1296939.0716320421</v>
      </c>
      <c r="V59" s="522">
        <f>U59-T59</f>
        <v>-1215810.2410024069</v>
      </c>
      <c r="W59" s="523">
        <f>V59/T59</f>
        <v>-0.48385656097452534</v>
      </c>
      <c r="X59" s="524"/>
      <c r="Y59" s="434">
        <f>SUM(J59,O59,T59)</f>
        <v>11782278.271553952</v>
      </c>
      <c r="Z59" s="434">
        <f>SUM(K59,P59,U59)</f>
        <v>9290481.6501554716</v>
      </c>
      <c r="AA59" s="522">
        <f>Z59-Y59</f>
        <v>-2491796.6213984806</v>
      </c>
      <c r="AB59" s="523">
        <f>AA59/Y59</f>
        <v>-0.21148682487108159</v>
      </c>
      <c r="AC59" s="524"/>
      <c r="AD59" s="527">
        <v>0</v>
      </c>
      <c r="AE59" s="447">
        <v>2085652.7489978448</v>
      </c>
      <c r="AF59" s="515"/>
      <c r="AG59" s="399">
        <v>11782278.271553952</v>
      </c>
      <c r="AH59" s="399">
        <f>SUM(Z59,AE59)</f>
        <v>11376134.399153316</v>
      </c>
      <c r="AI59" s="522">
        <f>AH59-AG59</f>
        <v>-406143.87240063585</v>
      </c>
      <c r="AJ59" s="523">
        <f>AI59/AG59</f>
        <v>-3.4470741824286416E-2</v>
      </c>
      <c r="AL59" s="529">
        <f>J59/$E59</f>
        <v>283.89471532770563</v>
      </c>
      <c r="AM59" s="529">
        <f>K59/$F59</f>
        <v>248.83365776970356</v>
      </c>
      <c r="AN59" s="529">
        <f>AM59-AL59</f>
        <v>-35.061057558002062</v>
      </c>
      <c r="AO59" s="530">
        <f>AN59/AL59</f>
        <v>-0.1235002121033861</v>
      </c>
      <c r="AP59" s="531"/>
      <c r="AQ59" s="529">
        <f>O59/$E59</f>
        <v>285.48667035531054</v>
      </c>
      <c r="AR59" s="529">
        <f>P59/$F59</f>
        <v>246.95140571249141</v>
      </c>
      <c r="AS59" s="529">
        <f>AR59-AQ59</f>
        <v>-38.535264642819129</v>
      </c>
      <c r="AT59" s="530">
        <f>AS59/AQ59</f>
        <v>-0.13498095933816795</v>
      </c>
      <c r="AU59" s="531"/>
      <c r="AV59" s="529">
        <f>T59/$E59</f>
        <v>154.3457808743519</v>
      </c>
      <c r="AW59" s="529">
        <f>U59/$F59</f>
        <v>80.440307116048004</v>
      </c>
      <c r="AX59" s="529">
        <f>AW59-AV59</f>
        <v>-73.905473758303899</v>
      </c>
      <c r="AY59" s="530">
        <f>AX59/AV59</f>
        <v>-0.47883054100758377</v>
      </c>
      <c r="AZ59" s="531"/>
      <c r="BA59" s="529">
        <f>Y59/$E59</f>
        <v>723.72716655736804</v>
      </c>
      <c r="BB59" s="529">
        <f>Z59/$F59</f>
        <v>576.22537059824299</v>
      </c>
      <c r="BC59" s="529">
        <f>BB59-BA59</f>
        <v>-147.50179595912505</v>
      </c>
      <c r="BD59" s="530">
        <f>BC59/BA59</f>
        <v>-0.20380856595554225</v>
      </c>
      <c r="BE59" s="532"/>
      <c r="BF59" s="529">
        <f>AD59/$E59</f>
        <v>0</v>
      </c>
      <c r="BG59" s="529">
        <f>AE59/$F59</f>
        <v>129.35885064800874</v>
      </c>
      <c r="BH59" s="532"/>
      <c r="BI59" s="529">
        <f>AG59/$E59</f>
        <v>723.72716655736804</v>
      </c>
      <c r="BJ59" s="529">
        <f>AH59/$F59</f>
        <v>705.58422124625167</v>
      </c>
      <c r="BK59" s="529">
        <f>BJ59-BI59</f>
        <v>-18.142945311116364</v>
      </c>
      <c r="BL59" s="530">
        <f>BK59/BI59</f>
        <v>-2.5068763685380073E-2</v>
      </c>
    </row>
    <row r="60" spans="1:64">
      <c r="A60" s="397">
        <v>167</v>
      </c>
      <c r="B60" s="412">
        <v>12</v>
      </c>
      <c r="C60" s="412">
        <v>12</v>
      </c>
      <c r="D60" s="398" t="s">
        <v>83</v>
      </c>
      <c r="E60" s="400">
        <v>77513</v>
      </c>
      <c r="F60" s="400">
        <v>78062</v>
      </c>
      <c r="G60" s="522">
        <f>F60-E60</f>
        <v>549</v>
      </c>
      <c r="H60" s="523">
        <f>G60/E60</f>
        <v>7.0826829048030657E-3</v>
      </c>
      <c r="I60" s="523"/>
      <c r="J60" s="400">
        <v>3650094.0717306249</v>
      </c>
      <c r="K60" s="434">
        <f>'1. Vos-laskelma'!D60</f>
        <v>3217962.8468154036</v>
      </c>
      <c r="L60" s="522">
        <f>K60-J60</f>
        <v>-432131.22491522133</v>
      </c>
      <c r="M60" s="523">
        <f>L60/J60</f>
        <v>-0.11838906516465048</v>
      </c>
      <c r="N60" s="523"/>
      <c r="O60" s="400">
        <v>23417808.912617035</v>
      </c>
      <c r="P60" s="434">
        <f>'1. Vos-laskelma'!G60</f>
        <v>23199948.710940171</v>
      </c>
      <c r="Q60" s="522">
        <f>P60-O60</f>
        <v>-217860.20167686418</v>
      </c>
      <c r="R60" s="523">
        <f>Q60/O60</f>
        <v>-9.3031847039919072E-3</v>
      </c>
      <c r="S60" s="523"/>
      <c r="T60" s="400">
        <v>12672879.472362412</v>
      </c>
      <c r="U60" s="434">
        <f>'1. Vos-laskelma'!I60</f>
        <v>8638058.3864910454</v>
      </c>
      <c r="V60" s="522">
        <f>U60-T60</f>
        <v>-4034821.0858713668</v>
      </c>
      <c r="W60" s="523">
        <f>V60/T60</f>
        <v>-0.31838234512296015</v>
      </c>
      <c r="X60" s="524"/>
      <c r="Y60" s="434">
        <f>SUM(J60,O60,T60)</f>
        <v>39740782.45671007</v>
      </c>
      <c r="Z60" s="434">
        <f>SUM(K60,P60,U60)</f>
        <v>35055969.94424662</v>
      </c>
      <c r="AA60" s="522">
        <f>Z60-Y60</f>
        <v>-4684812.5124634504</v>
      </c>
      <c r="AB60" s="523">
        <f>AA60/Y60</f>
        <v>-0.11788425448257471</v>
      </c>
      <c r="AC60" s="524"/>
      <c r="AD60" s="527">
        <v>0</v>
      </c>
      <c r="AE60" s="447">
        <v>14260993.825044002</v>
      </c>
      <c r="AF60" s="515"/>
      <c r="AG60" s="399">
        <v>39740782.45671007</v>
      </c>
      <c r="AH60" s="399">
        <f>SUM(Z60,AE60)</f>
        <v>49316963.769290626</v>
      </c>
      <c r="AI60" s="522">
        <f>AH60-AG60</f>
        <v>9576181.3125805557</v>
      </c>
      <c r="AJ60" s="523">
        <f>AI60/AG60</f>
        <v>0.24096609881830991</v>
      </c>
      <c r="AL60" s="529">
        <f>J60/$E60</f>
        <v>47.090089039653023</v>
      </c>
      <c r="AM60" s="529">
        <f>K60/$F60</f>
        <v>41.223166800945449</v>
      </c>
      <c r="AN60" s="529">
        <f>AM60-AL60</f>
        <v>-5.8669222387075735</v>
      </c>
      <c r="AO60" s="530">
        <f>AN60/AL60</f>
        <v>-0.12458932141256369</v>
      </c>
      <c r="AP60" s="531"/>
      <c r="AQ60" s="529">
        <f>O60/$E60</f>
        <v>302.1145990042578</v>
      </c>
      <c r="AR60" s="529">
        <f>P60/$F60</f>
        <v>297.19900477748678</v>
      </c>
      <c r="AS60" s="529">
        <f>AR60-AQ60</f>
        <v>-4.9155942267710202</v>
      </c>
      <c r="AT60" s="530">
        <f>AS60/AQ60</f>
        <v>-1.6270627910641759E-2</v>
      </c>
      <c r="AU60" s="531"/>
      <c r="AV60" s="529">
        <f>T60/$E60</f>
        <v>163.49360071681411</v>
      </c>
      <c r="AW60" s="529">
        <f>U60/$F60</f>
        <v>110.65638065244352</v>
      </c>
      <c r="AX60" s="529">
        <f>AW60-AV60</f>
        <v>-52.837220064370598</v>
      </c>
      <c r="AY60" s="530">
        <f>AX60/AV60</f>
        <v>-0.32317607437057738</v>
      </c>
      <c r="AZ60" s="531"/>
      <c r="BA60" s="529">
        <f>Y60/$E60</f>
        <v>512.69828876072495</v>
      </c>
      <c r="BB60" s="529">
        <f>Z60/$F60</f>
        <v>449.07855223087569</v>
      </c>
      <c r="BC60" s="529">
        <f>BB60-BA60</f>
        <v>-63.619736529849263</v>
      </c>
      <c r="BD60" s="530">
        <f>BC60/BA60</f>
        <v>-0.12408806099904976</v>
      </c>
      <c r="BE60" s="532"/>
      <c r="BF60" s="529">
        <f>AD60/$E60</f>
        <v>0</v>
      </c>
      <c r="BG60" s="529">
        <f>AE60/$F60</f>
        <v>182.68804059650026</v>
      </c>
      <c r="BH60" s="532"/>
      <c r="BI60" s="529">
        <f>AG60/$E60</f>
        <v>512.69828876072495</v>
      </c>
      <c r="BJ60" s="529">
        <f>AH60/$F60</f>
        <v>631.76659282737603</v>
      </c>
      <c r="BK60" s="529">
        <f>BJ60-BI60</f>
        <v>119.06830406665108</v>
      </c>
      <c r="BL60" s="530">
        <f>BK60/BI60</f>
        <v>0.23223854394844679</v>
      </c>
    </row>
    <row r="61" spans="1:64">
      <c r="A61" s="397">
        <v>169</v>
      </c>
      <c r="B61" s="412">
        <v>5</v>
      </c>
      <c r="C61" s="412">
        <v>5</v>
      </c>
      <c r="D61" s="398" t="s">
        <v>84</v>
      </c>
      <c r="E61" s="400">
        <v>4990</v>
      </c>
      <c r="F61" s="400">
        <v>4916</v>
      </c>
      <c r="G61" s="522">
        <f>F61-E61</f>
        <v>-74</v>
      </c>
      <c r="H61" s="523">
        <f>G61/E61</f>
        <v>-1.4829659318637275E-2</v>
      </c>
      <c r="I61" s="523"/>
      <c r="J61" s="400">
        <v>1023900.8080649448</v>
      </c>
      <c r="K61" s="434">
        <f>'1. Vos-laskelma'!D61</f>
        <v>992417.4901359193</v>
      </c>
      <c r="L61" s="522">
        <f>K61-J61</f>
        <v>-31483.317929025507</v>
      </c>
      <c r="M61" s="523">
        <f>L61/J61</f>
        <v>-3.0748406174740079E-2</v>
      </c>
      <c r="N61" s="523"/>
      <c r="O61" s="400">
        <v>1902219.8190324954</v>
      </c>
      <c r="P61" s="434">
        <f>'1. Vos-laskelma'!G61</f>
        <v>2046238.3386998295</v>
      </c>
      <c r="Q61" s="522">
        <f>P61-O61</f>
        <v>144018.51966733416</v>
      </c>
      <c r="R61" s="523">
        <f>Q61/O61</f>
        <v>7.5710766035749055E-2</v>
      </c>
      <c r="S61" s="523"/>
      <c r="T61" s="400">
        <v>903533.28554410953</v>
      </c>
      <c r="U61" s="434">
        <f>'1. Vos-laskelma'!I61</f>
        <v>487932.70222529746</v>
      </c>
      <c r="V61" s="522">
        <f>U61-T61</f>
        <v>-415600.58331881207</v>
      </c>
      <c r="W61" s="523">
        <f>V61/T61</f>
        <v>-0.45997263185333187</v>
      </c>
      <c r="X61" s="524"/>
      <c r="Y61" s="434">
        <f>SUM(J61,O61,T61)</f>
        <v>3829653.9126415495</v>
      </c>
      <c r="Z61" s="434">
        <f>SUM(K61,P61,U61)</f>
        <v>3526588.5310610468</v>
      </c>
      <c r="AA61" s="522">
        <f>Z61-Y61</f>
        <v>-303065.38158050273</v>
      </c>
      <c r="AB61" s="523">
        <f>AA61/Y61</f>
        <v>-7.9136493399598024E-2</v>
      </c>
      <c r="AC61" s="524"/>
      <c r="AD61" s="527">
        <v>0</v>
      </c>
      <c r="AE61" s="447">
        <v>659100.18701745383</v>
      </c>
      <c r="AF61" s="515"/>
      <c r="AG61" s="399">
        <v>3829653.9126415495</v>
      </c>
      <c r="AH61" s="399">
        <f>SUM(Z61,AE61)</f>
        <v>4185688.7180785006</v>
      </c>
      <c r="AI61" s="522">
        <f>AH61-AG61</f>
        <v>356034.80543695111</v>
      </c>
      <c r="AJ61" s="523">
        <f>AI61/AG61</f>
        <v>9.2967880011740237E-2</v>
      </c>
      <c r="AL61" s="529">
        <f>J61/$E61</f>
        <v>205.19054269838574</v>
      </c>
      <c r="AM61" s="529">
        <f>K61/$F61</f>
        <v>201.87499799347424</v>
      </c>
      <c r="AN61" s="529">
        <f>AM61-AL61</f>
        <v>-3.3155447049115025</v>
      </c>
      <c r="AO61" s="530">
        <f>AN61/AL61</f>
        <v>-1.6158369978021343E-2</v>
      </c>
      <c r="AP61" s="531"/>
      <c r="AQ61" s="529">
        <f>O61/$E61</f>
        <v>381.20637655961832</v>
      </c>
      <c r="AR61" s="529">
        <f>P61/$F61</f>
        <v>416.24050827905404</v>
      </c>
      <c r="AS61" s="529">
        <f>AR61-AQ61</f>
        <v>35.03413171943572</v>
      </c>
      <c r="AT61" s="530">
        <f>AS61/AQ61</f>
        <v>9.1903320284456469E-2</v>
      </c>
      <c r="AU61" s="531"/>
      <c r="AV61" s="529">
        <f>T61/$E61</f>
        <v>181.06879469821834</v>
      </c>
      <c r="AW61" s="529">
        <f>U61/$F61</f>
        <v>99.254007775691107</v>
      </c>
      <c r="AX61" s="529">
        <f>AW61-AV61</f>
        <v>-81.814786922527233</v>
      </c>
      <c r="AY61" s="530">
        <f>AX61/AV61</f>
        <v>-0.45184366007895155</v>
      </c>
      <c r="AZ61" s="531"/>
      <c r="BA61" s="529">
        <f>Y61/$E61</f>
        <v>767.46571395622232</v>
      </c>
      <c r="BB61" s="529">
        <f>Z61/$F61</f>
        <v>717.36951404821946</v>
      </c>
      <c r="BC61" s="529">
        <f>BB61-BA61</f>
        <v>-50.096199908002859</v>
      </c>
      <c r="BD61" s="530">
        <f>BC61/BA61</f>
        <v>-6.5274837685922266E-2</v>
      </c>
      <c r="BE61" s="532"/>
      <c r="BF61" s="529">
        <f>AD61/$E61</f>
        <v>0</v>
      </c>
      <c r="BG61" s="529">
        <f>AE61/$F61</f>
        <v>134.07245464146743</v>
      </c>
      <c r="BH61" s="532"/>
      <c r="BI61" s="529">
        <f>AG61/$E61</f>
        <v>767.46571395622232</v>
      </c>
      <c r="BJ61" s="529">
        <f>AH61/$F61</f>
        <v>851.44196868968686</v>
      </c>
      <c r="BK61" s="529">
        <f>BJ61-BI61</f>
        <v>83.976254733464543</v>
      </c>
      <c r="BL61" s="530">
        <f>BK61/BI61</f>
        <v>0.10942020367343043</v>
      </c>
    </row>
    <row r="62" spans="1:64">
      <c r="A62" s="397">
        <v>171</v>
      </c>
      <c r="B62" s="412">
        <v>11</v>
      </c>
      <c r="C62" s="412">
        <v>11</v>
      </c>
      <c r="D62" s="398" t="s">
        <v>85</v>
      </c>
      <c r="E62" s="400">
        <v>4540</v>
      </c>
      <c r="F62" s="400">
        <v>4590</v>
      </c>
      <c r="G62" s="522">
        <f>F62-E62</f>
        <v>50</v>
      </c>
      <c r="H62" s="523">
        <f>G62/E62</f>
        <v>1.1013215859030838E-2</v>
      </c>
      <c r="I62" s="523"/>
      <c r="J62" s="400">
        <v>134217.30706299015</v>
      </c>
      <c r="K62" s="434">
        <f>'1. Vos-laskelma'!D62</f>
        <v>483435.72216260468</v>
      </c>
      <c r="L62" s="522">
        <f>K62-J62</f>
        <v>349218.41509961453</v>
      </c>
      <c r="M62" s="523">
        <f>L62/J62</f>
        <v>2.6018881077365172</v>
      </c>
      <c r="N62" s="523"/>
      <c r="O62" s="400">
        <v>1473035.6550756306</v>
      </c>
      <c r="P62" s="434">
        <f>'1. Vos-laskelma'!G62</f>
        <v>1440171.4098159471</v>
      </c>
      <c r="Q62" s="522">
        <f>P62-O62</f>
        <v>-32864.245259683579</v>
      </c>
      <c r="R62" s="523">
        <f>Q62/O62</f>
        <v>-2.2310556534353689E-2</v>
      </c>
      <c r="S62" s="523"/>
      <c r="T62" s="400">
        <v>939271.50065603375</v>
      </c>
      <c r="U62" s="434">
        <f>'1. Vos-laskelma'!I62</f>
        <v>680196.3904647273</v>
      </c>
      <c r="V62" s="522">
        <f>U62-T62</f>
        <v>-259075.11019130645</v>
      </c>
      <c r="W62" s="523">
        <f>V62/T62</f>
        <v>-0.27582558398754309</v>
      </c>
      <c r="X62" s="524"/>
      <c r="Y62" s="434">
        <f>SUM(J62,O62,T62)</f>
        <v>2546524.4627946545</v>
      </c>
      <c r="Z62" s="434">
        <f>SUM(K62,P62,U62)</f>
        <v>2603803.5224432792</v>
      </c>
      <c r="AA62" s="522">
        <f>Z62-Y62</f>
        <v>57279.059648624621</v>
      </c>
      <c r="AB62" s="523">
        <f>AA62/Y62</f>
        <v>2.2493033342300732E-2</v>
      </c>
      <c r="AC62" s="524"/>
      <c r="AD62" s="527">
        <v>0</v>
      </c>
      <c r="AE62" s="447">
        <v>701640.0703181451</v>
      </c>
      <c r="AF62" s="515"/>
      <c r="AG62" s="399">
        <v>2546524.4627946545</v>
      </c>
      <c r="AH62" s="399">
        <f>SUM(Z62,AE62)</f>
        <v>3305443.5927614244</v>
      </c>
      <c r="AI62" s="522">
        <f>AH62-AG62</f>
        <v>758919.12996676983</v>
      </c>
      <c r="AJ62" s="523">
        <f>AI62/AG62</f>
        <v>0.29802153525511499</v>
      </c>
      <c r="AL62" s="529">
        <f>J62/$E62</f>
        <v>29.563283494050694</v>
      </c>
      <c r="AM62" s="529">
        <f>K62/$F62</f>
        <v>105.32368674566551</v>
      </c>
      <c r="AN62" s="529">
        <f>AM62-AL62</f>
        <v>75.760403251614818</v>
      </c>
      <c r="AO62" s="530">
        <f>AN62/AL62</f>
        <v>2.5626518538396055</v>
      </c>
      <c r="AP62" s="531"/>
      <c r="AQ62" s="529">
        <f>O62/$E62</f>
        <v>324.45719274793629</v>
      </c>
      <c r="AR62" s="529">
        <f>P62/$F62</f>
        <v>313.76283438255928</v>
      </c>
      <c r="AS62" s="529">
        <f>AR62-AQ62</f>
        <v>-10.694358365377013</v>
      </c>
      <c r="AT62" s="530">
        <f>AS62/AQ62</f>
        <v>-3.2960768336811774E-2</v>
      </c>
      <c r="AU62" s="531"/>
      <c r="AV62" s="529">
        <f>T62/$E62</f>
        <v>206.88799573921449</v>
      </c>
      <c r="AW62" s="529">
        <f>U62/$F62</f>
        <v>148.19093474177066</v>
      </c>
      <c r="AX62" s="529">
        <f>AW62-AV62</f>
        <v>-58.697060997443828</v>
      </c>
      <c r="AY62" s="530">
        <f>AX62/AV62</f>
        <v>-0.28371419418375721</v>
      </c>
      <c r="AZ62" s="531"/>
      <c r="BA62" s="529">
        <f>Y62/$E62</f>
        <v>560.90847198120139</v>
      </c>
      <c r="BB62" s="529">
        <f>Z62/$F62</f>
        <v>567.27745586999549</v>
      </c>
      <c r="BC62" s="529">
        <f>BB62-BA62</f>
        <v>6.368983888794105</v>
      </c>
      <c r="BD62" s="530">
        <f>BC62/BA62</f>
        <v>1.1354765005238784E-2</v>
      </c>
      <c r="BE62" s="532"/>
      <c r="BF62" s="529">
        <f>AD62/$E62</f>
        <v>0</v>
      </c>
      <c r="BG62" s="529">
        <f>AE62/$F62</f>
        <v>152.86276041789654</v>
      </c>
      <c r="BH62" s="532"/>
      <c r="BI62" s="529">
        <f>AG62/$E62</f>
        <v>560.90847198120139</v>
      </c>
      <c r="BJ62" s="529">
        <f>AH62/$F62</f>
        <v>720.14021628789203</v>
      </c>
      <c r="BK62" s="529">
        <f>BJ62-BI62</f>
        <v>159.23174430669064</v>
      </c>
      <c r="BL62" s="530">
        <f>BK62/BI62</f>
        <v>0.28388186711508118</v>
      </c>
    </row>
    <row r="63" spans="1:64">
      <c r="A63" s="397">
        <v>172</v>
      </c>
      <c r="B63" s="412">
        <v>13</v>
      </c>
      <c r="C63" s="412">
        <v>13</v>
      </c>
      <c r="D63" s="398" t="s">
        <v>86</v>
      </c>
      <c r="E63" s="400">
        <v>4171</v>
      </c>
      <c r="F63" s="400">
        <v>4079</v>
      </c>
      <c r="G63" s="522">
        <f>F63-E63</f>
        <v>-92</v>
      </c>
      <c r="H63" s="523">
        <f>G63/E63</f>
        <v>-2.2057060656916806E-2</v>
      </c>
      <c r="I63" s="523"/>
      <c r="J63" s="400">
        <v>131735.40256824211</v>
      </c>
      <c r="K63" s="434">
        <f>'1. Vos-laskelma'!D63</f>
        <v>83094.93420051178</v>
      </c>
      <c r="L63" s="522">
        <f>K63-J63</f>
        <v>-48640.468367730326</v>
      </c>
      <c r="M63" s="523">
        <f>L63/J63</f>
        <v>-0.36922852490266156</v>
      </c>
      <c r="N63" s="523"/>
      <c r="O63" s="400">
        <v>1635985.5329674939</v>
      </c>
      <c r="P63" s="434">
        <f>'1. Vos-laskelma'!G63</f>
        <v>1767282.9971952213</v>
      </c>
      <c r="Q63" s="522">
        <f>P63-O63</f>
        <v>131297.46422772738</v>
      </c>
      <c r="R63" s="523">
        <f>Q63/O63</f>
        <v>8.0255883430441183E-2</v>
      </c>
      <c r="S63" s="523"/>
      <c r="T63" s="400">
        <v>929982.00304647884</v>
      </c>
      <c r="U63" s="434">
        <f>'1. Vos-laskelma'!I63</f>
        <v>681478.68251577846</v>
      </c>
      <c r="V63" s="522">
        <f>U63-T63</f>
        <v>-248503.32053070038</v>
      </c>
      <c r="W63" s="523">
        <f>V63/T63</f>
        <v>-0.26721304252839462</v>
      </c>
      <c r="X63" s="524"/>
      <c r="Y63" s="434">
        <f>SUM(J63,O63,T63)</f>
        <v>2697702.9385822145</v>
      </c>
      <c r="Z63" s="434">
        <f>SUM(K63,P63,U63)</f>
        <v>2531856.6139115114</v>
      </c>
      <c r="AA63" s="522">
        <f>Z63-Y63</f>
        <v>-165846.32467070315</v>
      </c>
      <c r="AB63" s="523">
        <f>AA63/Y63</f>
        <v>-6.147686696662908E-2</v>
      </c>
      <c r="AC63" s="524"/>
      <c r="AD63" s="527">
        <v>0</v>
      </c>
      <c r="AE63" s="447">
        <v>553250.04176680348</v>
      </c>
      <c r="AF63" s="515"/>
      <c r="AG63" s="399">
        <v>2697702.9385822145</v>
      </c>
      <c r="AH63" s="399">
        <f>SUM(Z63,AE63)</f>
        <v>3085106.6556783151</v>
      </c>
      <c r="AI63" s="522">
        <f>AH63-AG63</f>
        <v>387403.71709610056</v>
      </c>
      <c r="AJ63" s="523">
        <f>AI63/AG63</f>
        <v>0.14360503210175604</v>
      </c>
      <c r="AL63" s="529">
        <f>J63/$E63</f>
        <v>31.583649620772501</v>
      </c>
      <c r="AM63" s="529">
        <f>K63/$F63</f>
        <v>20.371398431113455</v>
      </c>
      <c r="AN63" s="529">
        <f>AM63-AL63</f>
        <v>-11.212251189659046</v>
      </c>
      <c r="AO63" s="530">
        <f>AN63/AL63</f>
        <v>-0.35500175959034108</v>
      </c>
      <c r="AP63" s="531"/>
      <c r="AQ63" s="529">
        <f>O63/$E63</f>
        <v>392.22861015763459</v>
      </c>
      <c r="AR63" s="529">
        <f>P63/$F63</f>
        <v>433.26378945702896</v>
      </c>
      <c r="AS63" s="529">
        <f>AR63-AQ63</f>
        <v>41.035179299394372</v>
      </c>
      <c r="AT63" s="530">
        <f>AS63/AQ63</f>
        <v>0.1046205662633905</v>
      </c>
      <c r="AU63" s="531"/>
      <c r="AV63" s="529">
        <f>T63/$E63</f>
        <v>222.96379838083885</v>
      </c>
      <c r="AW63" s="529">
        <f>U63/$F63</f>
        <v>167.07003739048258</v>
      </c>
      <c r="AX63" s="529">
        <f>AW63-AV63</f>
        <v>-55.89376099035627</v>
      </c>
      <c r="AY63" s="530">
        <f>AX63/AV63</f>
        <v>-0.25068536415443349</v>
      </c>
      <c r="AZ63" s="531"/>
      <c r="BA63" s="529">
        <f>Y63/$E63</f>
        <v>646.77605815924585</v>
      </c>
      <c r="BB63" s="529">
        <f>Z63/$F63</f>
        <v>620.70522527862499</v>
      </c>
      <c r="BC63" s="529">
        <f>BB63-BA63</f>
        <v>-26.070832880620856</v>
      </c>
      <c r="BD63" s="530">
        <f>BC63/BA63</f>
        <v>-4.0308902210789366E-2</v>
      </c>
      <c r="BE63" s="532"/>
      <c r="BF63" s="529">
        <f>AD63/$E63</f>
        <v>0</v>
      </c>
      <c r="BG63" s="529">
        <f>AE63/$F63</f>
        <v>135.6337439977454</v>
      </c>
      <c r="BH63" s="532"/>
      <c r="BI63" s="529">
        <f>AG63/$E63</f>
        <v>646.77605815924585</v>
      </c>
      <c r="BJ63" s="529">
        <f>AH63/$F63</f>
        <v>756.33896927637045</v>
      </c>
      <c r="BK63" s="529">
        <f>BJ63-BI63</f>
        <v>109.5629111171246</v>
      </c>
      <c r="BL63" s="530">
        <f>BK63/BI63</f>
        <v>0.16939852632910632</v>
      </c>
    </row>
    <row r="64" spans="1:64">
      <c r="A64" s="397">
        <v>176</v>
      </c>
      <c r="B64" s="412">
        <v>12</v>
      </c>
      <c r="C64" s="412">
        <v>12</v>
      </c>
      <c r="D64" s="398" t="s">
        <v>87</v>
      </c>
      <c r="E64" s="400">
        <v>4352</v>
      </c>
      <c r="F64" s="400">
        <v>4259</v>
      </c>
      <c r="G64" s="522">
        <f>F64-E64</f>
        <v>-93</v>
      </c>
      <c r="H64" s="523">
        <f>G64/E64</f>
        <v>-2.1369485294117647E-2</v>
      </c>
      <c r="I64" s="523"/>
      <c r="J64" s="400">
        <v>-997417.00814119354</v>
      </c>
      <c r="K64" s="434">
        <f>'1. Vos-laskelma'!D64</f>
        <v>-1089883.2561128833</v>
      </c>
      <c r="L64" s="522">
        <f>K64-J64</f>
        <v>-92466.247971689794</v>
      </c>
      <c r="M64" s="523">
        <f>L64/J64</f>
        <v>9.2705706055696557E-2</v>
      </c>
      <c r="N64" s="523"/>
      <c r="O64" s="400">
        <v>2137343.916281173</v>
      </c>
      <c r="P64" s="434">
        <f>'1. Vos-laskelma'!G64</f>
        <v>2239859.6049235193</v>
      </c>
      <c r="Q64" s="522">
        <f>P64-O64</f>
        <v>102515.6886423463</v>
      </c>
      <c r="R64" s="523">
        <f>Q64/O64</f>
        <v>4.7964058503376629E-2</v>
      </c>
      <c r="S64" s="523"/>
      <c r="T64" s="400">
        <v>996709.66890892666</v>
      </c>
      <c r="U64" s="434">
        <f>'1. Vos-laskelma'!I64</f>
        <v>744884.6576428432</v>
      </c>
      <c r="V64" s="522">
        <f>U64-T64</f>
        <v>-251825.01126608346</v>
      </c>
      <c r="W64" s="523">
        <f>V64/T64</f>
        <v>-0.25265633425804934</v>
      </c>
      <c r="X64" s="524"/>
      <c r="Y64" s="434">
        <f>SUM(J64,O64,T64)</f>
        <v>2136636.5770489061</v>
      </c>
      <c r="Z64" s="434">
        <f>SUM(K64,P64,U64)</f>
        <v>1894861.0064534792</v>
      </c>
      <c r="AA64" s="522">
        <f>Z64-Y64</f>
        <v>-241775.57059542695</v>
      </c>
      <c r="AB64" s="523">
        <f>AA64/Y64</f>
        <v>-0.11315708679356418</v>
      </c>
      <c r="AC64" s="524"/>
      <c r="AD64" s="527">
        <v>0</v>
      </c>
      <c r="AE64" s="447">
        <v>814721.45883459016</v>
      </c>
      <c r="AF64" s="515"/>
      <c r="AG64" s="399">
        <v>2136636.5770489061</v>
      </c>
      <c r="AH64" s="399">
        <f>SUM(Z64,AE64)</f>
        <v>2709582.4652880691</v>
      </c>
      <c r="AI64" s="522">
        <f>AH64-AG64</f>
        <v>572945.88823916297</v>
      </c>
      <c r="AJ64" s="523">
        <f>AI64/AG64</f>
        <v>0.26815317794030663</v>
      </c>
      <c r="AL64" s="529">
        <f>J64/$E64</f>
        <v>-229.18589341479631</v>
      </c>
      <c r="AM64" s="529">
        <f>K64/$F64</f>
        <v>-255.90121063932457</v>
      </c>
      <c r="AN64" s="529">
        <f>AM64-AL64</f>
        <v>-26.715317224528263</v>
      </c>
      <c r="AO64" s="530">
        <f>AN64/AL64</f>
        <v>0.11656614997755142</v>
      </c>
      <c r="AP64" s="531"/>
      <c r="AQ64" s="529">
        <f>O64/$E64</f>
        <v>491.1176278219607</v>
      </c>
      <c r="AR64" s="529">
        <f>P64/$F64</f>
        <v>525.91209319641212</v>
      </c>
      <c r="AS64" s="529">
        <f>AR64-AQ64</f>
        <v>34.79446537445142</v>
      </c>
      <c r="AT64" s="530">
        <f>AS64/AQ64</f>
        <v>7.0847518808803703E-2</v>
      </c>
      <c r="AU64" s="531"/>
      <c r="AV64" s="529">
        <f>T64/$E64</f>
        <v>229.02336142208793</v>
      </c>
      <c r="AW64" s="529">
        <f>U64/$F64</f>
        <v>174.89660897930105</v>
      </c>
      <c r="AX64" s="529">
        <f>AW64-AV64</f>
        <v>-54.126752442786881</v>
      </c>
      <c r="AY64" s="530">
        <f>AX64/AV64</f>
        <v>-0.23633725444729534</v>
      </c>
      <c r="AZ64" s="531"/>
      <c r="BA64" s="529">
        <f>Y64/$E64</f>
        <v>490.95509582925234</v>
      </c>
      <c r="BB64" s="529">
        <f>Z64/$F64</f>
        <v>444.90749153638865</v>
      </c>
      <c r="BC64" s="529">
        <f>BB64-BA64</f>
        <v>-46.047604292863696</v>
      </c>
      <c r="BD64" s="530">
        <f>BC64/BA64</f>
        <v>-9.3791885824275958E-2</v>
      </c>
      <c r="BE64" s="532"/>
      <c r="BF64" s="529">
        <f>AD64/$E64</f>
        <v>0</v>
      </c>
      <c r="BG64" s="529">
        <f>AE64/$F64</f>
        <v>191.29407345259219</v>
      </c>
      <c r="BH64" s="532"/>
      <c r="BI64" s="529">
        <f>AG64/$E64</f>
        <v>490.95509582925234</v>
      </c>
      <c r="BJ64" s="529">
        <f>AH64/$F64</f>
        <v>636.20156498898075</v>
      </c>
      <c r="BK64" s="529">
        <f>BJ64-BI64</f>
        <v>145.24646915972841</v>
      </c>
      <c r="BL64" s="530">
        <f>BK64/BI64</f>
        <v>0.29584471246682648</v>
      </c>
    </row>
    <row r="65" spans="1:64">
      <c r="A65" s="397">
        <v>177</v>
      </c>
      <c r="B65" s="412">
        <v>6</v>
      </c>
      <c r="C65" s="412">
        <v>6</v>
      </c>
      <c r="D65" s="398" t="s">
        <v>88</v>
      </c>
      <c r="E65" s="400">
        <v>1768</v>
      </c>
      <c r="F65" s="400">
        <v>1708</v>
      </c>
      <c r="G65" s="522">
        <f>F65-E65</f>
        <v>-60</v>
      </c>
      <c r="H65" s="523">
        <f>G65/E65</f>
        <v>-3.3936651583710405E-2</v>
      </c>
      <c r="I65" s="523"/>
      <c r="J65" s="400">
        <v>942535.34759415034</v>
      </c>
      <c r="K65" s="434">
        <f>'1. Vos-laskelma'!D65</f>
        <v>915965.63144669402</v>
      </c>
      <c r="L65" s="522">
        <f>K65-J65</f>
        <v>-26569.716147456318</v>
      </c>
      <c r="M65" s="523">
        <f>L65/J65</f>
        <v>-2.818962303671296E-2</v>
      </c>
      <c r="N65" s="523"/>
      <c r="O65" s="400">
        <v>321711.32751182676</v>
      </c>
      <c r="P65" s="434">
        <f>'1. Vos-laskelma'!G65</f>
        <v>301354.5710537156</v>
      </c>
      <c r="Q65" s="522">
        <f>P65-O65</f>
        <v>-20356.756458111166</v>
      </c>
      <c r="R65" s="523">
        <f>Q65/O65</f>
        <v>-6.3276467805948824E-2</v>
      </c>
      <c r="S65" s="523"/>
      <c r="T65" s="400">
        <v>372687.53085961123</v>
      </c>
      <c r="U65" s="434">
        <f>'1. Vos-laskelma'!I65</f>
        <v>276274.95283426438</v>
      </c>
      <c r="V65" s="522">
        <f>U65-T65</f>
        <v>-96412.578025346855</v>
      </c>
      <c r="W65" s="523">
        <f>V65/T65</f>
        <v>-0.25869547554480643</v>
      </c>
      <c r="X65" s="524"/>
      <c r="Y65" s="434">
        <f>SUM(J65,O65,T65)</f>
        <v>1636934.2059655883</v>
      </c>
      <c r="Z65" s="434">
        <f>SUM(K65,P65,U65)</f>
        <v>1493595.1553346741</v>
      </c>
      <c r="AA65" s="522">
        <f>Z65-Y65</f>
        <v>-143339.05063091428</v>
      </c>
      <c r="AB65" s="523">
        <f>AA65/Y65</f>
        <v>-8.7565554014653879E-2</v>
      </c>
      <c r="AC65" s="524"/>
      <c r="AD65" s="527">
        <v>0</v>
      </c>
      <c r="AE65" s="447">
        <v>224277.01855813054</v>
      </c>
      <c r="AF65" s="515"/>
      <c r="AG65" s="399">
        <v>1636934.2059655883</v>
      </c>
      <c r="AH65" s="399">
        <f>SUM(Z65,AE65)</f>
        <v>1717872.1738928047</v>
      </c>
      <c r="AI65" s="522">
        <f>AH65-AG65</f>
        <v>80937.967927216319</v>
      </c>
      <c r="AJ65" s="523">
        <f>AI65/AG65</f>
        <v>4.9444851010045907E-2</v>
      </c>
      <c r="AL65" s="529">
        <f>J65/$E65</f>
        <v>533.10822827723439</v>
      </c>
      <c r="AM65" s="529">
        <f>K65/$F65</f>
        <v>536.27964370415339</v>
      </c>
      <c r="AN65" s="529">
        <f>AM65-AL65</f>
        <v>3.1714154269189976</v>
      </c>
      <c r="AO65" s="530">
        <f>AN65/AL65</f>
        <v>5.9489147957209054E-3</v>
      </c>
      <c r="AP65" s="531"/>
      <c r="AQ65" s="529">
        <f>O65/$E65</f>
        <v>181.96342053836355</v>
      </c>
      <c r="AR65" s="529">
        <f>P65/$F65</f>
        <v>176.4371024904658</v>
      </c>
      <c r="AS65" s="529">
        <f>AR65-AQ65</f>
        <v>-5.5263180478977461</v>
      </c>
      <c r="AT65" s="530">
        <f>AS65/AQ65</f>
        <v>-3.0370488923253815E-2</v>
      </c>
      <c r="AU65" s="531"/>
      <c r="AV65" s="529">
        <f>T65/$E65</f>
        <v>210.79611473959912</v>
      </c>
      <c r="AW65" s="529">
        <f>U65/$F65</f>
        <v>161.75348526596275</v>
      </c>
      <c r="AX65" s="529">
        <f>AW65-AV65</f>
        <v>-49.042629473636367</v>
      </c>
      <c r="AY65" s="530">
        <f>AX65/AV65</f>
        <v>-0.23265433299954205</v>
      </c>
      <c r="AZ65" s="531"/>
      <c r="BA65" s="529">
        <f>Y65/$E65</f>
        <v>925.86776355519703</v>
      </c>
      <c r="BB65" s="529">
        <f>Z65/$F65</f>
        <v>874.470231460582</v>
      </c>
      <c r="BC65" s="529">
        <f>BB65-BA65</f>
        <v>-51.39753209461503</v>
      </c>
      <c r="BD65" s="530">
        <f>BC65/BA65</f>
        <v>-5.5512821720086689E-2</v>
      </c>
      <c r="BE65" s="532"/>
      <c r="BF65" s="529">
        <f>AD65/$E65</f>
        <v>0</v>
      </c>
      <c r="BG65" s="529">
        <f>AE65/$F65</f>
        <v>131.30972983497105</v>
      </c>
      <c r="BH65" s="532"/>
      <c r="BI65" s="529">
        <f>AG65/$E65</f>
        <v>925.86776355519703</v>
      </c>
      <c r="BJ65" s="529">
        <f>AH65/$F65</f>
        <v>1005.7799612955531</v>
      </c>
      <c r="BK65" s="529">
        <f>BJ65-BI65</f>
        <v>79.912197740356078</v>
      </c>
      <c r="BL65" s="530">
        <f>BK65/BI65</f>
        <v>8.6310595190726702E-2</v>
      </c>
    </row>
    <row r="66" spans="1:64">
      <c r="A66" s="397">
        <v>178</v>
      </c>
      <c r="B66" s="412">
        <v>10</v>
      </c>
      <c r="C66" s="412">
        <v>10</v>
      </c>
      <c r="D66" s="398" t="s">
        <v>89</v>
      </c>
      <c r="E66" s="400">
        <v>5769</v>
      </c>
      <c r="F66" s="400">
        <v>5734</v>
      </c>
      <c r="G66" s="522">
        <f>F66-E66</f>
        <v>-35</v>
      </c>
      <c r="H66" s="523">
        <f>G66/E66</f>
        <v>-6.0669093430403883E-3</v>
      </c>
      <c r="I66" s="523"/>
      <c r="J66" s="400">
        <v>622810.48314405198</v>
      </c>
      <c r="K66" s="434">
        <f>'1. Vos-laskelma'!D66</f>
        <v>385522.94017267867</v>
      </c>
      <c r="L66" s="522">
        <f>K66-J66</f>
        <v>-237287.5429713733</v>
      </c>
      <c r="M66" s="523">
        <f>L66/J66</f>
        <v>-0.38099477994253711</v>
      </c>
      <c r="N66" s="523"/>
      <c r="O66" s="400">
        <v>2276173.6148583498</v>
      </c>
      <c r="P66" s="434">
        <f>'1. Vos-laskelma'!G66</f>
        <v>2480279.0207978301</v>
      </c>
      <c r="Q66" s="522">
        <f>P66-O66</f>
        <v>204105.40593948029</v>
      </c>
      <c r="R66" s="523">
        <f>Q66/O66</f>
        <v>8.9670403262354884E-2</v>
      </c>
      <c r="S66" s="523"/>
      <c r="T66" s="400">
        <v>1344014.8102650952</v>
      </c>
      <c r="U66" s="434">
        <f>'1. Vos-laskelma'!I66</f>
        <v>949992.963158331</v>
      </c>
      <c r="V66" s="522">
        <f>U66-T66</f>
        <v>-394021.84710676421</v>
      </c>
      <c r="W66" s="523">
        <f>V66/T66</f>
        <v>-0.29316778661765402</v>
      </c>
      <c r="X66" s="524"/>
      <c r="Y66" s="434">
        <f>SUM(J66,O66,T66)</f>
        <v>4242998.9082674971</v>
      </c>
      <c r="Z66" s="434">
        <f>SUM(K66,P66,U66)</f>
        <v>3815794.9241288397</v>
      </c>
      <c r="AA66" s="522">
        <f>Z66-Y66</f>
        <v>-427203.98413865734</v>
      </c>
      <c r="AB66" s="523">
        <f>AA66/Y66</f>
        <v>-0.10068444356802661</v>
      </c>
      <c r="AC66" s="524"/>
      <c r="AD66" s="527">
        <v>0</v>
      </c>
      <c r="AE66" s="447">
        <v>676329.65660543705</v>
      </c>
      <c r="AF66" s="515"/>
      <c r="AG66" s="399">
        <v>4242998.9082674971</v>
      </c>
      <c r="AH66" s="399">
        <f>SUM(Z66,AE66)</f>
        <v>4492124.5807342771</v>
      </c>
      <c r="AI66" s="522">
        <f>AH66-AG66</f>
        <v>249125.67246678006</v>
      </c>
      <c r="AJ66" s="523">
        <f>AI66/AG66</f>
        <v>5.8714526647970111E-2</v>
      </c>
      <c r="AL66" s="529">
        <f>J66/$E66</f>
        <v>107.95813540371849</v>
      </c>
      <c r="AM66" s="529">
        <f>K66/$F66</f>
        <v>67.234555314384139</v>
      </c>
      <c r="AN66" s="529">
        <f>AM66-AL66</f>
        <v>-40.723580089334348</v>
      </c>
      <c r="AO66" s="530">
        <f>AN66/AL66</f>
        <v>-0.37721640835167364</v>
      </c>
      <c r="AP66" s="531"/>
      <c r="AQ66" s="529">
        <f>O66/$E66</f>
        <v>394.55254201046102</v>
      </c>
      <c r="AR66" s="529">
        <f>P66/$F66</f>
        <v>432.55650868465818</v>
      </c>
      <c r="AS66" s="529">
        <f>AR66-AQ66</f>
        <v>38.003966674197159</v>
      </c>
      <c r="AT66" s="530">
        <f>AS66/AQ66</f>
        <v>9.6321687551539165E-2</v>
      </c>
      <c r="AU66" s="531"/>
      <c r="AV66" s="529">
        <f>T66/$E66</f>
        <v>232.97188598805602</v>
      </c>
      <c r="AW66" s="529">
        <f>U66/$F66</f>
        <v>165.67718227386311</v>
      </c>
      <c r="AX66" s="529">
        <f>AW66-AV66</f>
        <v>-67.294703714192906</v>
      </c>
      <c r="AY66" s="530">
        <f>AX66/AV66</f>
        <v>-0.28885332420600729</v>
      </c>
      <c r="AZ66" s="531"/>
      <c r="BA66" s="529">
        <f>Y66/$E66</f>
        <v>735.48256340223554</v>
      </c>
      <c r="BB66" s="529">
        <f>Z66/$F66</f>
        <v>665.46824627290539</v>
      </c>
      <c r="BC66" s="529">
        <f>BB66-BA66</f>
        <v>-70.014317129330152</v>
      </c>
      <c r="BD66" s="530">
        <f>BC66/BA66</f>
        <v>-9.5195074109512653E-2</v>
      </c>
      <c r="BE66" s="532"/>
      <c r="BF66" s="529">
        <f>AD66/$E66</f>
        <v>0</v>
      </c>
      <c r="BG66" s="529">
        <f>AE66/$F66</f>
        <v>117.95075978469428</v>
      </c>
      <c r="BH66" s="532"/>
      <c r="BI66" s="529">
        <f>AG66/$E66</f>
        <v>735.48256340223554</v>
      </c>
      <c r="BJ66" s="529">
        <f>AH66/$F66</f>
        <v>783.41900605759974</v>
      </c>
      <c r="BK66" s="529">
        <f>BJ66-BI66</f>
        <v>47.936442655364203</v>
      </c>
      <c r="BL66" s="530">
        <f>BK66/BI66</f>
        <v>6.5176858080247591E-2</v>
      </c>
    </row>
    <row r="67" spans="1:64">
      <c r="A67" s="397">
        <v>179</v>
      </c>
      <c r="B67" s="412">
        <v>13</v>
      </c>
      <c r="C67" s="412">
        <v>13</v>
      </c>
      <c r="D67" s="398" t="s">
        <v>90</v>
      </c>
      <c r="E67" s="400">
        <v>145887</v>
      </c>
      <c r="F67" s="400">
        <v>147746</v>
      </c>
      <c r="G67" s="522">
        <f>F67-E67</f>
        <v>1859</v>
      </c>
      <c r="H67" s="523">
        <f>G67/E67</f>
        <v>1.2742739243387004E-2</v>
      </c>
      <c r="I67" s="523"/>
      <c r="J67" s="400">
        <v>-3985993.5662958696</v>
      </c>
      <c r="K67" s="434">
        <f>'1. Vos-laskelma'!D67</f>
        <v>-3338476.6176425032</v>
      </c>
      <c r="L67" s="522">
        <f>K67-J67</f>
        <v>647516.94865336642</v>
      </c>
      <c r="M67" s="523">
        <f>L67/J67</f>
        <v>-0.1624480666824295</v>
      </c>
      <c r="N67" s="523"/>
      <c r="O67" s="400">
        <v>35839222.613212943</v>
      </c>
      <c r="P67" s="434">
        <f>'1. Vos-laskelma'!G67</f>
        <v>35385386.731883623</v>
      </c>
      <c r="Q67" s="522">
        <f>P67-O67</f>
        <v>-453835.88132932037</v>
      </c>
      <c r="R67" s="523">
        <f>Q67/O67</f>
        <v>-1.2663106179150311E-2</v>
      </c>
      <c r="S67" s="523"/>
      <c r="T67" s="400">
        <v>21221489.079334859</v>
      </c>
      <c r="U67" s="434">
        <f>'1. Vos-laskelma'!I67</f>
        <v>13105574.157574179</v>
      </c>
      <c r="V67" s="522">
        <f>U67-T67</f>
        <v>-8115914.9217606802</v>
      </c>
      <c r="W67" s="523">
        <f>V67/T67</f>
        <v>-0.38243852217061552</v>
      </c>
      <c r="X67" s="524"/>
      <c r="Y67" s="434">
        <f>SUM(J67,O67,T67)</f>
        <v>53074718.126251936</v>
      </c>
      <c r="Z67" s="434">
        <f>SUM(K67,P67,U67)</f>
        <v>45152484.2718153</v>
      </c>
      <c r="AA67" s="522">
        <f>Z67-Y67</f>
        <v>-7922233.854436636</v>
      </c>
      <c r="AB67" s="523">
        <f>AA67/Y67</f>
        <v>-0.14926567929369977</v>
      </c>
      <c r="AC67" s="524"/>
      <c r="AD67" s="527">
        <v>0</v>
      </c>
      <c r="AE67" s="447">
        <v>27037517.215337541</v>
      </c>
      <c r="AF67" s="515"/>
      <c r="AG67" s="399">
        <v>53074718.126251936</v>
      </c>
      <c r="AH67" s="399">
        <f>SUM(Z67,AE67)</f>
        <v>72190001.487152845</v>
      </c>
      <c r="AI67" s="522">
        <f>AH67-AG67</f>
        <v>19115283.360900909</v>
      </c>
      <c r="AJ67" s="523">
        <f>AI67/AG67</f>
        <v>0.36015798172361962</v>
      </c>
      <c r="AL67" s="529">
        <f>J67/$E67</f>
        <v>-27.322472641810919</v>
      </c>
      <c r="AM67" s="529">
        <f>K67/$F67</f>
        <v>-22.596054158099058</v>
      </c>
      <c r="AN67" s="529">
        <f>AM67-AL67</f>
        <v>4.7264184837118606</v>
      </c>
      <c r="AO67" s="530">
        <f>AN67/AL67</f>
        <v>-0.17298648426420737</v>
      </c>
      <c r="AP67" s="531"/>
      <c r="AQ67" s="529">
        <f>O67/$E67</f>
        <v>245.66426489826333</v>
      </c>
      <c r="AR67" s="529">
        <f>P67/$F67</f>
        <v>239.50148722729293</v>
      </c>
      <c r="AS67" s="529">
        <f>AR67-AQ67</f>
        <v>-6.1627776709703994</v>
      </c>
      <c r="AT67" s="530">
        <f>AS67/AQ67</f>
        <v>-2.5086178787633535E-2</v>
      </c>
      <c r="AU67" s="531"/>
      <c r="AV67" s="529">
        <f>T67/$E67</f>
        <v>145.46525104591129</v>
      </c>
      <c r="AW67" s="529">
        <f>U67/$F67</f>
        <v>88.703410972711126</v>
      </c>
      <c r="AX67" s="529">
        <f>AW67-AV67</f>
        <v>-56.761840073200162</v>
      </c>
      <c r="AY67" s="530">
        <f>AX67/AV67</f>
        <v>-0.39020893075890106</v>
      </c>
      <c r="AZ67" s="531"/>
      <c r="BA67" s="529">
        <f>Y67/$E67</f>
        <v>363.8070433023637</v>
      </c>
      <c r="BB67" s="529">
        <f>Z67/$F67</f>
        <v>305.608844041905</v>
      </c>
      <c r="BC67" s="529">
        <f>BB67-BA67</f>
        <v>-58.198199260458694</v>
      </c>
      <c r="BD67" s="530">
        <f>BC67/BA67</f>
        <v>-0.159969963011655</v>
      </c>
      <c r="BE67" s="532"/>
      <c r="BF67" s="529">
        <f>AD67/$E67</f>
        <v>0</v>
      </c>
      <c r="BG67" s="529">
        <f>AE67/$F67</f>
        <v>182.99999468911199</v>
      </c>
      <c r="BH67" s="532"/>
      <c r="BI67" s="529">
        <f>AG67/$E67</f>
        <v>363.8070433023637</v>
      </c>
      <c r="BJ67" s="529">
        <f>AH67/$F67</f>
        <v>488.60883873101704</v>
      </c>
      <c r="BK67" s="529">
        <f>BJ67-BI67</f>
        <v>124.80179542865335</v>
      </c>
      <c r="BL67" s="530">
        <f>BK67/BI67</f>
        <v>0.34304392321764182</v>
      </c>
    </row>
    <row r="68" spans="1:64">
      <c r="A68" s="397">
        <v>181</v>
      </c>
      <c r="B68" s="412">
        <v>4</v>
      </c>
      <c r="C68" s="412">
        <v>4</v>
      </c>
      <c r="D68" s="398" t="s">
        <v>91</v>
      </c>
      <c r="E68" s="400">
        <v>1683</v>
      </c>
      <c r="F68" s="400">
        <v>1682</v>
      </c>
      <c r="G68" s="522">
        <f>F68-E68</f>
        <v>-1</v>
      </c>
      <c r="H68" s="523">
        <f>G68/E68</f>
        <v>-5.941770647653001E-4</v>
      </c>
      <c r="I68" s="523"/>
      <c r="J68" s="400">
        <v>855568.01274797961</v>
      </c>
      <c r="K68" s="434">
        <f>'1. Vos-laskelma'!D68</f>
        <v>938799.25401691417</v>
      </c>
      <c r="L68" s="522">
        <f>K68-J68</f>
        <v>83231.241268934566</v>
      </c>
      <c r="M68" s="523">
        <f>L68/J68</f>
        <v>9.7281852557350779E-2</v>
      </c>
      <c r="N68" s="523"/>
      <c r="O68" s="400">
        <v>925287.16759762645</v>
      </c>
      <c r="P68" s="434">
        <f>'1. Vos-laskelma'!G68</f>
        <v>952975.62416897062</v>
      </c>
      <c r="Q68" s="522">
        <f>P68-O68</f>
        <v>27688.45657134417</v>
      </c>
      <c r="R68" s="523">
        <f>Q68/O68</f>
        <v>2.9924176559406115E-2</v>
      </c>
      <c r="S68" s="523"/>
      <c r="T68" s="400">
        <v>426361.30558149749</v>
      </c>
      <c r="U68" s="434">
        <f>'1. Vos-laskelma'!I68</f>
        <v>286196.96614369191</v>
      </c>
      <c r="V68" s="522">
        <f>U68-T68</f>
        <v>-140164.33943780558</v>
      </c>
      <c r="W68" s="523">
        <f>V68/T68</f>
        <v>-0.3287454504030119</v>
      </c>
      <c r="X68" s="524"/>
      <c r="Y68" s="434">
        <f>SUM(J68,O68,T68)</f>
        <v>2207216.4859271036</v>
      </c>
      <c r="Z68" s="434">
        <f>SUM(K68,P68,U68)</f>
        <v>2177971.8443295769</v>
      </c>
      <c r="AA68" s="522">
        <f>Z68-Y68</f>
        <v>-29244.641597526614</v>
      </c>
      <c r="AB68" s="523">
        <f>AA68/Y68</f>
        <v>-1.3249557433077482E-2</v>
      </c>
      <c r="AC68" s="524"/>
      <c r="AD68" s="527">
        <v>0</v>
      </c>
      <c r="AE68" s="447">
        <v>181442.28523231653</v>
      </c>
      <c r="AF68" s="515"/>
      <c r="AG68" s="399">
        <v>2207216.4859271036</v>
      </c>
      <c r="AH68" s="399">
        <f>SUM(Z68,AE68)</f>
        <v>2359414.1295618936</v>
      </c>
      <c r="AI68" s="522">
        <f>AH68-AG68</f>
        <v>152197.64363479009</v>
      </c>
      <c r="AJ68" s="523">
        <f>AI68/AG68</f>
        <v>6.8954560916512031E-2</v>
      </c>
      <c r="AL68" s="529">
        <f>J68/$E68</f>
        <v>508.35889052167533</v>
      </c>
      <c r="AM68" s="529">
        <f>K68/$F68</f>
        <v>558.14462188877178</v>
      </c>
      <c r="AN68" s="529">
        <f>AM68-AL68</f>
        <v>49.785731367096446</v>
      </c>
      <c r="AO68" s="530">
        <f>AN68/AL68</f>
        <v>9.7934219889430046E-2</v>
      </c>
      <c r="AP68" s="531"/>
      <c r="AQ68" s="529">
        <f>O68/$E68</f>
        <v>549.78441330815599</v>
      </c>
      <c r="AR68" s="529">
        <f>P68/$F68</f>
        <v>566.57290378654614</v>
      </c>
      <c r="AS68" s="529">
        <f>AR68-AQ68</f>
        <v>16.788490478390145</v>
      </c>
      <c r="AT68" s="530">
        <f>AS68/AQ68</f>
        <v>3.0536497710749285E-2</v>
      </c>
      <c r="AU68" s="531"/>
      <c r="AV68" s="529">
        <f>T68/$E68</f>
        <v>253.33410907991532</v>
      </c>
      <c r="AW68" s="529">
        <f>U68/$F68</f>
        <v>170.1527741639072</v>
      </c>
      <c r="AX68" s="529">
        <f>AW68-AV68</f>
        <v>-83.181334916008126</v>
      </c>
      <c r="AY68" s="530">
        <f>AX68/AV68</f>
        <v>-0.32834636922013616</v>
      </c>
      <c r="AZ68" s="531"/>
      <c r="BA68" s="529">
        <f>Y68/$E68</f>
        <v>1311.4774129097466</v>
      </c>
      <c r="BB68" s="529">
        <f>Z68/$F68</f>
        <v>1294.8702998392253</v>
      </c>
      <c r="BC68" s="529">
        <f>BB68-BA68</f>
        <v>-16.607113070521336</v>
      </c>
      <c r="BD68" s="530">
        <f>BC68/BA68</f>
        <v>-1.2662904375665527E-2</v>
      </c>
      <c r="BE68" s="532"/>
      <c r="BF68" s="529">
        <f>AD68/$E68</f>
        <v>0</v>
      </c>
      <c r="BG68" s="529">
        <f>AE68/$F68</f>
        <v>107.8729400905568</v>
      </c>
      <c r="BH68" s="532"/>
      <c r="BI68" s="529">
        <f>AG68/$E68</f>
        <v>1311.4774129097466</v>
      </c>
      <c r="BJ68" s="529">
        <f>AH68/$F68</f>
        <v>1402.7432399297822</v>
      </c>
      <c r="BK68" s="529">
        <f>BJ68-BI68</f>
        <v>91.265827020035658</v>
      </c>
      <c r="BL68" s="530">
        <f>BK68/BI68</f>
        <v>6.959008681479778E-2</v>
      </c>
    </row>
    <row r="69" spans="1:64">
      <c r="A69" s="397">
        <v>182</v>
      </c>
      <c r="B69" s="412">
        <v>13</v>
      </c>
      <c r="C69" s="412">
        <v>13</v>
      </c>
      <c r="D69" s="398" t="s">
        <v>92</v>
      </c>
      <c r="E69" s="400">
        <v>19347</v>
      </c>
      <c r="F69" s="400">
        <v>19182</v>
      </c>
      <c r="G69" s="522">
        <f>F69-E69</f>
        <v>-165</v>
      </c>
      <c r="H69" s="523">
        <f>G69/E69</f>
        <v>-8.5284540238796721E-3</v>
      </c>
      <c r="I69" s="523"/>
      <c r="J69" s="400">
        <v>-2657738.1477567228</v>
      </c>
      <c r="K69" s="434">
        <f>'1. Vos-laskelma'!D69</f>
        <v>-2952091.4445990026</v>
      </c>
      <c r="L69" s="522">
        <f>K69-J69</f>
        <v>-294353.29684227984</v>
      </c>
      <c r="M69" s="523">
        <f>L69/J69</f>
        <v>0.11075330994918751</v>
      </c>
      <c r="N69" s="523"/>
      <c r="O69" s="400">
        <v>2532216.7046914492</v>
      </c>
      <c r="P69" s="434">
        <f>'1. Vos-laskelma'!G69</f>
        <v>3079051.4545352706</v>
      </c>
      <c r="Q69" s="522">
        <f>P69-O69</f>
        <v>546834.7498438214</v>
      </c>
      <c r="R69" s="523">
        <f>Q69/O69</f>
        <v>0.21595100799655031</v>
      </c>
      <c r="S69" s="523"/>
      <c r="T69" s="400">
        <v>3275389.5878337245</v>
      </c>
      <c r="U69" s="434">
        <f>'1. Vos-laskelma'!I69</f>
        <v>1815407.6422346549</v>
      </c>
      <c r="V69" s="522">
        <f>U69-T69</f>
        <v>-1459981.9455990696</v>
      </c>
      <c r="W69" s="523">
        <f>V69/T69</f>
        <v>-0.44574298917664684</v>
      </c>
      <c r="X69" s="524"/>
      <c r="Y69" s="434">
        <f>SUM(J69,O69,T69)</f>
        <v>3149868.1447684509</v>
      </c>
      <c r="Z69" s="434">
        <f>SUM(K69,P69,U69)</f>
        <v>1942367.6521709228</v>
      </c>
      <c r="AA69" s="522">
        <f>Z69-Y69</f>
        <v>-1207500.492597528</v>
      </c>
      <c r="AB69" s="523">
        <f>AA69/Y69</f>
        <v>-0.38334953626647517</v>
      </c>
      <c r="AC69" s="524"/>
      <c r="AD69" s="527">
        <v>0</v>
      </c>
      <c r="AE69" s="447">
        <v>3438713.6930495091</v>
      </c>
      <c r="AF69" s="515"/>
      <c r="AG69" s="399">
        <v>3149868.1447684509</v>
      </c>
      <c r="AH69" s="399">
        <f>SUM(Z69,AE69)</f>
        <v>5381081.3452204317</v>
      </c>
      <c r="AI69" s="522">
        <f>AH69-AG69</f>
        <v>2231213.2004519808</v>
      </c>
      <c r="AJ69" s="523">
        <f>AI69/AG69</f>
        <v>0.70835130167520044</v>
      </c>
      <c r="AL69" s="529">
        <f>J69/$E69</f>
        <v>-137.37210667063229</v>
      </c>
      <c r="AM69" s="529">
        <f>K69/$F69</f>
        <v>-153.89904309243053</v>
      </c>
      <c r="AN69" s="529">
        <f>AM69-AL69</f>
        <v>-16.52693642179824</v>
      </c>
      <c r="AO69" s="530">
        <f>AN69/AL69</f>
        <v>0.12030780354430864</v>
      </c>
      <c r="AP69" s="531"/>
      <c r="AQ69" s="529">
        <f>O69/$E69</f>
        <v>130.88420451188551</v>
      </c>
      <c r="AR69" s="529">
        <f>P69/$F69</f>
        <v>160.51774864640134</v>
      </c>
      <c r="AS69" s="529">
        <f>AR69-AQ69</f>
        <v>29.63354413451583</v>
      </c>
      <c r="AT69" s="530">
        <f>AS69/AQ69</f>
        <v>0.22641039264462831</v>
      </c>
      <c r="AU69" s="531"/>
      <c r="AV69" s="529">
        <f>T69/$E69</f>
        <v>169.29702733414609</v>
      </c>
      <c r="AW69" s="529">
        <f>U69/$F69</f>
        <v>94.641207498418041</v>
      </c>
      <c r="AX69" s="529">
        <f>AW69-AV69</f>
        <v>-74.655819835728053</v>
      </c>
      <c r="AY69" s="530">
        <f>AX69/AV69</f>
        <v>-0.44097537335004622</v>
      </c>
      <c r="AZ69" s="531"/>
      <c r="BA69" s="529">
        <f>Y69/$E69</f>
        <v>162.80912517539934</v>
      </c>
      <c r="BB69" s="529">
        <f>Z69/$F69</f>
        <v>101.25991305238884</v>
      </c>
      <c r="BC69" s="529">
        <f>BB69-BA69</f>
        <v>-61.549212123010506</v>
      </c>
      <c r="BD69" s="530">
        <f>BC69/BA69</f>
        <v>-0.37804522355059411</v>
      </c>
      <c r="BE69" s="532"/>
      <c r="BF69" s="529">
        <f>AD69/$E69</f>
        <v>0</v>
      </c>
      <c r="BG69" s="529">
        <f>AE69/$F69</f>
        <v>179.26773501457143</v>
      </c>
      <c r="BH69" s="532"/>
      <c r="BI69" s="529">
        <f>AG69/$E69</f>
        <v>162.80912517539934</v>
      </c>
      <c r="BJ69" s="529">
        <f>AH69/$F69</f>
        <v>280.52764806696024</v>
      </c>
      <c r="BK69" s="529">
        <f>BJ69-BI69</f>
        <v>117.71852289156089</v>
      </c>
      <c r="BL69" s="530">
        <f>BK69/BI69</f>
        <v>0.72304622216192771</v>
      </c>
    </row>
    <row r="70" spans="1:64">
      <c r="A70" s="397">
        <v>186</v>
      </c>
      <c r="B70" s="412">
        <v>1</v>
      </c>
      <c r="C70" s="413">
        <v>35</v>
      </c>
      <c r="D70" s="398" t="s">
        <v>93</v>
      </c>
      <c r="E70" s="400">
        <v>45630</v>
      </c>
      <c r="F70" s="400">
        <v>46490</v>
      </c>
      <c r="G70" s="522">
        <f>F70-E70</f>
        <v>860</v>
      </c>
      <c r="H70" s="523">
        <f>G70/E70</f>
        <v>1.8847249616480384E-2</v>
      </c>
      <c r="I70" s="523"/>
      <c r="J70" s="400">
        <v>5683380.4293725435</v>
      </c>
      <c r="K70" s="434">
        <f>'1. Vos-laskelma'!D70</f>
        <v>8029384.9723098753</v>
      </c>
      <c r="L70" s="522">
        <f>K70-J70</f>
        <v>2346004.5429373318</v>
      </c>
      <c r="M70" s="523">
        <f>L70/J70</f>
        <v>0.41278330248892653</v>
      </c>
      <c r="N70" s="523"/>
      <c r="O70" s="400">
        <v>1016478.1334061795</v>
      </c>
      <c r="P70" s="434">
        <f>'1. Vos-laskelma'!G70</f>
        <v>149676.58656306693</v>
      </c>
      <c r="Q70" s="522">
        <f>P70-O70</f>
        <v>-866801.54684311256</v>
      </c>
      <c r="R70" s="523">
        <f>Q70/O70</f>
        <v>-0.85274982152197765</v>
      </c>
      <c r="S70" s="523"/>
      <c r="T70" s="400">
        <v>5398864.8071859898</v>
      </c>
      <c r="U70" s="434">
        <f>'1. Vos-laskelma'!I70</f>
        <v>2583696.3407452931</v>
      </c>
      <c r="V70" s="522">
        <f>U70-T70</f>
        <v>-2815168.4664406967</v>
      </c>
      <c r="W70" s="523">
        <f>V70/T70</f>
        <v>-0.52143711075959065</v>
      </c>
      <c r="X70" s="524"/>
      <c r="Y70" s="434">
        <f>SUM(J70,O70,T70)</f>
        <v>12098723.369964711</v>
      </c>
      <c r="Z70" s="434">
        <f>SUM(K70,P70,U70)</f>
        <v>10762757.899618234</v>
      </c>
      <c r="AA70" s="522">
        <f>Z70-Y70</f>
        <v>-1335965.4703464769</v>
      </c>
      <c r="AB70" s="523">
        <f>AA70/Y70</f>
        <v>-0.11042201970358576</v>
      </c>
      <c r="AC70" s="524"/>
      <c r="AD70" s="527">
        <v>0</v>
      </c>
      <c r="AE70" s="447">
        <v>5807584.571385636</v>
      </c>
      <c r="AF70" s="515"/>
      <c r="AG70" s="399">
        <v>12098723.369964711</v>
      </c>
      <c r="AH70" s="399">
        <f>SUM(Z70,AE70)</f>
        <v>16570342.471003871</v>
      </c>
      <c r="AI70" s="522">
        <f>AH70-AG70</f>
        <v>4471619.10103916</v>
      </c>
      <c r="AJ70" s="523">
        <f>AI70/AG70</f>
        <v>0.36959429224905094</v>
      </c>
      <c r="AL70" s="529">
        <f>J70/$E70</f>
        <v>124.55359257884163</v>
      </c>
      <c r="AM70" s="529">
        <f>K70/$F70</f>
        <v>172.71208802559423</v>
      </c>
      <c r="AN70" s="529">
        <f>AM70-AL70</f>
        <v>48.158495446752596</v>
      </c>
      <c r="AO70" s="530">
        <f>AN70/AL70</f>
        <v>0.38664878667605335</v>
      </c>
      <c r="AP70" s="531"/>
      <c r="AQ70" s="529">
        <f>O70/$E70</f>
        <v>22.276531523256178</v>
      </c>
      <c r="AR70" s="529">
        <f>P70/$F70</f>
        <v>3.2195436989259396</v>
      </c>
      <c r="AS70" s="529">
        <f>AR70-AQ70</f>
        <v>-19.056987824330239</v>
      </c>
      <c r="AT70" s="530">
        <f>AS70/AQ70</f>
        <v>-0.85547374394596343</v>
      </c>
      <c r="AU70" s="531"/>
      <c r="AV70" s="529">
        <f>T70/$E70</f>
        <v>118.31831705426232</v>
      </c>
      <c r="AW70" s="529">
        <f>U70/$F70</f>
        <v>55.575313846962636</v>
      </c>
      <c r="AX70" s="529">
        <f>AW70-AV70</f>
        <v>-62.743003207299687</v>
      </c>
      <c r="AY70" s="530">
        <f>AX70/AV70</f>
        <v>-0.53028985510776772</v>
      </c>
      <c r="AZ70" s="531"/>
      <c r="BA70" s="529">
        <f>Y70/$E70</f>
        <v>265.14844115636009</v>
      </c>
      <c r="BB70" s="529">
        <f>Z70/$F70</f>
        <v>231.50694557148279</v>
      </c>
      <c r="BC70" s="529">
        <f>BB70-BA70</f>
        <v>-33.641495584877305</v>
      </c>
      <c r="BD70" s="530">
        <f>BC70/BA70</f>
        <v>-0.12687796857549186</v>
      </c>
      <c r="BE70" s="532"/>
      <c r="BF70" s="529">
        <f>AD70/$E70</f>
        <v>0</v>
      </c>
      <c r="BG70" s="529">
        <f>AE70/$F70</f>
        <v>124.92115662262069</v>
      </c>
      <c r="BH70" s="532"/>
      <c r="BI70" s="529">
        <f>AG70/$E70</f>
        <v>265.14844115636009</v>
      </c>
      <c r="BJ70" s="529">
        <f>AH70/$F70</f>
        <v>356.42810219410347</v>
      </c>
      <c r="BK70" s="529">
        <f>BJ70-BI70</f>
        <v>91.279661037743381</v>
      </c>
      <c r="BL70" s="530">
        <f>BK70/BI70</f>
        <v>0.34425871274089465</v>
      </c>
    </row>
    <row r="71" spans="1:64">
      <c r="A71" s="397">
        <v>202</v>
      </c>
      <c r="B71" s="412">
        <v>2</v>
      </c>
      <c r="C71" s="412">
        <v>2</v>
      </c>
      <c r="D71" s="398" t="s">
        <v>94</v>
      </c>
      <c r="E71" s="400">
        <v>35848</v>
      </c>
      <c r="F71" s="400">
        <v>36339</v>
      </c>
      <c r="G71" s="522">
        <f>F71-E71</f>
        <v>491</v>
      </c>
      <c r="H71" s="523">
        <f>G71/E71</f>
        <v>1.3696719482258424E-2</v>
      </c>
      <c r="I71" s="523"/>
      <c r="J71" s="400">
        <v>24627292.680890806</v>
      </c>
      <c r="K71" s="434">
        <f>'1. Vos-laskelma'!D71</f>
        <v>25131766.256201055</v>
      </c>
      <c r="L71" s="522">
        <f>K71-J71</f>
        <v>504473.57531024888</v>
      </c>
      <c r="M71" s="523">
        <f>L71/J71</f>
        <v>2.0484329392068658E-2</v>
      </c>
      <c r="N71" s="523"/>
      <c r="O71" s="400">
        <v>658340.52202976041</v>
      </c>
      <c r="P71" s="434">
        <f>'1. Vos-laskelma'!G71</f>
        <v>11574.649326649977</v>
      </c>
      <c r="Q71" s="522">
        <f>P71-O71</f>
        <v>-646765.87270311045</v>
      </c>
      <c r="R71" s="523">
        <f>Q71/O71</f>
        <v>-0.98241844616982776</v>
      </c>
      <c r="S71" s="523"/>
      <c r="T71" s="400">
        <v>3738913.909100424</v>
      </c>
      <c r="U71" s="434">
        <f>'1. Vos-laskelma'!I71</f>
        <v>1304111.674893165</v>
      </c>
      <c r="V71" s="522">
        <f>U71-T71</f>
        <v>-2434802.234207259</v>
      </c>
      <c r="W71" s="523">
        <f>V71/T71</f>
        <v>-0.65120574942391973</v>
      </c>
      <c r="X71" s="524"/>
      <c r="Y71" s="434">
        <f>SUM(J71,O71,T71)</f>
        <v>29024547.112020992</v>
      </c>
      <c r="Z71" s="434">
        <f>SUM(K71,P71,U71)</f>
        <v>26447452.580420867</v>
      </c>
      <c r="AA71" s="522">
        <f>Z71-Y71</f>
        <v>-2577094.5316001251</v>
      </c>
      <c r="AB71" s="523">
        <f>AA71/Y71</f>
        <v>-8.8790172044847487E-2</v>
      </c>
      <c r="AC71" s="524"/>
      <c r="AD71" s="527">
        <v>0</v>
      </c>
      <c r="AE71" s="447">
        <v>4154363.0719734915</v>
      </c>
      <c r="AF71" s="515"/>
      <c r="AG71" s="399">
        <v>29024547.112020992</v>
      </c>
      <c r="AH71" s="399">
        <f>SUM(Z71,AE71)</f>
        <v>30601815.652394358</v>
      </c>
      <c r="AI71" s="522">
        <f>AH71-AG71</f>
        <v>1577268.5403733663</v>
      </c>
      <c r="AJ71" s="523">
        <f>AI71/AG71</f>
        <v>5.4342571971437055E-2</v>
      </c>
      <c r="AL71" s="529">
        <f>J71/$E71</f>
        <v>686.99209665506601</v>
      </c>
      <c r="AM71" s="529">
        <f>K71/$F71</f>
        <v>691.59212571069804</v>
      </c>
      <c r="AN71" s="529">
        <f>AM71-AL71</f>
        <v>4.6000290556320351</v>
      </c>
      <c r="AO71" s="530">
        <f>AN71/AL71</f>
        <v>6.6958980722331045E-3</v>
      </c>
      <c r="AP71" s="531"/>
      <c r="AQ71" s="529">
        <f>O71/$E71</f>
        <v>18.364776892149084</v>
      </c>
      <c r="AR71" s="529">
        <f>P71/$F71</f>
        <v>0.31851865287019393</v>
      </c>
      <c r="AS71" s="529">
        <f>AR71-AQ71</f>
        <v>-18.046258239278892</v>
      </c>
      <c r="AT71" s="530">
        <f>AS71/AQ71</f>
        <v>-0.98265600204452475</v>
      </c>
      <c r="AU71" s="531"/>
      <c r="AV71" s="529">
        <f>T71/$E71</f>
        <v>104.29909364819304</v>
      </c>
      <c r="AW71" s="529">
        <f>U71/$F71</f>
        <v>35.88738476273879</v>
      </c>
      <c r="AX71" s="529">
        <f>AW71-AV71</f>
        <v>-68.411708885454246</v>
      </c>
      <c r="AY71" s="530">
        <f>AX71/AV71</f>
        <v>-0.65591853670570677</v>
      </c>
      <c r="AZ71" s="531"/>
      <c r="BA71" s="529">
        <f>Y71/$E71</f>
        <v>809.65596719540815</v>
      </c>
      <c r="BB71" s="529">
        <f>Z71/$F71</f>
        <v>727.79802912630691</v>
      </c>
      <c r="BC71" s="529">
        <f>BB71-BA71</f>
        <v>-81.857938069101237</v>
      </c>
      <c r="BD71" s="530">
        <f>BC71/BA71</f>
        <v>-0.10110212409432544</v>
      </c>
      <c r="BE71" s="532"/>
      <c r="BF71" s="529">
        <f>AD71/$E71</f>
        <v>0</v>
      </c>
      <c r="BG71" s="529">
        <f>AE71/$F71</f>
        <v>114.32243793096924</v>
      </c>
      <c r="BH71" s="532"/>
      <c r="BI71" s="529">
        <f>AG71/$E71</f>
        <v>809.65596719540815</v>
      </c>
      <c r="BJ71" s="529">
        <f>AH71/$F71</f>
        <v>842.12046705727619</v>
      </c>
      <c r="BK71" s="529">
        <f>BJ71-BI71</f>
        <v>32.464499861868035</v>
      </c>
      <c r="BL71" s="530">
        <f>BK71/BI71</f>
        <v>4.0096659787888428E-2</v>
      </c>
    </row>
    <row r="72" spans="1:64">
      <c r="A72" s="397">
        <v>204</v>
      </c>
      <c r="B72" s="412">
        <v>11</v>
      </c>
      <c r="C72" s="412">
        <v>11</v>
      </c>
      <c r="D72" s="398" t="s">
        <v>95</v>
      </c>
      <c r="E72" s="400">
        <v>2689</v>
      </c>
      <c r="F72" s="400">
        <v>2628</v>
      </c>
      <c r="G72" s="522">
        <f>F72-E72</f>
        <v>-61</v>
      </c>
      <c r="H72" s="523">
        <f>G72/E72</f>
        <v>-2.2685013015991073E-2</v>
      </c>
      <c r="I72" s="523"/>
      <c r="J72" s="400">
        <v>-1679424.1142458234</v>
      </c>
      <c r="K72" s="434">
        <f>'1. Vos-laskelma'!D72</f>
        <v>-1708071.4487960758</v>
      </c>
      <c r="L72" s="522">
        <f>K72-J72</f>
        <v>-28647.334550252417</v>
      </c>
      <c r="M72" s="523">
        <f>L72/J72</f>
        <v>1.7057832090923045E-2</v>
      </c>
      <c r="N72" s="523"/>
      <c r="O72" s="400">
        <v>1129991.0250743905</v>
      </c>
      <c r="P72" s="434">
        <f>'1. Vos-laskelma'!G72</f>
        <v>1169540.0573727668</v>
      </c>
      <c r="Q72" s="522">
        <f>P72-O72</f>
        <v>39549.032298376318</v>
      </c>
      <c r="R72" s="523">
        <f>Q72/O72</f>
        <v>3.4999421606709394E-2</v>
      </c>
      <c r="S72" s="523"/>
      <c r="T72" s="400">
        <v>618298.41845865559</v>
      </c>
      <c r="U72" s="434">
        <f>'1. Vos-laskelma'!I72</f>
        <v>405004.60705816437</v>
      </c>
      <c r="V72" s="522">
        <f>U72-T72</f>
        <v>-213293.81140049122</v>
      </c>
      <c r="W72" s="523">
        <f>V72/T72</f>
        <v>-0.3449690392742833</v>
      </c>
      <c r="X72" s="524"/>
      <c r="Y72" s="434">
        <f>SUM(J72,O72,T72)</f>
        <v>68865.329287222703</v>
      </c>
      <c r="Z72" s="434">
        <f>SUM(K72,P72,U72)</f>
        <v>-133526.78436514462</v>
      </c>
      <c r="AA72" s="522">
        <f>Z72-Y72</f>
        <v>-202392.11365236732</v>
      </c>
      <c r="AB72" s="523">
        <f>AA72/Y72</f>
        <v>-2.9389551425541391</v>
      </c>
      <c r="AC72" s="524"/>
      <c r="AD72" s="527">
        <v>0</v>
      </c>
      <c r="AE72" s="447">
        <v>306249.41515165404</v>
      </c>
      <c r="AF72" s="515"/>
      <c r="AG72" s="399">
        <v>68865.329287222703</v>
      </c>
      <c r="AH72" s="399">
        <f>SUM(Z72,AE72)</f>
        <v>172722.63078650943</v>
      </c>
      <c r="AI72" s="522">
        <f>AH72-AG72</f>
        <v>103857.30149928672</v>
      </c>
      <c r="AJ72" s="523">
        <f>AI72/AG72</f>
        <v>1.5081217584267972</v>
      </c>
      <c r="AL72" s="529">
        <f>J72/$E72</f>
        <v>-624.55340804976697</v>
      </c>
      <c r="AM72" s="529">
        <f>K72/$F72</f>
        <v>-649.95108401677157</v>
      </c>
      <c r="AN72" s="529">
        <f>AM72-AL72</f>
        <v>-25.397675967004602</v>
      </c>
      <c r="AO72" s="530">
        <f>AN72/AL72</f>
        <v>4.0665338847980174E-2</v>
      </c>
      <c r="AP72" s="531"/>
      <c r="AQ72" s="529">
        <f>O72/$E72</f>
        <v>420.22723134042042</v>
      </c>
      <c r="AR72" s="529">
        <f>P72/$F72</f>
        <v>445.03046323164642</v>
      </c>
      <c r="AS72" s="529">
        <f>AR72-AQ72</f>
        <v>24.803231891226005</v>
      </c>
      <c r="AT72" s="530">
        <f>AS72/AQ72</f>
        <v>5.902338078403406E-2</v>
      </c>
      <c r="AU72" s="531"/>
      <c r="AV72" s="529">
        <f>T72/$E72</f>
        <v>229.93619131969342</v>
      </c>
      <c r="AW72" s="529">
        <f>U72/$F72</f>
        <v>154.11134210736847</v>
      </c>
      <c r="AX72" s="529">
        <f>AW72-AV72</f>
        <v>-75.824849212324949</v>
      </c>
      <c r="AY72" s="530">
        <f>AX72/AV72</f>
        <v>-0.3297647437627656</v>
      </c>
      <c r="AZ72" s="531"/>
      <c r="BA72" s="529">
        <f>Y72/$E72</f>
        <v>25.610014610346859</v>
      </c>
      <c r="BB72" s="529">
        <f>Z72/$F72</f>
        <v>-50.809278677756701</v>
      </c>
      <c r="BC72" s="529">
        <f>BB72-BA72</f>
        <v>-76.41929328810356</v>
      </c>
      <c r="BD72" s="530">
        <f>BC72/BA72</f>
        <v>-2.9839613311750681</v>
      </c>
      <c r="BE72" s="532"/>
      <c r="BF72" s="529">
        <f>AD72/$E72</f>
        <v>0</v>
      </c>
      <c r="BG72" s="529">
        <f>AE72/$F72</f>
        <v>116.53326299530215</v>
      </c>
      <c r="BH72" s="532"/>
      <c r="BI72" s="529">
        <f>AG72/$E72</f>
        <v>25.610014610346859</v>
      </c>
      <c r="BJ72" s="529">
        <f>AH72/$F72</f>
        <v>65.723984317545444</v>
      </c>
      <c r="BK72" s="529">
        <f>BJ72-BI72</f>
        <v>40.113969707198585</v>
      </c>
      <c r="BL72" s="530">
        <f>BK72/BI72</f>
        <v>1.5663391965029139</v>
      </c>
    </row>
    <row r="73" spans="1:64">
      <c r="A73" s="397">
        <v>205</v>
      </c>
      <c r="B73" s="412">
        <v>18</v>
      </c>
      <c r="C73" s="412">
        <v>18</v>
      </c>
      <c r="D73" s="398" t="s">
        <v>96</v>
      </c>
      <c r="E73" s="400">
        <v>36297</v>
      </c>
      <c r="F73" s="400">
        <v>36513</v>
      </c>
      <c r="G73" s="522">
        <f>F73-E73</f>
        <v>216</v>
      </c>
      <c r="H73" s="523">
        <f>G73/E73</f>
        <v>5.9509050334738411E-3</v>
      </c>
      <c r="I73" s="523"/>
      <c r="J73" s="400">
        <v>-1113469.7810062766</v>
      </c>
      <c r="K73" s="434">
        <f>'1. Vos-laskelma'!D73</f>
        <v>479386.25300785527</v>
      </c>
      <c r="L73" s="522">
        <f>K73-J73</f>
        <v>1592856.0340141319</v>
      </c>
      <c r="M73" s="523">
        <f>L73/J73</f>
        <v>-1.4305336895399345</v>
      </c>
      <c r="N73" s="523"/>
      <c r="O73" s="400">
        <v>12709206.49113602</v>
      </c>
      <c r="P73" s="434">
        <f>'1. Vos-laskelma'!G73</f>
        <v>12534728.131517362</v>
      </c>
      <c r="Q73" s="522">
        <f>P73-O73</f>
        <v>-174478.3596186582</v>
      </c>
      <c r="R73" s="523">
        <f>Q73/O73</f>
        <v>-1.3728501440302143E-2</v>
      </c>
      <c r="S73" s="523"/>
      <c r="T73" s="400">
        <v>5718120.9029471334</v>
      </c>
      <c r="U73" s="434">
        <f>'1. Vos-laskelma'!I73</f>
        <v>3136093.6663124566</v>
      </c>
      <c r="V73" s="522">
        <f>U73-T73</f>
        <v>-2582027.2366346768</v>
      </c>
      <c r="W73" s="523">
        <f>V73/T73</f>
        <v>-0.45155170386549431</v>
      </c>
      <c r="X73" s="524"/>
      <c r="Y73" s="434">
        <f>SUM(J73,O73,T73)</f>
        <v>17313857.613076877</v>
      </c>
      <c r="Z73" s="434">
        <f>SUM(K73,P73,U73)</f>
        <v>16150208.050837673</v>
      </c>
      <c r="AA73" s="522">
        <f>Z73-Y73</f>
        <v>-1163649.5622392036</v>
      </c>
      <c r="AB73" s="523">
        <f>AA73/Y73</f>
        <v>-6.7209144735042636E-2</v>
      </c>
      <c r="AC73" s="524"/>
      <c r="AD73" s="527">
        <v>0</v>
      </c>
      <c r="AE73" s="447">
        <v>6535384.9795336965</v>
      </c>
      <c r="AF73" s="515"/>
      <c r="AG73" s="399">
        <v>17313857.613076877</v>
      </c>
      <c r="AH73" s="399">
        <f>SUM(Z73,AE73)</f>
        <v>22685593.030371368</v>
      </c>
      <c r="AI73" s="522">
        <f>AH73-AG73</f>
        <v>5371735.4172944911</v>
      </c>
      <c r="AJ73" s="523">
        <f>AI73/AG73</f>
        <v>0.31025641641163237</v>
      </c>
      <c r="AL73" s="529">
        <f>J73/$E73</f>
        <v>-30.67663390931142</v>
      </c>
      <c r="AM73" s="529">
        <f>K73/$F73</f>
        <v>13.129193794206317</v>
      </c>
      <c r="AN73" s="529">
        <f>AM73-AL73</f>
        <v>43.805827703517735</v>
      </c>
      <c r="AO73" s="530">
        <f>AN73/AL73</f>
        <v>-1.427986780851505</v>
      </c>
      <c r="AP73" s="531"/>
      <c r="AQ73" s="529">
        <f>O73/$E73</f>
        <v>350.14481888685071</v>
      </c>
      <c r="AR73" s="529">
        <f>P73/$F73</f>
        <v>343.29493965210645</v>
      </c>
      <c r="AS73" s="529">
        <f>AR73-AQ73</f>
        <v>-6.8498792347442645</v>
      </c>
      <c r="AT73" s="530">
        <f>AS73/AQ73</f>
        <v>-1.9562988984160302E-2</v>
      </c>
      <c r="AU73" s="531"/>
      <c r="AV73" s="529">
        <f>T73/$E73</f>
        <v>157.53701140444483</v>
      </c>
      <c r="AW73" s="529">
        <f>U73/$F73</f>
        <v>85.889783537711409</v>
      </c>
      <c r="AX73" s="529">
        <f>AW73-AV73</f>
        <v>-71.647227866733417</v>
      </c>
      <c r="AY73" s="530">
        <f>AX73/AV73</f>
        <v>-0.45479616014038415</v>
      </c>
      <c r="AZ73" s="531"/>
      <c r="BA73" s="529">
        <f>Y73/$E73</f>
        <v>477.00519638198409</v>
      </c>
      <c r="BB73" s="529">
        <f>Z73/$F73</f>
        <v>442.31391698402416</v>
      </c>
      <c r="BC73" s="529">
        <f>BB73-BA73</f>
        <v>-34.691279397959931</v>
      </c>
      <c r="BD73" s="530">
        <f>BC73/BA73</f>
        <v>-7.2727256770132281E-2</v>
      </c>
      <c r="BE73" s="532"/>
      <c r="BF73" s="529">
        <f>AD73/$E73</f>
        <v>0</v>
      </c>
      <c r="BG73" s="529">
        <f>AE73/$F73</f>
        <v>178.98789416190661</v>
      </c>
      <c r="BH73" s="532"/>
      <c r="BI73" s="529">
        <f>AG73/$E73</f>
        <v>477.00519638198409</v>
      </c>
      <c r="BJ73" s="529">
        <f>AH73/$F73</f>
        <v>621.30181114593074</v>
      </c>
      <c r="BK73" s="529">
        <f>BJ73-BI73</f>
        <v>144.29661476394665</v>
      </c>
      <c r="BL73" s="530">
        <f>BK73/BI73</f>
        <v>0.30250533088196052</v>
      </c>
    </row>
    <row r="74" spans="1:64">
      <c r="A74" s="397">
        <v>208</v>
      </c>
      <c r="B74" s="412">
        <v>17</v>
      </c>
      <c r="C74" s="412">
        <v>17</v>
      </c>
      <c r="D74" s="398" t="s">
        <v>97</v>
      </c>
      <c r="E74" s="400">
        <v>12335</v>
      </c>
      <c r="F74" s="400">
        <v>12372</v>
      </c>
      <c r="G74" s="522">
        <f>F74-E74</f>
        <v>37</v>
      </c>
      <c r="H74" s="523">
        <f>G74/E74</f>
        <v>2.9995946493717065E-3</v>
      </c>
      <c r="I74" s="523"/>
      <c r="J74" s="400">
        <v>7140235.521314702</v>
      </c>
      <c r="K74" s="434">
        <f>'1. Vos-laskelma'!D74</f>
        <v>6636399.1883992087</v>
      </c>
      <c r="L74" s="522">
        <f>K74-J74</f>
        <v>-503836.33291549329</v>
      </c>
      <c r="M74" s="523">
        <f>L74/J74</f>
        <v>-7.0562985130037281E-2</v>
      </c>
      <c r="N74" s="523"/>
      <c r="O74" s="400">
        <v>5776803.9278499866</v>
      </c>
      <c r="P74" s="434">
        <f>'1. Vos-laskelma'!G74</f>
        <v>5144655.1889274018</v>
      </c>
      <c r="Q74" s="522">
        <f>P74-O74</f>
        <v>-632148.7389225848</v>
      </c>
      <c r="R74" s="523">
        <f>Q74/O74</f>
        <v>-0.1094288029882742</v>
      </c>
      <c r="S74" s="523"/>
      <c r="T74" s="400">
        <v>2423142.9183948599</v>
      </c>
      <c r="U74" s="434">
        <f>'1. Vos-laskelma'!I74</f>
        <v>1647968.6997987493</v>
      </c>
      <c r="V74" s="522">
        <f>U74-T74</f>
        <v>-775174.21859611059</v>
      </c>
      <c r="W74" s="523">
        <f>V74/T74</f>
        <v>-0.31990445660943601</v>
      </c>
      <c r="X74" s="524"/>
      <c r="Y74" s="434">
        <f>SUM(J74,O74,T74)</f>
        <v>15340182.367559548</v>
      </c>
      <c r="Z74" s="434">
        <f>SUM(K74,P74,U74)</f>
        <v>13429023.077125361</v>
      </c>
      <c r="AA74" s="522">
        <f>Z74-Y74</f>
        <v>-1911159.2904341873</v>
      </c>
      <c r="AB74" s="523">
        <f>AA74/Y74</f>
        <v>-0.12458517406388769</v>
      </c>
      <c r="AC74" s="524"/>
      <c r="AD74" s="527">
        <v>0</v>
      </c>
      <c r="AE74" s="447">
        <v>1314685.9638783918</v>
      </c>
      <c r="AF74" s="515"/>
      <c r="AG74" s="399">
        <v>15340182.367559548</v>
      </c>
      <c r="AH74" s="399">
        <f>SUM(Z74,AE74)</f>
        <v>14743709.041003752</v>
      </c>
      <c r="AI74" s="522">
        <f>AH74-AG74</f>
        <v>-596473.32655579597</v>
      </c>
      <c r="AJ74" s="523">
        <f>AI74/AG74</f>
        <v>-3.8883066202470985E-2</v>
      </c>
      <c r="AL74" s="529">
        <f>J74/$E74</f>
        <v>578.8597909456588</v>
      </c>
      <c r="AM74" s="529">
        <f>K74/$F74</f>
        <v>536.4047193985781</v>
      </c>
      <c r="AN74" s="529">
        <f>AM74-AL74</f>
        <v>-42.455071547080706</v>
      </c>
      <c r="AO74" s="530">
        <f>AN74/AL74</f>
        <v>-7.3342581763579828E-2</v>
      </c>
      <c r="AP74" s="531"/>
      <c r="AQ74" s="529">
        <f>O74/$E74</f>
        <v>468.32622033643992</v>
      </c>
      <c r="AR74" s="529">
        <f>P74/$F74</f>
        <v>415.83051963525719</v>
      </c>
      <c r="AS74" s="529">
        <f>AR74-AQ74</f>
        <v>-52.495700701182727</v>
      </c>
      <c r="AT74" s="530">
        <f>AS74/AQ74</f>
        <v>-0.11209216657455234</v>
      </c>
      <c r="AU74" s="531"/>
      <c r="AV74" s="529">
        <f>T74/$E74</f>
        <v>196.44450088324766</v>
      </c>
      <c r="AW74" s="529">
        <f>U74/$F74</f>
        <v>133.20147913019312</v>
      </c>
      <c r="AX74" s="529">
        <f>AW74-AV74</f>
        <v>-63.243021753054535</v>
      </c>
      <c r="AY74" s="530">
        <f>AX74/AV74</f>
        <v>-0.32193836665675662</v>
      </c>
      <c r="AZ74" s="531"/>
      <c r="BA74" s="529">
        <f>Y74/$E74</f>
        <v>1243.6305121653465</v>
      </c>
      <c r="BB74" s="529">
        <f>Z74/$F74</f>
        <v>1085.4367181640284</v>
      </c>
      <c r="BC74" s="529">
        <f>BB74-BA74</f>
        <v>-158.19379400131811</v>
      </c>
      <c r="BD74" s="530">
        <f>BC74/BA74</f>
        <v>-0.12720321064323123</v>
      </c>
      <c r="BE74" s="532"/>
      <c r="BF74" s="529">
        <f>AD74/$E74</f>
        <v>0</v>
      </c>
      <c r="BG74" s="529">
        <f>AE74/$F74</f>
        <v>106.26301033611314</v>
      </c>
      <c r="BH74" s="532"/>
      <c r="BI74" s="529">
        <f>AG74/$E74</f>
        <v>1243.6305121653465</v>
      </c>
      <c r="BJ74" s="529">
        <f>AH74/$F74</f>
        <v>1191.6997285001416</v>
      </c>
      <c r="BK74" s="529">
        <f>BJ74-BI74</f>
        <v>-51.930783665204899</v>
      </c>
      <c r="BL74" s="530">
        <f>BK74/BI74</f>
        <v>-4.1757405561548701E-2</v>
      </c>
    </row>
    <row r="75" spans="1:64">
      <c r="A75" s="397">
        <v>211</v>
      </c>
      <c r="B75" s="412">
        <v>6</v>
      </c>
      <c r="C75" s="412">
        <v>6</v>
      </c>
      <c r="D75" s="398" t="s">
        <v>98</v>
      </c>
      <c r="E75" s="400">
        <v>32959</v>
      </c>
      <c r="F75" s="400">
        <v>33473</v>
      </c>
      <c r="G75" s="522">
        <f>F75-E75</f>
        <v>514</v>
      </c>
      <c r="H75" s="523">
        <f>G75/E75</f>
        <v>1.5595133347492339E-2</v>
      </c>
      <c r="I75" s="523"/>
      <c r="J75" s="400">
        <v>14614378.844013335</v>
      </c>
      <c r="K75" s="434">
        <f>'1. Vos-laskelma'!D75</f>
        <v>13879016.429156525</v>
      </c>
      <c r="L75" s="522">
        <f>K75-J75</f>
        <v>-735362.41485681012</v>
      </c>
      <c r="M75" s="523">
        <f>L75/J75</f>
        <v>-5.0317733152103521E-2</v>
      </c>
      <c r="N75" s="523"/>
      <c r="O75" s="400">
        <v>5317115.4541388405</v>
      </c>
      <c r="P75" s="434">
        <f>'1. Vos-laskelma'!G75</f>
        <v>5286275.4812672921</v>
      </c>
      <c r="Q75" s="522">
        <f>P75-O75</f>
        <v>-30839.972871548496</v>
      </c>
      <c r="R75" s="523">
        <f>Q75/O75</f>
        <v>-5.8001322592201145E-3</v>
      </c>
      <c r="S75" s="523"/>
      <c r="T75" s="400">
        <v>4222130.48012006</v>
      </c>
      <c r="U75" s="434">
        <f>'1. Vos-laskelma'!I75</f>
        <v>1395414.0121194879</v>
      </c>
      <c r="V75" s="522">
        <f>U75-T75</f>
        <v>-2826716.4680005722</v>
      </c>
      <c r="W75" s="523">
        <f>V75/T75</f>
        <v>-0.66950002642272488</v>
      </c>
      <c r="X75" s="524"/>
      <c r="Y75" s="434">
        <f>SUM(J75,O75,T75)</f>
        <v>24153624.778272234</v>
      </c>
      <c r="Z75" s="434">
        <f>SUM(K75,P75,U75)</f>
        <v>20560705.922543302</v>
      </c>
      <c r="AA75" s="522">
        <f>Z75-Y75</f>
        <v>-3592918.8557289317</v>
      </c>
      <c r="AB75" s="523">
        <f>AA75/Y75</f>
        <v>-0.14875278094743763</v>
      </c>
      <c r="AC75" s="524"/>
      <c r="AD75" s="527">
        <v>0</v>
      </c>
      <c r="AE75" s="447">
        <v>3347172.2830402199</v>
      </c>
      <c r="AF75" s="515"/>
      <c r="AG75" s="399">
        <v>24153624.778272234</v>
      </c>
      <c r="AH75" s="399">
        <f>SUM(Z75,AE75)</f>
        <v>23907878.20558352</v>
      </c>
      <c r="AI75" s="522">
        <f>AH75-AG75</f>
        <v>-245746.57268871367</v>
      </c>
      <c r="AJ75" s="523">
        <f>AI75/AG75</f>
        <v>-1.0174314412211073E-2</v>
      </c>
      <c r="AL75" s="529">
        <f>J75/$E75</f>
        <v>443.41086938357762</v>
      </c>
      <c r="AM75" s="529">
        <f>K75/$F75</f>
        <v>414.63317985111956</v>
      </c>
      <c r="AN75" s="529">
        <f>AM75-AL75</f>
        <v>-28.777689532458055</v>
      </c>
      <c r="AO75" s="530">
        <f>AN75/AL75</f>
        <v>-6.490073094614103E-2</v>
      </c>
      <c r="AP75" s="531"/>
      <c r="AQ75" s="529">
        <f>O75/$E75</f>
        <v>161.32514500254379</v>
      </c>
      <c r="AR75" s="529">
        <f>P75/$F75</f>
        <v>157.92655218436627</v>
      </c>
      <c r="AS75" s="529">
        <f>AR75-AQ75</f>
        <v>-3.3985928181775193</v>
      </c>
      <c r="AT75" s="530">
        <f>AS75/AQ75</f>
        <v>-2.1066727187035412E-2</v>
      </c>
      <c r="AU75" s="531"/>
      <c r="AV75" s="529">
        <f>T75/$E75</f>
        <v>128.10250554082526</v>
      </c>
      <c r="AW75" s="529">
        <f>U75/$F75</f>
        <v>41.687748696546109</v>
      </c>
      <c r="AX75" s="529">
        <f>AW75-AV75</f>
        <v>-86.414756844279154</v>
      </c>
      <c r="AY75" s="530">
        <f>AX75/AV75</f>
        <v>-0.67457507157609375</v>
      </c>
      <c r="AZ75" s="531"/>
      <c r="BA75" s="529">
        <f>Y75/$E75</f>
        <v>732.83851992694667</v>
      </c>
      <c r="BB75" s="529">
        <f>Z75/$F75</f>
        <v>614.24748073203182</v>
      </c>
      <c r="BC75" s="529">
        <f>BB75-BA75</f>
        <v>-118.59103919491486</v>
      </c>
      <c r="BD75" s="530">
        <f>BC75/BA75</f>
        <v>-0.16182424363656084</v>
      </c>
      <c r="BE75" s="532"/>
      <c r="BF75" s="529">
        <f>AD75/$E75</f>
        <v>0</v>
      </c>
      <c r="BG75" s="529">
        <f>AE75/$F75</f>
        <v>99.996184478242753</v>
      </c>
      <c r="BH75" s="532"/>
      <c r="BI75" s="529">
        <f>AG75/$E75</f>
        <v>732.83851992694667</v>
      </c>
      <c r="BJ75" s="529">
        <f>AH75/$F75</f>
        <v>714.24366521027457</v>
      </c>
      <c r="BK75" s="529">
        <f>BJ75-BI75</f>
        <v>-18.594854716672103</v>
      </c>
      <c r="BL75" s="530">
        <f>BK75/BI75</f>
        <v>-2.5373740887045266E-2</v>
      </c>
    </row>
    <row r="76" spans="1:64">
      <c r="A76" s="397">
        <v>213</v>
      </c>
      <c r="B76" s="412">
        <v>10</v>
      </c>
      <c r="C76" s="412">
        <v>10</v>
      </c>
      <c r="D76" s="398" t="s">
        <v>99</v>
      </c>
      <c r="E76" s="400">
        <v>5154</v>
      </c>
      <c r="F76" s="400">
        <v>5114</v>
      </c>
      <c r="G76" s="522">
        <f>F76-E76</f>
        <v>-40</v>
      </c>
      <c r="H76" s="523">
        <f>G76/E76</f>
        <v>-7.7609623593325574E-3</v>
      </c>
      <c r="I76" s="523"/>
      <c r="J76" s="400">
        <v>-439726.07780890947</v>
      </c>
      <c r="K76" s="434">
        <f>'1. Vos-laskelma'!D76</f>
        <v>-521457.33125311823</v>
      </c>
      <c r="L76" s="522">
        <f>K76-J76</f>
        <v>-81731.253444208764</v>
      </c>
      <c r="M76" s="523">
        <f>L76/J76</f>
        <v>0.18586856129039153</v>
      </c>
      <c r="N76" s="523"/>
      <c r="O76" s="400">
        <v>1203811.5481204316</v>
      </c>
      <c r="P76" s="434">
        <f>'1. Vos-laskelma'!G76</f>
        <v>1530842.8044305677</v>
      </c>
      <c r="Q76" s="522">
        <f>P76-O76</f>
        <v>327031.25631013606</v>
      </c>
      <c r="R76" s="523">
        <f>Q76/O76</f>
        <v>0.27166316590063083</v>
      </c>
      <c r="S76" s="523"/>
      <c r="T76" s="400">
        <v>1110295.7370382252</v>
      </c>
      <c r="U76" s="434">
        <f>'1. Vos-laskelma'!I76</f>
        <v>772483.13795703754</v>
      </c>
      <c r="V76" s="522">
        <f>U76-T76</f>
        <v>-337812.59908118763</v>
      </c>
      <c r="W76" s="523">
        <f>V76/T76</f>
        <v>-0.30425461236329815</v>
      </c>
      <c r="X76" s="524"/>
      <c r="Y76" s="434">
        <f>SUM(J76,O76,T76)</f>
        <v>1874381.2073497474</v>
      </c>
      <c r="Z76" s="434">
        <f>SUM(K76,P76,U76)</f>
        <v>1781868.611134487</v>
      </c>
      <c r="AA76" s="522">
        <f>Z76-Y76</f>
        <v>-92512.596215260448</v>
      </c>
      <c r="AB76" s="523">
        <f>AA76/Y76</f>
        <v>-4.9356340029714244E-2</v>
      </c>
      <c r="AC76" s="524"/>
      <c r="AD76" s="527">
        <v>0</v>
      </c>
      <c r="AE76" s="447">
        <v>843387.26813490712</v>
      </c>
      <c r="AF76" s="515"/>
      <c r="AG76" s="399">
        <v>1874381.2073497474</v>
      </c>
      <c r="AH76" s="399">
        <f>SUM(Z76,AE76)</f>
        <v>2625255.8792693941</v>
      </c>
      <c r="AI76" s="522">
        <f>AH76-AG76</f>
        <v>750874.67191964667</v>
      </c>
      <c r="AJ76" s="523">
        <f>AI76/AG76</f>
        <v>0.40059869837328044</v>
      </c>
      <c r="AL76" s="529">
        <f>J76/$E76</f>
        <v>-85.317438457297143</v>
      </c>
      <c r="AM76" s="529">
        <f>K76/$F76</f>
        <v>-101.96662715156789</v>
      </c>
      <c r="AN76" s="529">
        <f>AM76-AL76</f>
        <v>-16.649188694270748</v>
      </c>
      <c r="AO76" s="530">
        <f>AN76/AL76</f>
        <v>0.19514402911432879</v>
      </c>
      <c r="AP76" s="531"/>
      <c r="AQ76" s="529">
        <f>O76/$E76</f>
        <v>233.56840281731309</v>
      </c>
      <c r="AR76" s="529">
        <f>P76/$F76</f>
        <v>299.3435284377332</v>
      </c>
      <c r="AS76" s="529">
        <f>AR76-AQ76</f>
        <v>65.775125620420113</v>
      </c>
      <c r="AT76" s="530">
        <f>AS76/AQ76</f>
        <v>0.28160969046770645</v>
      </c>
      <c r="AU76" s="531"/>
      <c r="AV76" s="529">
        <f>T76/$E76</f>
        <v>215.42408557202663</v>
      </c>
      <c r="AW76" s="529">
        <f>U76/$F76</f>
        <v>151.05262768029675</v>
      </c>
      <c r="AX76" s="529">
        <f>AW76-AV76</f>
        <v>-64.371457891729875</v>
      </c>
      <c r="AY76" s="530">
        <f>AX76/AV76</f>
        <v>-0.29881272430982375</v>
      </c>
      <c r="AZ76" s="531"/>
      <c r="BA76" s="529">
        <f>Y76/$E76</f>
        <v>363.67504993204255</v>
      </c>
      <c r="BB76" s="529">
        <f>Z76/$F76</f>
        <v>348.42952896646204</v>
      </c>
      <c r="BC76" s="529">
        <f>BB76-BA76</f>
        <v>-15.245520965580511</v>
      </c>
      <c r="BD76" s="530">
        <f>BC76/BA76</f>
        <v>-4.1920722822281417E-2</v>
      </c>
      <c r="BE76" s="532"/>
      <c r="BF76" s="529">
        <f>AD76/$E76</f>
        <v>0</v>
      </c>
      <c r="BG76" s="529">
        <f>AE76/$F76</f>
        <v>164.9173383134351</v>
      </c>
      <c r="BH76" s="532"/>
      <c r="BI76" s="529">
        <f>AG76/$E76</f>
        <v>363.67504993204255</v>
      </c>
      <c r="BJ76" s="529">
        <f>AH76/$F76</f>
        <v>513.3468672798972</v>
      </c>
      <c r="BK76" s="529">
        <f>BJ76-BI76</f>
        <v>149.67181734785464</v>
      </c>
      <c r="BL76" s="530">
        <f>BK76/BI76</f>
        <v>0.41155371361280568</v>
      </c>
    </row>
    <row r="77" spans="1:64">
      <c r="A77" s="397">
        <v>214</v>
      </c>
      <c r="B77" s="412">
        <v>4</v>
      </c>
      <c r="C77" s="412">
        <v>4</v>
      </c>
      <c r="D77" s="398" t="s">
        <v>100</v>
      </c>
      <c r="E77" s="400">
        <v>12528</v>
      </c>
      <c r="F77" s="400">
        <v>12394</v>
      </c>
      <c r="G77" s="522">
        <f>F77-E77</f>
        <v>-134</v>
      </c>
      <c r="H77" s="523">
        <f>G77/E77</f>
        <v>-1.0696040868454661E-2</v>
      </c>
      <c r="I77" s="523"/>
      <c r="J77" s="400">
        <v>1632181.5425171412</v>
      </c>
      <c r="K77" s="434">
        <f>'1. Vos-laskelma'!D77</f>
        <v>1389498.5075101932</v>
      </c>
      <c r="L77" s="522">
        <f>K77-J77</f>
        <v>-242683.03500694805</v>
      </c>
      <c r="M77" s="523">
        <f>L77/J77</f>
        <v>-0.14868630031968358</v>
      </c>
      <c r="N77" s="523"/>
      <c r="O77" s="400">
        <v>5190839.3998318166</v>
      </c>
      <c r="P77" s="434">
        <f>'1. Vos-laskelma'!G77</f>
        <v>5103836.7024859544</v>
      </c>
      <c r="Q77" s="522">
        <f>P77-O77</f>
        <v>-87002.697345862165</v>
      </c>
      <c r="R77" s="523">
        <f>Q77/O77</f>
        <v>-1.6760814705359804E-2</v>
      </c>
      <c r="S77" s="523"/>
      <c r="T77" s="400">
        <v>2646942.193622163</v>
      </c>
      <c r="U77" s="434">
        <f>'1. Vos-laskelma'!I77</f>
        <v>1778719.4744846458</v>
      </c>
      <c r="V77" s="522">
        <f>U77-T77</f>
        <v>-868222.71913751727</v>
      </c>
      <c r="W77" s="523">
        <f>V77/T77</f>
        <v>-0.32800970162080217</v>
      </c>
      <c r="X77" s="524"/>
      <c r="Y77" s="434">
        <f>SUM(J77,O77,T77)</f>
        <v>9469963.1359711215</v>
      </c>
      <c r="Z77" s="434">
        <f>SUM(K77,P77,U77)</f>
        <v>8272054.6844807928</v>
      </c>
      <c r="AA77" s="522">
        <f>Z77-Y77</f>
        <v>-1197908.4514903286</v>
      </c>
      <c r="AB77" s="523">
        <f>AA77/Y77</f>
        <v>-0.12649557704613873</v>
      </c>
      <c r="AC77" s="524"/>
      <c r="AD77" s="527">
        <v>0</v>
      </c>
      <c r="AE77" s="447">
        <v>2234195.2658769228</v>
      </c>
      <c r="AF77" s="515"/>
      <c r="AG77" s="399">
        <v>9469963.1359711215</v>
      </c>
      <c r="AH77" s="399">
        <f>SUM(Z77,AE77)</f>
        <v>10506249.950357717</v>
      </c>
      <c r="AI77" s="522">
        <f>AH77-AG77</f>
        <v>1036286.814386595</v>
      </c>
      <c r="AJ77" s="523">
        <f>AI77/AG77</f>
        <v>0.10942881186625933</v>
      </c>
      <c r="AL77" s="529">
        <f>J77/$E77</f>
        <v>130.28269017537846</v>
      </c>
      <c r="AM77" s="529">
        <f>K77/$F77</f>
        <v>112.1105783048405</v>
      </c>
      <c r="AN77" s="529">
        <f>AM77-AL77</f>
        <v>-18.172111870537961</v>
      </c>
      <c r="AO77" s="530">
        <f>AN77/AL77</f>
        <v>-0.13948216640350145</v>
      </c>
      <c r="AP77" s="531"/>
      <c r="AQ77" s="529">
        <f>O77/$E77</f>
        <v>414.3390325536252</v>
      </c>
      <c r="AR77" s="529">
        <f>P77/$F77</f>
        <v>411.79899164805181</v>
      </c>
      <c r="AS77" s="529">
        <f>AR77-AQ77</f>
        <v>-2.5400409055733917</v>
      </c>
      <c r="AT77" s="530">
        <f>AS77/AQ77</f>
        <v>-6.1303442495359173E-3</v>
      </c>
      <c r="AU77" s="531"/>
      <c r="AV77" s="529">
        <f>T77/$E77</f>
        <v>211.28210357775887</v>
      </c>
      <c r="AW77" s="529">
        <f>U77/$F77</f>
        <v>143.514561439781</v>
      </c>
      <c r="AX77" s="529">
        <f>AW77-AV77</f>
        <v>-67.76754213797787</v>
      </c>
      <c r="AY77" s="530">
        <f>AX77/AV77</f>
        <v>-0.32074435548696223</v>
      </c>
      <c r="AZ77" s="531"/>
      <c r="BA77" s="529">
        <f>Y77/$E77</f>
        <v>755.90382630676254</v>
      </c>
      <c r="BB77" s="529">
        <f>Z77/$F77</f>
        <v>667.4241313926733</v>
      </c>
      <c r="BC77" s="529">
        <f>BB77-BA77</f>
        <v>-88.479694914089237</v>
      </c>
      <c r="BD77" s="530">
        <f>BC77/BA77</f>
        <v>-0.11705152406277437</v>
      </c>
      <c r="BE77" s="532"/>
      <c r="BF77" s="529">
        <f>AD77/$E77</f>
        <v>0</v>
      </c>
      <c r="BG77" s="529">
        <f>AE77/$F77</f>
        <v>180.26426221372623</v>
      </c>
      <c r="BH77" s="532"/>
      <c r="BI77" s="529">
        <f>AG77/$E77</f>
        <v>755.90382630676254</v>
      </c>
      <c r="BJ77" s="529">
        <f>AH77/$F77</f>
        <v>847.68839360639959</v>
      </c>
      <c r="BK77" s="529">
        <f>BJ77-BI77</f>
        <v>91.784567299637047</v>
      </c>
      <c r="BL77" s="530">
        <f>BK77/BI77</f>
        <v>0.12142360457160702</v>
      </c>
    </row>
    <row r="78" spans="1:64">
      <c r="A78" s="397">
        <v>216</v>
      </c>
      <c r="B78" s="412">
        <v>13</v>
      </c>
      <c r="C78" s="412">
        <v>13</v>
      </c>
      <c r="D78" s="398" t="s">
        <v>101</v>
      </c>
      <c r="E78" s="400">
        <v>1269</v>
      </c>
      <c r="F78" s="400">
        <v>1217</v>
      </c>
      <c r="G78" s="522">
        <f>F78-E78</f>
        <v>-52</v>
      </c>
      <c r="H78" s="523">
        <f>G78/E78</f>
        <v>-4.097714736012608E-2</v>
      </c>
      <c r="I78" s="523"/>
      <c r="J78" s="400">
        <v>563697.03865836503</v>
      </c>
      <c r="K78" s="434">
        <f>'1. Vos-laskelma'!D78</f>
        <v>601015.04754763213</v>
      </c>
      <c r="L78" s="522">
        <f>K78-J78</f>
        <v>37318.008889267105</v>
      </c>
      <c r="M78" s="523">
        <f>L78/J78</f>
        <v>6.6202243989229304E-2</v>
      </c>
      <c r="N78" s="523"/>
      <c r="O78" s="400">
        <v>508158.78204722999</v>
      </c>
      <c r="P78" s="434">
        <f>'1. Vos-laskelma'!G78</f>
        <v>541433.61945032887</v>
      </c>
      <c r="Q78" s="522">
        <f>P78-O78</f>
        <v>33274.837403098878</v>
      </c>
      <c r="R78" s="523">
        <f>Q78/O78</f>
        <v>6.5481181431212981E-2</v>
      </c>
      <c r="S78" s="523"/>
      <c r="T78" s="400">
        <v>300791.69579398894</v>
      </c>
      <c r="U78" s="434">
        <f>'1. Vos-laskelma'!I78</f>
        <v>227313.49237792363</v>
      </c>
      <c r="V78" s="522">
        <f>U78-T78</f>
        <v>-73478.203416065313</v>
      </c>
      <c r="W78" s="523">
        <f>V78/T78</f>
        <v>-0.24428268613635612</v>
      </c>
      <c r="X78" s="524"/>
      <c r="Y78" s="434">
        <f>SUM(J78,O78,T78)</f>
        <v>1372647.5164995838</v>
      </c>
      <c r="Z78" s="434">
        <f>SUM(K78,P78,U78)</f>
        <v>1369762.1593758846</v>
      </c>
      <c r="AA78" s="522">
        <f>Z78-Y78</f>
        <v>-2885.3571236992721</v>
      </c>
      <c r="AB78" s="523">
        <f>AA78/Y78</f>
        <v>-2.1020379150630598E-3</v>
      </c>
      <c r="AC78" s="524"/>
      <c r="AD78" s="527">
        <v>0</v>
      </c>
      <c r="AE78" s="447">
        <v>199920.26236090675</v>
      </c>
      <c r="AF78" s="515"/>
      <c r="AG78" s="399">
        <v>1372647.5164995838</v>
      </c>
      <c r="AH78" s="399">
        <f>SUM(Z78,AE78)</f>
        <v>1569682.4217367913</v>
      </c>
      <c r="AI78" s="522">
        <f>AH78-AG78</f>
        <v>197034.90523720742</v>
      </c>
      <c r="AJ78" s="523">
        <f>AI78/AG78</f>
        <v>0.14354370140097591</v>
      </c>
      <c r="AL78" s="529">
        <f>J78/$E78</f>
        <v>444.20570422250989</v>
      </c>
      <c r="AM78" s="529">
        <f>K78/$F78</f>
        <v>493.84966930783247</v>
      </c>
      <c r="AN78" s="529">
        <f>AM78-AL78</f>
        <v>49.643965085322577</v>
      </c>
      <c r="AO78" s="530">
        <f>AN78/AL78</f>
        <v>0.11175895449657509</v>
      </c>
      <c r="AP78" s="531"/>
      <c r="AQ78" s="529">
        <f>O78/$E78</f>
        <v>400.44033258252955</v>
      </c>
      <c r="AR78" s="529">
        <f>P78/$F78</f>
        <v>444.89204556312973</v>
      </c>
      <c r="AS78" s="529">
        <f>AR78-AQ78</f>
        <v>44.451712980600178</v>
      </c>
      <c r="AT78" s="530">
        <f>AS78/AQ78</f>
        <v>0.11100708236336013</v>
      </c>
      <c r="AU78" s="531"/>
      <c r="AV78" s="529">
        <f>T78/$E78</f>
        <v>237.03049313947119</v>
      </c>
      <c r="AW78" s="529">
        <f>U78/$F78</f>
        <v>186.78183432861431</v>
      </c>
      <c r="AX78" s="529">
        <f>AW78-AV78</f>
        <v>-50.248658810856881</v>
      </c>
      <c r="AY78" s="530">
        <f>AX78/AV78</f>
        <v>-0.21199238184637303</v>
      </c>
      <c r="AZ78" s="531"/>
      <c r="BA78" s="529">
        <f>Y78/$E78</f>
        <v>1081.6765299445105</v>
      </c>
      <c r="BB78" s="529">
        <f>Z78/$F78</f>
        <v>1125.5235491995766</v>
      </c>
      <c r="BC78" s="529">
        <f>BB78-BA78</f>
        <v>43.847019255066016</v>
      </c>
      <c r="BD78" s="530">
        <f>BC78/BA78</f>
        <v>4.0536165888073163E-2</v>
      </c>
      <c r="BE78" s="532"/>
      <c r="BF78" s="529">
        <f>AD78/$E78</f>
        <v>0</v>
      </c>
      <c r="BG78" s="529">
        <f>AE78/$F78</f>
        <v>164.27301755210087</v>
      </c>
      <c r="BH78" s="532"/>
      <c r="BI78" s="529">
        <f>AG78/$E78</f>
        <v>1081.6765299445105</v>
      </c>
      <c r="BJ78" s="529">
        <f>AH78/$F78</f>
        <v>1289.7965667516773</v>
      </c>
      <c r="BK78" s="529">
        <f>BJ78-BI78</f>
        <v>208.1200368071668</v>
      </c>
      <c r="BL78" s="530">
        <f>BK78/BI78</f>
        <v>0.19240505922583273</v>
      </c>
    </row>
    <row r="79" spans="1:64">
      <c r="A79" s="397">
        <v>217</v>
      </c>
      <c r="B79" s="412">
        <v>16</v>
      </c>
      <c r="C79" s="412">
        <v>16</v>
      </c>
      <c r="D79" s="398" t="s">
        <v>102</v>
      </c>
      <c r="E79" s="400">
        <v>5352</v>
      </c>
      <c r="F79" s="400">
        <v>5246</v>
      </c>
      <c r="G79" s="522">
        <f>F79-E79</f>
        <v>-106</v>
      </c>
      <c r="H79" s="523">
        <f>G79/E79</f>
        <v>-1.9805680119581465E-2</v>
      </c>
      <c r="I79" s="523"/>
      <c r="J79" s="400">
        <v>698341.38973328052</v>
      </c>
      <c r="K79" s="434">
        <f>'1. Vos-laskelma'!D79</f>
        <v>902546.01187755587</v>
      </c>
      <c r="L79" s="522">
        <f>K79-J79</f>
        <v>204204.62214427534</v>
      </c>
      <c r="M79" s="523">
        <f>L79/J79</f>
        <v>0.2924137465520521</v>
      </c>
      <c r="N79" s="523"/>
      <c r="O79" s="400">
        <v>2723056.9866396575</v>
      </c>
      <c r="P79" s="434">
        <f>'1. Vos-laskelma'!G79</f>
        <v>2761036.5745834182</v>
      </c>
      <c r="Q79" s="522">
        <f>P79-O79</f>
        <v>37979.587943760678</v>
      </c>
      <c r="R79" s="523">
        <f>Q79/O79</f>
        <v>1.394740842005982E-2</v>
      </c>
      <c r="S79" s="523"/>
      <c r="T79" s="400">
        <v>1051504.0723747611</v>
      </c>
      <c r="U79" s="434">
        <f>'1. Vos-laskelma'!I79</f>
        <v>593859.30063239927</v>
      </c>
      <c r="V79" s="522">
        <f>U79-T79</f>
        <v>-457644.77174236183</v>
      </c>
      <c r="W79" s="523">
        <f>V79/T79</f>
        <v>-0.43522872023576437</v>
      </c>
      <c r="X79" s="524"/>
      <c r="Y79" s="434">
        <f>SUM(J79,O79,T79)</f>
        <v>4472902.4487476991</v>
      </c>
      <c r="Z79" s="434">
        <f>SUM(K79,P79,U79)</f>
        <v>4257441.8870933736</v>
      </c>
      <c r="AA79" s="522">
        <f>Z79-Y79</f>
        <v>-215460.56165432557</v>
      </c>
      <c r="AB79" s="523">
        <f>AA79/Y79</f>
        <v>-4.8170190189291778E-2</v>
      </c>
      <c r="AC79" s="524"/>
      <c r="AD79" s="527">
        <v>0</v>
      </c>
      <c r="AE79" s="447">
        <v>592906.7306152333</v>
      </c>
      <c r="AF79" s="515"/>
      <c r="AG79" s="399">
        <v>4472902.4487476991</v>
      </c>
      <c r="AH79" s="399">
        <f>SUM(Z79,AE79)</f>
        <v>4850348.6177086066</v>
      </c>
      <c r="AI79" s="522">
        <f>AH79-AG79</f>
        <v>377446.1689609075</v>
      </c>
      <c r="AJ79" s="523">
        <f>AI79/AG79</f>
        <v>8.4385066136772782E-2</v>
      </c>
      <c r="AL79" s="529">
        <f>J79/$E79</f>
        <v>130.48232244642759</v>
      </c>
      <c r="AM79" s="529">
        <f>K79/$F79</f>
        <v>172.04460767776513</v>
      </c>
      <c r="AN79" s="529">
        <f>AM79-AL79</f>
        <v>41.56228523133754</v>
      </c>
      <c r="AO79" s="530">
        <f>AN79/AL79</f>
        <v>0.31852809217433925</v>
      </c>
      <c r="AP79" s="531"/>
      <c r="AQ79" s="529">
        <f>O79/$E79</f>
        <v>508.79241155449506</v>
      </c>
      <c r="AR79" s="529">
        <f>P79/$F79</f>
        <v>526.31272866630161</v>
      </c>
      <c r="AS79" s="529">
        <f>AR79-AQ79</f>
        <v>17.520317111806548</v>
      </c>
      <c r="AT79" s="530">
        <f>AS79/AQ79</f>
        <v>3.4435099097247457E-2</v>
      </c>
      <c r="AU79" s="531"/>
      <c r="AV79" s="529">
        <f>T79/$E79</f>
        <v>196.46937077256374</v>
      </c>
      <c r="AW79" s="529">
        <f>U79/$F79</f>
        <v>113.20230663980162</v>
      </c>
      <c r="AX79" s="529">
        <f>AW79-AV79</f>
        <v>-83.267064132762115</v>
      </c>
      <c r="AY79" s="530">
        <f>AX79/AV79</f>
        <v>-0.42381702453332271</v>
      </c>
      <c r="AZ79" s="531"/>
      <c r="BA79" s="529">
        <f>Y79/$E79</f>
        <v>835.74410477348636</v>
      </c>
      <c r="BB79" s="529">
        <f>Z79/$F79</f>
        <v>811.55964298386834</v>
      </c>
      <c r="BC79" s="529">
        <f>BB79-BA79</f>
        <v>-24.184461789618013</v>
      </c>
      <c r="BD79" s="530">
        <f>BC79/BA79</f>
        <v>-2.8937639705125747E-2</v>
      </c>
      <c r="BE79" s="532"/>
      <c r="BF79" s="529">
        <f>AD79/$E79</f>
        <v>0</v>
      </c>
      <c r="BG79" s="529">
        <f>AE79/$F79</f>
        <v>113.02072638490912</v>
      </c>
      <c r="BH79" s="532"/>
      <c r="BI79" s="529">
        <f>AG79/$E79</f>
        <v>835.74410477348636</v>
      </c>
      <c r="BJ79" s="529">
        <f>AH79/$F79</f>
        <v>924.5803693687775</v>
      </c>
      <c r="BK79" s="529">
        <f>BJ79-BI79</f>
        <v>88.836264595291141</v>
      </c>
      <c r="BL79" s="530">
        <f>BK79/BI79</f>
        <v>0.1062960110491819</v>
      </c>
    </row>
    <row r="80" spans="1:64">
      <c r="A80" s="397">
        <v>218</v>
      </c>
      <c r="B80" s="412">
        <v>14</v>
      </c>
      <c r="C80" s="412">
        <v>14</v>
      </c>
      <c r="D80" s="398" t="s">
        <v>103</v>
      </c>
      <c r="E80" s="400">
        <v>1200</v>
      </c>
      <c r="F80" s="400">
        <v>1188</v>
      </c>
      <c r="G80" s="522">
        <f>F80-E80</f>
        <v>-12</v>
      </c>
      <c r="H80" s="523">
        <f>G80/E80</f>
        <v>-0.01</v>
      </c>
      <c r="I80" s="523"/>
      <c r="J80" s="400">
        <v>294177.13488718047</v>
      </c>
      <c r="K80" s="434">
        <f>'1. Vos-laskelma'!D80</f>
        <v>348497.15169742162</v>
      </c>
      <c r="L80" s="522">
        <f>K80-J80</f>
        <v>54320.016810241155</v>
      </c>
      <c r="M80" s="523">
        <f>L80/J80</f>
        <v>0.18465070995770411</v>
      </c>
      <c r="N80" s="523"/>
      <c r="O80" s="400">
        <v>625806.49527986499</v>
      </c>
      <c r="P80" s="434">
        <f>'1. Vos-laskelma'!G80</f>
        <v>705355.68350785447</v>
      </c>
      <c r="Q80" s="522">
        <f>P80-O80</f>
        <v>79549.188227989478</v>
      </c>
      <c r="R80" s="523">
        <f>Q80/O80</f>
        <v>0.12711467335028942</v>
      </c>
      <c r="S80" s="523"/>
      <c r="T80" s="400">
        <v>336771.41445973481</v>
      </c>
      <c r="U80" s="434">
        <f>'1. Vos-laskelma'!I80</f>
        <v>249393.84368089002</v>
      </c>
      <c r="V80" s="522">
        <f>U80-T80</f>
        <v>-87377.570778844791</v>
      </c>
      <c r="W80" s="523">
        <f>V80/T80</f>
        <v>-0.2594566136767284</v>
      </c>
      <c r="X80" s="524"/>
      <c r="Y80" s="434">
        <f>SUM(J80,O80,T80)</f>
        <v>1256755.0446267803</v>
      </c>
      <c r="Z80" s="434">
        <f>SUM(K80,P80,U80)</f>
        <v>1303246.6788861661</v>
      </c>
      <c r="AA80" s="522">
        <f>Z80-Y80</f>
        <v>46491.634259385755</v>
      </c>
      <c r="AB80" s="523">
        <f>AA80/Y80</f>
        <v>3.6993393786768067E-2</v>
      </c>
      <c r="AC80" s="524"/>
      <c r="AD80" s="527">
        <v>0</v>
      </c>
      <c r="AE80" s="447">
        <v>121326.93160164104</v>
      </c>
      <c r="AF80" s="515"/>
      <c r="AG80" s="399">
        <v>1256755.0446267803</v>
      </c>
      <c r="AH80" s="399">
        <f>SUM(Z80,AE80)</f>
        <v>1424573.6104878071</v>
      </c>
      <c r="AI80" s="522">
        <f>AH80-AG80</f>
        <v>167818.56586102676</v>
      </c>
      <c r="AJ80" s="523">
        <f>AI80/AG80</f>
        <v>0.13353323432321212</v>
      </c>
      <c r="AL80" s="529">
        <f>J80/$E80</f>
        <v>245.14761240598372</v>
      </c>
      <c r="AM80" s="529">
        <f>K80/$F80</f>
        <v>293.34777078907541</v>
      </c>
      <c r="AN80" s="529">
        <f>AM80-AL80</f>
        <v>48.20015838309169</v>
      </c>
      <c r="AO80" s="530">
        <f>AN80/AL80</f>
        <v>0.19661687874515554</v>
      </c>
      <c r="AP80" s="531"/>
      <c r="AQ80" s="529">
        <f>O80/$E80</f>
        <v>521.50541273322085</v>
      </c>
      <c r="AR80" s="529">
        <f>P80/$F80</f>
        <v>593.73374032647678</v>
      </c>
      <c r="AS80" s="529">
        <f>AR80-AQ80</f>
        <v>72.228327593255926</v>
      </c>
      <c r="AT80" s="530">
        <f>AS80/AQ80</f>
        <v>0.13849967005079725</v>
      </c>
      <c r="AU80" s="531"/>
      <c r="AV80" s="529">
        <f>T80/$E80</f>
        <v>280.64284538311233</v>
      </c>
      <c r="AW80" s="529">
        <f>U80/$F80</f>
        <v>209.927477845867</v>
      </c>
      <c r="AX80" s="529">
        <f>AW80-AV80</f>
        <v>-70.715367537245328</v>
      </c>
      <c r="AY80" s="530">
        <f>AX80/AV80</f>
        <v>-0.2519763774512408</v>
      </c>
      <c r="AZ80" s="531"/>
      <c r="BA80" s="529">
        <f>Y80/$E80</f>
        <v>1047.295870522317</v>
      </c>
      <c r="BB80" s="529">
        <f>Z80/$F80</f>
        <v>1097.0089889614192</v>
      </c>
      <c r="BC80" s="529">
        <f>BB80-BA80</f>
        <v>49.713118439102118</v>
      </c>
      <c r="BD80" s="530">
        <f>BC80/BA80</f>
        <v>4.7468074532088754E-2</v>
      </c>
      <c r="BE80" s="532"/>
      <c r="BF80" s="529">
        <f>AD80/$E80</f>
        <v>0</v>
      </c>
      <c r="BG80" s="529">
        <f>AE80/$F80</f>
        <v>102.12704680272815</v>
      </c>
      <c r="BH80" s="532"/>
      <c r="BI80" s="529">
        <f>AG80/$E80</f>
        <v>1047.295870522317</v>
      </c>
      <c r="BJ80" s="529">
        <f>AH80/$F80</f>
        <v>1199.1360357641474</v>
      </c>
      <c r="BK80" s="529">
        <f>BJ80-BI80</f>
        <v>151.84016524183039</v>
      </c>
      <c r="BL80" s="530">
        <f>BK80/BI80</f>
        <v>0.14498306497294147</v>
      </c>
    </row>
    <row r="81" spans="1:64">
      <c r="A81" s="397">
        <v>224</v>
      </c>
      <c r="B81" s="412">
        <v>1</v>
      </c>
      <c r="C81" s="413">
        <v>33</v>
      </c>
      <c r="D81" s="398" t="s">
        <v>104</v>
      </c>
      <c r="E81" s="400">
        <v>8603</v>
      </c>
      <c r="F81" s="400">
        <v>8581</v>
      </c>
      <c r="G81" s="522">
        <f>F81-E81</f>
        <v>-22</v>
      </c>
      <c r="H81" s="523">
        <f>G81/E81</f>
        <v>-2.5572474718121587E-3</v>
      </c>
      <c r="I81" s="523"/>
      <c r="J81" s="400">
        <v>1326431.289392737</v>
      </c>
      <c r="K81" s="434">
        <f>'1. Vos-laskelma'!D81</f>
        <v>1376989.6942396732</v>
      </c>
      <c r="L81" s="522">
        <f>K81-J81</f>
        <v>50558.404846936231</v>
      </c>
      <c r="M81" s="523">
        <f>L81/J81</f>
        <v>3.8116112950021513E-2</v>
      </c>
      <c r="N81" s="523"/>
      <c r="O81" s="400">
        <v>3737573.1131356121</v>
      </c>
      <c r="P81" s="434">
        <f>'1. Vos-laskelma'!G81</f>
        <v>3717679.6953826873</v>
      </c>
      <c r="Q81" s="522">
        <f>P81-O81</f>
        <v>-19893.417752924841</v>
      </c>
      <c r="R81" s="523">
        <f>Q81/O81</f>
        <v>-5.3225494594366313E-3</v>
      </c>
      <c r="S81" s="523"/>
      <c r="T81" s="400">
        <v>1434676.713547938</v>
      </c>
      <c r="U81" s="434">
        <f>'1. Vos-laskelma'!I81</f>
        <v>802653.84791842243</v>
      </c>
      <c r="V81" s="522">
        <f>U81-T81</f>
        <v>-632022.86562951561</v>
      </c>
      <c r="W81" s="523">
        <f>V81/T81</f>
        <v>-0.4405332990082001</v>
      </c>
      <c r="X81" s="524"/>
      <c r="Y81" s="434">
        <f>SUM(J81,O81,T81)</f>
        <v>6498681.1160762869</v>
      </c>
      <c r="Z81" s="434">
        <f>SUM(K81,P81,U81)</f>
        <v>5897323.2375407834</v>
      </c>
      <c r="AA81" s="522">
        <f>Z81-Y81</f>
        <v>-601357.87853550352</v>
      </c>
      <c r="AB81" s="523">
        <f>AA81/Y81</f>
        <v>-9.2535372607817037E-2</v>
      </c>
      <c r="AC81" s="524"/>
      <c r="AD81" s="527">
        <v>0</v>
      </c>
      <c r="AE81" s="447">
        <v>1560074.5244220831</v>
      </c>
      <c r="AF81" s="515"/>
      <c r="AG81" s="399">
        <v>6498681.1160762869</v>
      </c>
      <c r="AH81" s="399">
        <f>SUM(Z81,AE81)</f>
        <v>7457397.7619628664</v>
      </c>
      <c r="AI81" s="522">
        <f>AH81-AG81</f>
        <v>958716.64588657953</v>
      </c>
      <c r="AJ81" s="523">
        <f>AI81/AG81</f>
        <v>0.14752480215022837</v>
      </c>
      <c r="AL81" s="529">
        <f>J81/$E81</f>
        <v>154.18241187873264</v>
      </c>
      <c r="AM81" s="529">
        <f>K81/$F81</f>
        <v>160.46960660059122</v>
      </c>
      <c r="AN81" s="529">
        <f>AM81-AL81</f>
        <v>6.2871947218585831</v>
      </c>
      <c r="AO81" s="530">
        <f>AN81/AL81</f>
        <v>4.0777638935909112E-2</v>
      </c>
      <c r="AP81" s="531"/>
      <c r="AQ81" s="529">
        <f>O81/$E81</f>
        <v>434.44997246723375</v>
      </c>
      <c r="AR81" s="529">
        <f>P81/$F81</f>
        <v>433.24550697852084</v>
      </c>
      <c r="AS81" s="529">
        <f>AR81-AQ81</f>
        <v>-1.2044654887129127</v>
      </c>
      <c r="AT81" s="530">
        <f>AS81/AQ81</f>
        <v>-2.7723916792370233E-3</v>
      </c>
      <c r="AU81" s="531"/>
      <c r="AV81" s="529">
        <f>T81/$E81</f>
        <v>166.76469993582913</v>
      </c>
      <c r="AW81" s="529">
        <f>U81/$F81</f>
        <v>93.538497601494285</v>
      </c>
      <c r="AX81" s="529">
        <f>AW81-AV81</f>
        <v>-73.226202334334843</v>
      </c>
      <c r="AY81" s="530">
        <f>AX81/AV81</f>
        <v>-0.43909893618081169</v>
      </c>
      <c r="AZ81" s="531"/>
      <c r="BA81" s="529">
        <f>Y81/$E81</f>
        <v>755.39708428179551</v>
      </c>
      <c r="BB81" s="529">
        <f>Z81/$F81</f>
        <v>687.25361118060641</v>
      </c>
      <c r="BC81" s="529">
        <f>BB81-BA81</f>
        <v>-68.143473101189102</v>
      </c>
      <c r="BD81" s="530">
        <f>BC81/BA81</f>
        <v>-9.0208811390869309E-2</v>
      </c>
      <c r="BE81" s="532"/>
      <c r="BF81" s="529">
        <f>AD81/$E81</f>
        <v>0</v>
      </c>
      <c r="BG81" s="529">
        <f>AE81/$F81</f>
        <v>181.80567817528063</v>
      </c>
      <c r="BH81" s="532"/>
      <c r="BI81" s="529">
        <f>AG81/$E81</f>
        <v>755.39708428179551</v>
      </c>
      <c r="BJ81" s="529">
        <f>AH81/$F81</f>
        <v>869.05928935588702</v>
      </c>
      <c r="BK81" s="529">
        <f>BJ81-BI81</f>
        <v>113.6622050740915</v>
      </c>
      <c r="BL81" s="530">
        <f>BK81/BI81</f>
        <v>0.15046683054404089</v>
      </c>
    </row>
    <row r="82" spans="1:64">
      <c r="A82" s="397">
        <v>226</v>
      </c>
      <c r="B82" s="412">
        <v>13</v>
      </c>
      <c r="C82" s="412">
        <v>13</v>
      </c>
      <c r="D82" s="398" t="s">
        <v>105</v>
      </c>
      <c r="E82" s="400">
        <v>3665</v>
      </c>
      <c r="F82" s="400">
        <v>3625</v>
      </c>
      <c r="G82" s="522">
        <f>F82-E82</f>
        <v>-40</v>
      </c>
      <c r="H82" s="523">
        <f>G82/E82</f>
        <v>-1.0914051841746248E-2</v>
      </c>
      <c r="I82" s="523"/>
      <c r="J82" s="400">
        <v>1219282.3202035669</v>
      </c>
      <c r="K82" s="434">
        <f>'1. Vos-laskelma'!D82</f>
        <v>916868.20902570081</v>
      </c>
      <c r="L82" s="522">
        <f>K82-J82</f>
        <v>-302414.11117786611</v>
      </c>
      <c r="M82" s="523">
        <f>L82/J82</f>
        <v>-0.24802632349116335</v>
      </c>
      <c r="N82" s="523"/>
      <c r="O82" s="400">
        <v>1643870.6161931041</v>
      </c>
      <c r="P82" s="434">
        <f>'1. Vos-laskelma'!G82</f>
        <v>1709455.0664329596</v>
      </c>
      <c r="Q82" s="522">
        <f>P82-O82</f>
        <v>65584.450239855563</v>
      </c>
      <c r="R82" s="523">
        <f>Q82/O82</f>
        <v>3.9896357775246839E-2</v>
      </c>
      <c r="S82" s="523"/>
      <c r="T82" s="400">
        <v>803308.13348792423</v>
      </c>
      <c r="U82" s="434">
        <f>'1. Vos-laskelma'!I82</f>
        <v>561514.679370492</v>
      </c>
      <c r="V82" s="522">
        <f>U82-T82</f>
        <v>-241793.45411743224</v>
      </c>
      <c r="W82" s="523">
        <f>V82/T82</f>
        <v>-0.30099714423103996</v>
      </c>
      <c r="X82" s="524"/>
      <c r="Y82" s="434">
        <f>SUM(J82,O82,T82)</f>
        <v>3666461.0698845955</v>
      </c>
      <c r="Z82" s="434">
        <f>SUM(K82,P82,U82)</f>
        <v>3187837.9548291527</v>
      </c>
      <c r="AA82" s="522">
        <f>Z82-Y82</f>
        <v>-478623.11505544279</v>
      </c>
      <c r="AB82" s="523">
        <f>AA82/Y82</f>
        <v>-0.13054089650282522</v>
      </c>
      <c r="AC82" s="524"/>
      <c r="AD82" s="527">
        <v>0</v>
      </c>
      <c r="AE82" s="447">
        <v>578449.12282011611</v>
      </c>
      <c r="AF82" s="515"/>
      <c r="AG82" s="399">
        <v>3666461.0698845955</v>
      </c>
      <c r="AH82" s="399">
        <f>SUM(Z82,AE82)</f>
        <v>3766287.0776492688</v>
      </c>
      <c r="AI82" s="522">
        <f>AH82-AG82</f>
        <v>99826.007764673326</v>
      </c>
      <c r="AJ82" s="523">
        <f>AI82/AG82</f>
        <v>2.7226801502031339E-2</v>
      </c>
      <c r="AL82" s="529">
        <f>J82/$E82</f>
        <v>332.68276131065949</v>
      </c>
      <c r="AM82" s="529">
        <f>K82/$F82</f>
        <v>252.92916111053816</v>
      </c>
      <c r="AN82" s="529">
        <f>AM82-AL82</f>
        <v>-79.753600200121326</v>
      </c>
      <c r="AO82" s="530">
        <f>AN82/AL82</f>
        <v>-0.23972868292279004</v>
      </c>
      <c r="AP82" s="531"/>
      <c r="AQ82" s="529">
        <f>O82/$E82</f>
        <v>448.53222815637218</v>
      </c>
      <c r="AR82" s="529">
        <f>P82/$F82</f>
        <v>471.57381142978198</v>
      </c>
      <c r="AS82" s="529">
        <f>AR82-AQ82</f>
        <v>23.041583273409799</v>
      </c>
      <c r="AT82" s="530">
        <f>AS82/AQ82</f>
        <v>5.1371076205870302E-2</v>
      </c>
      <c r="AU82" s="531"/>
      <c r="AV82" s="529">
        <f>T82/$E82</f>
        <v>219.18366534459051</v>
      </c>
      <c r="AW82" s="529">
        <f>U82/$F82</f>
        <v>154.90060120565298</v>
      </c>
      <c r="AX82" s="529">
        <f>AW82-AV82</f>
        <v>-64.283064138937533</v>
      </c>
      <c r="AY82" s="530">
        <f>AX82/AV82</f>
        <v>-0.2932840092708307</v>
      </c>
      <c r="AZ82" s="531"/>
      <c r="BA82" s="529">
        <f>Y82/$E82</f>
        <v>1000.3986548116222</v>
      </c>
      <c r="BB82" s="529">
        <f>Z82/$F82</f>
        <v>879.40357374597318</v>
      </c>
      <c r="BC82" s="529">
        <f>BB82-BA82</f>
        <v>-120.99508106564906</v>
      </c>
      <c r="BD82" s="530">
        <f>BC82/BA82</f>
        <v>-0.12094686501595982</v>
      </c>
      <c r="BE82" s="532"/>
      <c r="BF82" s="529">
        <f>AD82/$E82</f>
        <v>0</v>
      </c>
      <c r="BG82" s="529">
        <f>AE82/$F82</f>
        <v>159.57217181244582</v>
      </c>
      <c r="BH82" s="532"/>
      <c r="BI82" s="529">
        <f>AG82/$E82</f>
        <v>1000.3986548116222</v>
      </c>
      <c r="BJ82" s="529">
        <f>AH82/$F82</f>
        <v>1038.975745558419</v>
      </c>
      <c r="BK82" s="529">
        <f>BJ82-BI82</f>
        <v>38.577090746796785</v>
      </c>
      <c r="BL82" s="530">
        <f>BK82/BI82</f>
        <v>3.8561717932398612E-2</v>
      </c>
    </row>
    <row r="83" spans="1:64">
      <c r="A83" s="397">
        <v>230</v>
      </c>
      <c r="B83" s="412">
        <v>4</v>
      </c>
      <c r="C83" s="412">
        <v>4</v>
      </c>
      <c r="D83" s="398" t="s">
        <v>106</v>
      </c>
      <c r="E83" s="400">
        <v>2240</v>
      </c>
      <c r="F83" s="400">
        <v>2216</v>
      </c>
      <c r="G83" s="522">
        <f>F83-E83</f>
        <v>-24</v>
      </c>
      <c r="H83" s="523">
        <f>G83/E83</f>
        <v>-1.0714285714285714E-2</v>
      </c>
      <c r="I83" s="523"/>
      <c r="J83" s="400">
        <v>483979.7903298462</v>
      </c>
      <c r="K83" s="434">
        <f>'1. Vos-laskelma'!D83</f>
        <v>479318.61773237382</v>
      </c>
      <c r="L83" s="522">
        <f>K83-J83</f>
        <v>-4661.1725974723813</v>
      </c>
      <c r="M83" s="523">
        <f>L83/J83</f>
        <v>-9.6309240398150878E-3</v>
      </c>
      <c r="N83" s="523"/>
      <c r="O83" s="400">
        <v>1331798.1766675536</v>
      </c>
      <c r="P83" s="434">
        <f>'1. Vos-laskelma'!G83</f>
        <v>1316875.7598142105</v>
      </c>
      <c r="Q83" s="522">
        <f>P83-O83</f>
        <v>-14922.416853343137</v>
      </c>
      <c r="R83" s="523">
        <f>Q83/O83</f>
        <v>-1.1204713382835711E-2</v>
      </c>
      <c r="S83" s="523"/>
      <c r="T83" s="400">
        <v>594525.25691554428</v>
      </c>
      <c r="U83" s="434">
        <f>'1. Vos-laskelma'!I83</f>
        <v>470858.53308382578</v>
      </c>
      <c r="V83" s="522">
        <f>U83-T83</f>
        <v>-123666.7238317185</v>
      </c>
      <c r="W83" s="523">
        <f>V83/T83</f>
        <v>-0.20800920127988115</v>
      </c>
      <c r="X83" s="524"/>
      <c r="Y83" s="434">
        <f>SUM(J83,O83,T83)</f>
        <v>2410303.2239129441</v>
      </c>
      <c r="Z83" s="434">
        <f>SUM(K83,P83,U83)</f>
        <v>2267052.9106304101</v>
      </c>
      <c r="AA83" s="522">
        <f>Z83-Y83</f>
        <v>-143250.31328253401</v>
      </c>
      <c r="AB83" s="523">
        <f>AA83/Y83</f>
        <v>-5.9432486278625983E-2</v>
      </c>
      <c r="AC83" s="524"/>
      <c r="AD83" s="527">
        <v>0</v>
      </c>
      <c r="AE83" s="447">
        <v>369216.11913471372</v>
      </c>
      <c r="AF83" s="515"/>
      <c r="AG83" s="399">
        <v>2410303.2239129441</v>
      </c>
      <c r="AH83" s="399">
        <f>SUM(Z83,AE83)</f>
        <v>2636269.029765124</v>
      </c>
      <c r="AI83" s="522">
        <f>AH83-AG83</f>
        <v>225965.80585217988</v>
      </c>
      <c r="AJ83" s="523">
        <f>AI83/AG83</f>
        <v>9.3749949637183638E-2</v>
      </c>
      <c r="AL83" s="529">
        <f>J83/$E83</f>
        <v>216.06240639725277</v>
      </c>
      <c r="AM83" s="529">
        <f>K83/$F83</f>
        <v>216.29901522219035</v>
      </c>
      <c r="AN83" s="529">
        <f>AM83-AL83</f>
        <v>0.2366088249375764</v>
      </c>
      <c r="AO83" s="530">
        <f>AN83/AL83</f>
        <v>1.0950948333998786E-3</v>
      </c>
      <c r="AP83" s="531"/>
      <c r="AQ83" s="529">
        <f>O83/$E83</f>
        <v>594.55275744087214</v>
      </c>
      <c r="AR83" s="529">
        <f>P83/$F83</f>
        <v>594.25801435659321</v>
      </c>
      <c r="AS83" s="529">
        <f>AR83-AQ83</f>
        <v>-0.29474308427893448</v>
      </c>
      <c r="AT83" s="530">
        <f>AS83/AQ83</f>
        <v>-4.9573915954505764E-4</v>
      </c>
      <c r="AU83" s="531"/>
      <c r="AV83" s="529">
        <f>T83/$E83</f>
        <v>265.41306112301083</v>
      </c>
      <c r="AW83" s="529">
        <f>U83/$F83</f>
        <v>212.48128749270117</v>
      </c>
      <c r="AX83" s="529">
        <f>AW83-AV83</f>
        <v>-52.931773630309664</v>
      </c>
      <c r="AY83" s="530">
        <f>AX83/AV83</f>
        <v>-0.19943168360421196</v>
      </c>
      <c r="AZ83" s="531"/>
      <c r="BA83" s="529">
        <f>Y83/$E83</f>
        <v>1076.0282249611357</v>
      </c>
      <c r="BB83" s="529">
        <f>Z83/$F83</f>
        <v>1023.0383170714847</v>
      </c>
      <c r="BC83" s="529">
        <f>BB83-BA83</f>
        <v>-52.989907889651022</v>
      </c>
      <c r="BD83" s="530">
        <f>BC83/BA83</f>
        <v>-4.9245834505470265E-2</v>
      </c>
      <c r="BE83" s="532"/>
      <c r="BF83" s="529">
        <f>AD83/$E83</f>
        <v>0</v>
      </c>
      <c r="BG83" s="529">
        <f>AE83/$F83</f>
        <v>166.61377217270476</v>
      </c>
      <c r="BH83" s="532"/>
      <c r="BI83" s="529">
        <f>AG83/$E83</f>
        <v>1076.0282249611357</v>
      </c>
      <c r="BJ83" s="529">
        <f>AH83/$F83</f>
        <v>1189.6520892441895</v>
      </c>
      <c r="BK83" s="529">
        <f>BJ83-BI83</f>
        <v>113.62386428305376</v>
      </c>
      <c r="BL83" s="530">
        <f>BK83/BI83</f>
        <v>0.10559561696177408</v>
      </c>
    </row>
    <row r="84" spans="1:64">
      <c r="A84" s="397">
        <v>231</v>
      </c>
      <c r="B84" s="412">
        <v>15</v>
      </c>
      <c r="C84" s="412">
        <v>15</v>
      </c>
      <c r="D84" s="398" t="s">
        <v>107</v>
      </c>
      <c r="E84" s="400">
        <v>1256</v>
      </c>
      <c r="F84" s="400">
        <v>1208</v>
      </c>
      <c r="G84" s="522">
        <f>F84-E84</f>
        <v>-48</v>
      </c>
      <c r="H84" s="523">
        <f>G84/E84</f>
        <v>-3.8216560509554139E-2</v>
      </c>
      <c r="I84" s="523"/>
      <c r="J84" s="400">
        <v>-1120784.0033776322</v>
      </c>
      <c r="K84" s="434">
        <f>'1. Vos-laskelma'!D84</f>
        <v>-1103375.501974442</v>
      </c>
      <c r="L84" s="522">
        <f>K84-J84</f>
        <v>17408.501403190196</v>
      </c>
      <c r="M84" s="523">
        <f>L84/J84</f>
        <v>-1.5532432074982647E-2</v>
      </c>
      <c r="N84" s="523"/>
      <c r="O84" s="400">
        <v>-15346.034040523788</v>
      </c>
      <c r="P84" s="434">
        <f>'1. Vos-laskelma'!G84</f>
        <v>-42034.061503473516</v>
      </c>
      <c r="Q84" s="522">
        <f>P84-O84</f>
        <v>-26688.027462949729</v>
      </c>
      <c r="R84" s="523">
        <f>Q84/O84</f>
        <v>1.739083035556646</v>
      </c>
      <c r="S84" s="523"/>
      <c r="T84" s="400">
        <v>223024.6317243746</v>
      </c>
      <c r="U84" s="434">
        <f>'1. Vos-laskelma'!I84</f>
        <v>139179.60929115291</v>
      </c>
      <c r="V84" s="522">
        <f>U84-T84</f>
        <v>-83845.022433221689</v>
      </c>
      <c r="W84" s="523">
        <f>V84/T84</f>
        <v>-0.37594512222686555</v>
      </c>
      <c r="X84" s="524"/>
      <c r="Y84" s="434">
        <f>SUM(J84,O84,T84)</f>
        <v>-913105.40569378133</v>
      </c>
      <c r="Z84" s="434">
        <f>SUM(K84,P84,U84)</f>
        <v>-1006229.9541867626</v>
      </c>
      <c r="AA84" s="522">
        <f>Z84-Y84</f>
        <v>-93124.548492981237</v>
      </c>
      <c r="AB84" s="523">
        <f>AA84/Y84</f>
        <v>0.10198663583885456</v>
      </c>
      <c r="AC84" s="524"/>
      <c r="AD84" s="527">
        <v>0</v>
      </c>
      <c r="AE84" s="447">
        <v>158196.76087391598</v>
      </c>
      <c r="AF84" s="515"/>
      <c r="AG84" s="399">
        <v>-913105.40569378133</v>
      </c>
      <c r="AH84" s="399">
        <f>SUM(Z84,AE84)</f>
        <v>-848033.19331284659</v>
      </c>
      <c r="AI84" s="522">
        <f>AH84-AG84</f>
        <v>65072.212380934739</v>
      </c>
      <c r="AJ84" s="523">
        <f>AI84/AG84</f>
        <v>-7.1264732390334054E-2</v>
      </c>
      <c r="AL84" s="529">
        <f>J84/$E84</f>
        <v>-892.34395173378368</v>
      </c>
      <c r="AM84" s="529">
        <f>K84/$F84</f>
        <v>-913.39031620400829</v>
      </c>
      <c r="AN84" s="529">
        <f>AM84-AL84</f>
        <v>-21.046364470224603</v>
      </c>
      <c r="AO84" s="530">
        <f>AN84/AL84</f>
        <v>2.3585484531309341E-2</v>
      </c>
      <c r="AP84" s="531"/>
      <c r="AQ84" s="529">
        <f>O84/$E84</f>
        <v>-12.218179968569894</v>
      </c>
      <c r="AR84" s="529">
        <f>P84/$F84</f>
        <v>-34.796408529365493</v>
      </c>
      <c r="AS84" s="529">
        <f>AR84-AQ84</f>
        <v>-22.578228560795601</v>
      </c>
      <c r="AT84" s="530">
        <f>AS84/AQ84</f>
        <v>1.8479207720688309</v>
      </c>
      <c r="AU84" s="531"/>
      <c r="AV84" s="529">
        <f>T84/$E84</f>
        <v>177.56738194615812</v>
      </c>
      <c r="AW84" s="529">
        <f>U84/$F84</f>
        <v>115.21490835360341</v>
      </c>
      <c r="AX84" s="529">
        <f>AW84-AV84</f>
        <v>-62.352473592554716</v>
      </c>
      <c r="AY84" s="530">
        <f>AX84/AV84</f>
        <v>-0.35114823966634368</v>
      </c>
      <c r="AZ84" s="531"/>
      <c r="BA84" s="529">
        <f>Y84/$E84</f>
        <v>-726.99474975619535</v>
      </c>
      <c r="BB84" s="529">
        <f>Z84/$F84</f>
        <v>-832.9718163797703</v>
      </c>
      <c r="BC84" s="529">
        <f>BB84-BA84</f>
        <v>-105.97706662357496</v>
      </c>
      <c r="BD84" s="530">
        <f>BC84/BA84</f>
        <v>0.14577418428278249</v>
      </c>
      <c r="BE84" s="532"/>
      <c r="BF84" s="529">
        <f>AD84/$E84</f>
        <v>0</v>
      </c>
      <c r="BG84" s="529">
        <f>AE84/$F84</f>
        <v>130.95758350489734</v>
      </c>
      <c r="BH84" s="532"/>
      <c r="BI84" s="529">
        <f>AG84/$E84</f>
        <v>-726.99474975619535</v>
      </c>
      <c r="BJ84" s="529">
        <f>AH84/$F84</f>
        <v>-702.01423287487296</v>
      </c>
      <c r="BK84" s="529">
        <f>BJ84-BI84</f>
        <v>24.980516881322387</v>
      </c>
      <c r="BL84" s="530">
        <f>BK84/BI84</f>
        <v>-3.4361344273393782E-2</v>
      </c>
    </row>
    <row r="85" spans="1:64">
      <c r="A85" s="397">
        <v>232</v>
      </c>
      <c r="B85" s="412">
        <v>14</v>
      </c>
      <c r="C85" s="412">
        <v>14</v>
      </c>
      <c r="D85" s="398" t="s">
        <v>108</v>
      </c>
      <c r="E85" s="400">
        <v>12750</v>
      </c>
      <c r="F85" s="400">
        <v>12618</v>
      </c>
      <c r="G85" s="522">
        <f>F85-E85</f>
        <v>-132</v>
      </c>
      <c r="H85" s="523">
        <f>G85/E85</f>
        <v>-1.0352941176470589E-2</v>
      </c>
      <c r="I85" s="523"/>
      <c r="J85" s="400">
        <v>2189147.5944673889</v>
      </c>
      <c r="K85" s="434">
        <f>'1. Vos-laskelma'!D85</f>
        <v>2312275.2892122623</v>
      </c>
      <c r="L85" s="522">
        <f>K85-J85</f>
        <v>123127.69474487333</v>
      </c>
      <c r="M85" s="523">
        <f>L85/J85</f>
        <v>5.6244583533815964E-2</v>
      </c>
      <c r="N85" s="523"/>
      <c r="O85" s="400">
        <v>5331084.5739423959</v>
      </c>
      <c r="P85" s="434">
        <f>'1. Vos-laskelma'!G85</f>
        <v>5292120.5407871753</v>
      </c>
      <c r="Q85" s="522">
        <f>P85-O85</f>
        <v>-38964.033155220561</v>
      </c>
      <c r="R85" s="523">
        <f>Q85/O85</f>
        <v>-7.3088379324671316E-3</v>
      </c>
      <c r="S85" s="523"/>
      <c r="T85" s="400">
        <v>2833844.5446507484</v>
      </c>
      <c r="U85" s="434">
        <f>'1. Vos-laskelma'!I85</f>
        <v>1827360.3122723184</v>
      </c>
      <c r="V85" s="522">
        <f>U85-T85</f>
        <v>-1006484.23237843</v>
      </c>
      <c r="W85" s="523">
        <f>V85/T85</f>
        <v>-0.35516564741644013</v>
      </c>
      <c r="X85" s="524"/>
      <c r="Y85" s="434">
        <f>SUM(J85,O85,T85)</f>
        <v>10354076.713060534</v>
      </c>
      <c r="Z85" s="434">
        <f>SUM(K85,P85,U85)</f>
        <v>9431756.1422717553</v>
      </c>
      <c r="AA85" s="522">
        <f>Z85-Y85</f>
        <v>-922320.57078877836</v>
      </c>
      <c r="AB85" s="523">
        <f>AA85/Y85</f>
        <v>-8.9078012105644533E-2</v>
      </c>
      <c r="AC85" s="524"/>
      <c r="AD85" s="527">
        <v>0</v>
      </c>
      <c r="AE85" s="447">
        <v>1814258.08953434</v>
      </c>
      <c r="AF85" s="515"/>
      <c r="AG85" s="399">
        <v>10354076.713060534</v>
      </c>
      <c r="AH85" s="399">
        <f>SUM(Z85,AE85)</f>
        <v>11246014.231806096</v>
      </c>
      <c r="AI85" s="522">
        <f>AH85-AG85</f>
        <v>891937.51874556206</v>
      </c>
      <c r="AJ85" s="523">
        <f>AI85/AG85</f>
        <v>8.6143607340718326E-2</v>
      </c>
      <c r="AL85" s="529">
        <f>J85/$E85</f>
        <v>171.69785054646186</v>
      </c>
      <c r="AM85" s="529">
        <f>K85/$F85</f>
        <v>183.2521230949645</v>
      </c>
      <c r="AN85" s="529">
        <f>AM85-AL85</f>
        <v>11.554272548502638</v>
      </c>
      <c r="AO85" s="530">
        <f>AN85/AL85</f>
        <v>6.72942177885682E-2</v>
      </c>
      <c r="AP85" s="531"/>
      <c r="AQ85" s="529">
        <f>O85/$E85</f>
        <v>418.12428030920751</v>
      </c>
      <c r="AR85" s="529">
        <f>P85/$F85</f>
        <v>419.41040900199516</v>
      </c>
      <c r="AS85" s="529">
        <f>AR85-AQ85</f>
        <v>1.2861286927876563</v>
      </c>
      <c r="AT85" s="530">
        <f>AS85/AQ85</f>
        <v>3.0759483563990828E-3</v>
      </c>
      <c r="AU85" s="531"/>
      <c r="AV85" s="529">
        <f>T85/$E85</f>
        <v>222.26231722750967</v>
      </c>
      <c r="AW85" s="529">
        <f>U85/$F85</f>
        <v>144.8217080577206</v>
      </c>
      <c r="AX85" s="529">
        <f>AW85-AV85</f>
        <v>-77.44060916978907</v>
      </c>
      <c r="AY85" s="530">
        <f>AX85/AV85</f>
        <v>-0.34841987672845226</v>
      </c>
      <c r="AZ85" s="531"/>
      <c r="BA85" s="529">
        <f>Y85/$E85</f>
        <v>812.08444808317915</v>
      </c>
      <c r="BB85" s="529">
        <f>Z85/$F85</f>
        <v>747.48424015468026</v>
      </c>
      <c r="BC85" s="529">
        <f>BB85-BA85</f>
        <v>-64.600207928498889</v>
      </c>
      <c r="BD85" s="530">
        <f>BC85/BA85</f>
        <v>-7.9548633249878598E-2</v>
      </c>
      <c r="BE85" s="532"/>
      <c r="BF85" s="529">
        <f>AD85/$E85</f>
        <v>0</v>
      </c>
      <c r="BG85" s="529">
        <f>AE85/$F85</f>
        <v>143.78333250391029</v>
      </c>
      <c r="BH85" s="532"/>
      <c r="BI85" s="529">
        <f>AG85/$E85</f>
        <v>812.08444808317915</v>
      </c>
      <c r="BJ85" s="529">
        <f>AH85/$F85</f>
        <v>891.26757265859055</v>
      </c>
      <c r="BK85" s="529">
        <f>BJ85-BI85</f>
        <v>79.183124575411398</v>
      </c>
      <c r="BL85" s="530">
        <f>BK85/BI85</f>
        <v>9.75060226338689E-2</v>
      </c>
    </row>
    <row r="86" spans="1:64">
      <c r="A86" s="397">
        <v>233</v>
      </c>
      <c r="B86" s="412">
        <v>14</v>
      </c>
      <c r="C86" s="412">
        <v>14</v>
      </c>
      <c r="D86" s="398" t="s">
        <v>109</v>
      </c>
      <c r="E86" s="400">
        <v>15116</v>
      </c>
      <c r="F86" s="400">
        <v>15165</v>
      </c>
      <c r="G86" s="522">
        <f>F86-E86</f>
        <v>49</v>
      </c>
      <c r="H86" s="523">
        <f>G86/E86</f>
        <v>3.2415983064302727E-3</v>
      </c>
      <c r="I86" s="523"/>
      <c r="J86" s="400">
        <v>4763629.0585269714</v>
      </c>
      <c r="K86" s="434">
        <f>'1. Vos-laskelma'!D86</f>
        <v>4907878.7451152373</v>
      </c>
      <c r="L86" s="522">
        <f>K86-J86</f>
        <v>144249.68658826593</v>
      </c>
      <c r="M86" s="523">
        <f>L86/J86</f>
        <v>3.0281469194175965E-2</v>
      </c>
      <c r="N86" s="523"/>
      <c r="O86" s="400">
        <v>6990857.8582752366</v>
      </c>
      <c r="P86" s="434">
        <f>'1. Vos-laskelma'!G86</f>
        <v>6904052.1062687309</v>
      </c>
      <c r="Q86" s="522">
        <f>P86-O86</f>
        <v>-86805.752006505616</v>
      </c>
      <c r="R86" s="523">
        <f>Q86/O86</f>
        <v>-1.2417038619051836E-2</v>
      </c>
      <c r="S86" s="523"/>
      <c r="T86" s="400">
        <v>3392006.8512649895</v>
      </c>
      <c r="U86" s="434">
        <f>'1. Vos-laskelma'!I86</f>
        <v>2300653.1716115987</v>
      </c>
      <c r="V86" s="522">
        <f>U86-T86</f>
        <v>-1091353.6796533908</v>
      </c>
      <c r="W86" s="523">
        <f>V86/T86</f>
        <v>-0.32174276984328304</v>
      </c>
      <c r="X86" s="524"/>
      <c r="Y86" s="434">
        <f>SUM(J86,O86,T86)</f>
        <v>15146493.768067198</v>
      </c>
      <c r="Z86" s="434">
        <f>SUM(K86,P86,U86)</f>
        <v>14112584.022995569</v>
      </c>
      <c r="AA86" s="522">
        <f>Z86-Y86</f>
        <v>-1033909.7450716291</v>
      </c>
      <c r="AB86" s="523">
        <f>AA86/Y86</f>
        <v>-6.8260665531146444E-2</v>
      </c>
      <c r="AC86" s="524"/>
      <c r="AD86" s="527">
        <v>0</v>
      </c>
      <c r="AE86" s="447">
        <v>1616177.0383724901</v>
      </c>
      <c r="AF86" s="515"/>
      <c r="AG86" s="399">
        <v>15146493.768067198</v>
      </c>
      <c r="AH86" s="399">
        <f>SUM(Z86,AE86)</f>
        <v>15728761.061368059</v>
      </c>
      <c r="AI86" s="522">
        <f>AH86-AG86</f>
        <v>582267.29330086149</v>
      </c>
      <c r="AJ86" s="523">
        <f>AI86/AG86</f>
        <v>3.8442381597808099E-2</v>
      </c>
      <c r="AL86" s="529">
        <f>J86/$E86</f>
        <v>315.13820180781761</v>
      </c>
      <c r="AM86" s="529">
        <f>K86/$F86</f>
        <v>323.63196472899688</v>
      </c>
      <c r="AN86" s="529">
        <f>AM86-AL86</f>
        <v>8.4937629211792682</v>
      </c>
      <c r="AO86" s="530">
        <f>AN86/AL86</f>
        <v>2.695250170386853E-2</v>
      </c>
      <c r="AP86" s="531"/>
      <c r="AQ86" s="529">
        <f>O86/$E86</f>
        <v>462.48067334448507</v>
      </c>
      <c r="AR86" s="529">
        <f>P86/$F86</f>
        <v>455.2622556062467</v>
      </c>
      <c r="AS86" s="529">
        <f>AR86-AQ86</f>
        <v>-7.2184177382383723</v>
      </c>
      <c r="AT86" s="530">
        <f>AS86/AQ86</f>
        <v>-1.5608041923217049E-2</v>
      </c>
      <c r="AU86" s="531"/>
      <c r="AV86" s="529">
        <f>T86/$E86</f>
        <v>224.39844213184637</v>
      </c>
      <c r="AW86" s="529">
        <f>U86/$F86</f>
        <v>151.70808912704246</v>
      </c>
      <c r="AX86" s="529">
        <f>AW86-AV86</f>
        <v>-72.69035300480391</v>
      </c>
      <c r="AY86" s="530">
        <f>AX86/AV86</f>
        <v>-0.32393430326086825</v>
      </c>
      <c r="AZ86" s="531"/>
      <c r="BA86" s="529">
        <f>Y86/$E86</f>
        <v>1002.0173172841492</v>
      </c>
      <c r="BB86" s="529">
        <f>Z86/$F86</f>
        <v>930.60230946228614</v>
      </c>
      <c r="BC86" s="529">
        <f>BB86-BA86</f>
        <v>-71.415007821863014</v>
      </c>
      <c r="BD86" s="530">
        <f>BC86/BA86</f>
        <v>-7.1271231135430921E-2</v>
      </c>
      <c r="BE86" s="532"/>
      <c r="BF86" s="529">
        <f>AD86/$E86</f>
        <v>0</v>
      </c>
      <c r="BG86" s="529">
        <f>AE86/$F86</f>
        <v>106.57283470969271</v>
      </c>
      <c r="BH86" s="532"/>
      <c r="BI86" s="529">
        <f>AG86/$E86</f>
        <v>1002.0173172841492</v>
      </c>
      <c r="BJ86" s="529">
        <f>AH86/$F86</f>
        <v>1037.1751441719789</v>
      </c>
      <c r="BK86" s="529">
        <f>BJ86-BI86</f>
        <v>35.157826887829742</v>
      </c>
      <c r="BL86" s="530">
        <f>BK86/BI86</f>
        <v>3.5087045185128063E-2</v>
      </c>
    </row>
    <row r="87" spans="1:64">
      <c r="A87" s="397">
        <v>235</v>
      </c>
      <c r="B87" s="412">
        <v>1</v>
      </c>
      <c r="C87" s="413">
        <v>33</v>
      </c>
      <c r="D87" s="398" t="s">
        <v>110</v>
      </c>
      <c r="E87" s="400">
        <v>10284</v>
      </c>
      <c r="F87" s="400">
        <v>10270</v>
      </c>
      <c r="G87" s="522">
        <f>F87-E87</f>
        <v>-14</v>
      </c>
      <c r="H87" s="523">
        <f>G87/E87</f>
        <v>-1.3613380007779074E-3</v>
      </c>
      <c r="I87" s="523"/>
      <c r="J87" s="400">
        <v>19615674.217616141</v>
      </c>
      <c r="K87" s="434">
        <f>'1. Vos-laskelma'!D87</f>
        <v>19109410.994075593</v>
      </c>
      <c r="L87" s="522">
        <f>K87-J87</f>
        <v>-506263.22354054824</v>
      </c>
      <c r="M87" s="523">
        <f>L87/J87</f>
        <v>-2.5809116623984874E-2</v>
      </c>
      <c r="N87" s="523"/>
      <c r="O87" s="400">
        <v>-1675133.5221422266</v>
      </c>
      <c r="P87" s="434">
        <f>'1. Vos-laskelma'!G87</f>
        <v>-1511262.1855156387</v>
      </c>
      <c r="Q87" s="522">
        <f>P87-O87</f>
        <v>163871.3366265879</v>
      </c>
      <c r="R87" s="523">
        <f>Q87/O87</f>
        <v>-9.782583564862507E-2</v>
      </c>
      <c r="S87" s="523"/>
      <c r="T87" s="400">
        <v>655476.00876194029</v>
      </c>
      <c r="U87" s="434">
        <f>'1. Vos-laskelma'!I87</f>
        <v>467289.7729743449</v>
      </c>
      <c r="V87" s="522">
        <f>U87-T87</f>
        <v>-188186.23578759539</v>
      </c>
      <c r="W87" s="523">
        <f>V87/T87</f>
        <v>-0.28709858678586969</v>
      </c>
      <c r="X87" s="524"/>
      <c r="Y87" s="434">
        <f>SUM(J87,O87,T87)</f>
        <v>18596016.704235852</v>
      </c>
      <c r="Z87" s="434">
        <f>SUM(K87,P87,U87)</f>
        <v>18065438.5815343</v>
      </c>
      <c r="AA87" s="522">
        <f>Z87-Y87</f>
        <v>-530578.12270155177</v>
      </c>
      <c r="AB87" s="523">
        <f>AA87/Y87</f>
        <v>-2.8531815772175298E-2</v>
      </c>
      <c r="AC87" s="524"/>
      <c r="AD87" s="527">
        <v>0</v>
      </c>
      <c r="AE87" s="447">
        <v>875260.00654915278</v>
      </c>
      <c r="AF87" s="515"/>
      <c r="AG87" s="399">
        <v>18596016.704235852</v>
      </c>
      <c r="AH87" s="399">
        <f>SUM(Z87,AE87)</f>
        <v>18940698.588083453</v>
      </c>
      <c r="AI87" s="522">
        <f>AH87-AG87</f>
        <v>344681.88384760171</v>
      </c>
      <c r="AJ87" s="523">
        <f>AI87/AG87</f>
        <v>1.8535253507762719E-2</v>
      </c>
      <c r="AL87" s="529">
        <f>J87/$E87</f>
        <v>1907.3973373800216</v>
      </c>
      <c r="AM87" s="529">
        <f>K87/$F87</f>
        <v>1860.7021415847705</v>
      </c>
      <c r="AN87" s="529">
        <f>AM87-AL87</f>
        <v>-46.695195795251038</v>
      </c>
      <c r="AO87" s="530">
        <f>AN87/AL87</f>
        <v>-2.4481105682673861E-2</v>
      </c>
      <c r="AP87" s="531"/>
      <c r="AQ87" s="529">
        <f>O87/$E87</f>
        <v>-162.88735143351096</v>
      </c>
      <c r="AR87" s="529">
        <f>P87/$F87</f>
        <v>-147.15308524981876</v>
      </c>
      <c r="AS87" s="529">
        <f>AR87-AQ87</f>
        <v>15.734266183692199</v>
      </c>
      <c r="AT87" s="530">
        <f>AS87/AQ87</f>
        <v>-9.6595997449898829E-2</v>
      </c>
      <c r="AU87" s="531"/>
      <c r="AV87" s="529">
        <f>T87/$E87</f>
        <v>63.737457094704425</v>
      </c>
      <c r="AW87" s="529">
        <f>U87/$F87</f>
        <v>45.500464749205932</v>
      </c>
      <c r="AX87" s="529">
        <f>AW87-AV87</f>
        <v>-18.236992345498493</v>
      </c>
      <c r="AY87" s="530">
        <f>AX87/AV87</f>
        <v>-0.2861267640219945</v>
      </c>
      <c r="AZ87" s="531"/>
      <c r="BA87" s="529">
        <f>Y87/$E87</f>
        <v>1808.2474430412146</v>
      </c>
      <c r="BB87" s="529">
        <f>Z87/$F87</f>
        <v>1759.0495210841577</v>
      </c>
      <c r="BC87" s="529">
        <f>BB87-BA87</f>
        <v>-49.197921957056906</v>
      </c>
      <c r="BD87" s="530">
        <f>BC87/BA87</f>
        <v>-2.7207516397375908E-2</v>
      </c>
      <c r="BE87" s="532"/>
      <c r="BF87" s="529">
        <f>AD87/$E87</f>
        <v>0</v>
      </c>
      <c r="BG87" s="529">
        <f>AE87/$F87</f>
        <v>85.224927609459868</v>
      </c>
      <c r="BH87" s="532"/>
      <c r="BI87" s="529">
        <f>AG87/$E87</f>
        <v>1808.2474430412146</v>
      </c>
      <c r="BJ87" s="529">
        <f>AH87/$F87</f>
        <v>1844.2744486936176</v>
      </c>
      <c r="BK87" s="529">
        <f>BJ87-BI87</f>
        <v>36.027005652402977</v>
      </c>
      <c r="BL87" s="530">
        <f>BK87/BI87</f>
        <v>1.992371441809462E-2</v>
      </c>
    </row>
    <row r="88" spans="1:64">
      <c r="A88" s="397">
        <v>236</v>
      </c>
      <c r="B88" s="412">
        <v>16</v>
      </c>
      <c r="C88" s="412">
        <v>16</v>
      </c>
      <c r="D88" s="398" t="s">
        <v>111</v>
      </c>
      <c r="E88" s="400">
        <v>4198</v>
      </c>
      <c r="F88" s="400">
        <v>4137</v>
      </c>
      <c r="G88" s="522">
        <f>F88-E88</f>
        <v>-61</v>
      </c>
      <c r="H88" s="523">
        <f>G88/E88</f>
        <v>-1.4530728918532635E-2</v>
      </c>
      <c r="I88" s="523"/>
      <c r="J88" s="400">
        <v>1621067.9008921362</v>
      </c>
      <c r="K88" s="434">
        <f>'1. Vos-laskelma'!D88</f>
        <v>1605477.5520991883</v>
      </c>
      <c r="L88" s="522">
        <f>K88-J88</f>
        <v>-15590.348792947829</v>
      </c>
      <c r="M88" s="523">
        <f>L88/J88</f>
        <v>-9.6173323673658939E-3</v>
      </c>
      <c r="N88" s="523"/>
      <c r="O88" s="400">
        <v>2256974.4482996222</v>
      </c>
      <c r="P88" s="434">
        <f>'1. Vos-laskelma'!G88</f>
        <v>2221900.6451633046</v>
      </c>
      <c r="Q88" s="522">
        <f>P88-O88</f>
        <v>-35073.803136317525</v>
      </c>
      <c r="R88" s="523">
        <f>Q88/O88</f>
        <v>-1.5540186182764149E-2</v>
      </c>
      <c r="S88" s="523"/>
      <c r="T88" s="400">
        <v>887852.95850948663</v>
      </c>
      <c r="U88" s="434">
        <f>'1. Vos-laskelma'!I88</f>
        <v>513498.55794184905</v>
      </c>
      <c r="V88" s="522">
        <f>U88-T88</f>
        <v>-374354.40056763758</v>
      </c>
      <c r="W88" s="523">
        <f>V88/T88</f>
        <v>-0.42164008913829354</v>
      </c>
      <c r="X88" s="524"/>
      <c r="Y88" s="434">
        <f>SUM(J88,O88,T88)</f>
        <v>4765895.307701245</v>
      </c>
      <c r="Z88" s="434">
        <f>SUM(K88,P88,U88)</f>
        <v>4340876.7552043423</v>
      </c>
      <c r="AA88" s="522">
        <f>Z88-Y88</f>
        <v>-425018.55249690264</v>
      </c>
      <c r="AB88" s="523">
        <f>AA88/Y88</f>
        <v>-8.917916258255025E-2</v>
      </c>
      <c r="AC88" s="524"/>
      <c r="AD88" s="527">
        <v>0</v>
      </c>
      <c r="AE88" s="447">
        <v>468541.52010484115</v>
      </c>
      <c r="AF88" s="515"/>
      <c r="AG88" s="399">
        <v>4765895.307701245</v>
      </c>
      <c r="AH88" s="399">
        <f>SUM(Z88,AE88)</f>
        <v>4809418.2753091836</v>
      </c>
      <c r="AI88" s="522">
        <f>AH88-AG88</f>
        <v>43522.967607938685</v>
      </c>
      <c r="AJ88" s="523">
        <f>AI88/AG88</f>
        <v>9.1321703054638246E-3</v>
      </c>
      <c r="AL88" s="529">
        <f>J88/$E88</f>
        <v>386.15242994095667</v>
      </c>
      <c r="AM88" s="529">
        <f>K88/$F88</f>
        <v>388.07772591230076</v>
      </c>
      <c r="AN88" s="529">
        <f>AM88-AL88</f>
        <v>1.9252959713440987</v>
      </c>
      <c r="AO88" s="530">
        <f>AN88/AL88</f>
        <v>4.9858445061150584E-3</v>
      </c>
      <c r="AP88" s="531"/>
      <c r="AQ88" s="529">
        <f>O88/$E88</f>
        <v>537.63088334912391</v>
      </c>
      <c r="AR88" s="529">
        <f>P88/$F88</f>
        <v>537.08016561839611</v>
      </c>
      <c r="AS88" s="529">
        <f>AR88-AQ88</f>
        <v>-0.55071773072779706</v>
      </c>
      <c r="AT88" s="530">
        <f>AS88/AQ88</f>
        <v>-1.024341695732116E-3</v>
      </c>
      <c r="AU88" s="531"/>
      <c r="AV88" s="529">
        <f>T88/$E88</f>
        <v>211.49427310850086</v>
      </c>
      <c r="AW88" s="529">
        <f>U88/$F88</f>
        <v>124.12341260378271</v>
      </c>
      <c r="AX88" s="529">
        <f>AW88-AV88</f>
        <v>-87.370860504718152</v>
      </c>
      <c r="AY88" s="530">
        <f>AX88/AV88</f>
        <v>-0.41311218133975253</v>
      </c>
      <c r="AZ88" s="531"/>
      <c r="BA88" s="529">
        <f>Y88/$E88</f>
        <v>1135.2775863985814</v>
      </c>
      <c r="BB88" s="529">
        <f>Z88/$F88</f>
        <v>1049.2813041344796</v>
      </c>
      <c r="BC88" s="529">
        <f>BB88-BA88</f>
        <v>-85.996282264101865</v>
      </c>
      <c r="BD88" s="530">
        <f>BC88/BA88</f>
        <v>-7.574912364552723E-2</v>
      </c>
      <c r="BE88" s="532"/>
      <c r="BF88" s="529">
        <f>AD88/$E88</f>
        <v>0</v>
      </c>
      <c r="BG88" s="529">
        <f>AE88/$F88</f>
        <v>113.25635003742836</v>
      </c>
      <c r="BH88" s="532"/>
      <c r="BI88" s="529">
        <f>AG88/$E88</f>
        <v>1135.2775863985814</v>
      </c>
      <c r="BJ88" s="529">
        <f>AH88/$F88</f>
        <v>1162.5376541719081</v>
      </c>
      <c r="BK88" s="529">
        <f>BJ88-BI88</f>
        <v>27.260067773326682</v>
      </c>
      <c r="BL88" s="530">
        <f>BK88/BI88</f>
        <v>2.4011808301265997E-2</v>
      </c>
    </row>
    <row r="89" spans="1:64">
      <c r="A89" s="397">
        <v>239</v>
      </c>
      <c r="B89" s="412">
        <v>11</v>
      </c>
      <c r="C89" s="412">
        <v>11</v>
      </c>
      <c r="D89" s="398" t="s">
        <v>112</v>
      </c>
      <c r="E89" s="400">
        <v>2029</v>
      </c>
      <c r="F89" s="400">
        <v>2035</v>
      </c>
      <c r="G89" s="522">
        <f>F89-E89</f>
        <v>6</v>
      </c>
      <c r="H89" s="523">
        <f>G89/E89</f>
        <v>2.9571217348447511E-3</v>
      </c>
      <c r="I89" s="523"/>
      <c r="J89" s="400">
        <v>417823.6887305695</v>
      </c>
      <c r="K89" s="434">
        <f>'1. Vos-laskelma'!D89</f>
        <v>591123.02076408523</v>
      </c>
      <c r="L89" s="522">
        <f>K89-J89</f>
        <v>173299.33203351573</v>
      </c>
      <c r="M89" s="523">
        <f>L89/J89</f>
        <v>0.41476665088098086</v>
      </c>
      <c r="N89" s="523"/>
      <c r="O89" s="400">
        <v>790843.28003277641</v>
      </c>
      <c r="P89" s="434">
        <f>'1. Vos-laskelma'!G89</f>
        <v>147818.25703470971</v>
      </c>
      <c r="Q89" s="522">
        <f>P89-O89</f>
        <v>-643025.02299806674</v>
      </c>
      <c r="R89" s="523">
        <f>Q89/O89</f>
        <v>-0.8130878003685087</v>
      </c>
      <c r="S89" s="523"/>
      <c r="T89" s="400">
        <v>462300.14243070059</v>
      </c>
      <c r="U89" s="434">
        <f>'1. Vos-laskelma'!I89</f>
        <v>309940.94467260729</v>
      </c>
      <c r="V89" s="522">
        <f>U89-T89</f>
        <v>-152359.1977580933</v>
      </c>
      <c r="W89" s="523">
        <f>V89/T89</f>
        <v>-0.32956770672189906</v>
      </c>
      <c r="X89" s="524"/>
      <c r="Y89" s="434">
        <f>SUM(J89,O89,T89)</f>
        <v>1670967.1111940464</v>
      </c>
      <c r="Z89" s="434">
        <f>SUM(K89,P89,U89)</f>
        <v>1048882.2224714023</v>
      </c>
      <c r="AA89" s="522">
        <f>Z89-Y89</f>
        <v>-622084.88872264419</v>
      </c>
      <c r="AB89" s="523">
        <f>AA89/Y89</f>
        <v>-0.37229032489940045</v>
      </c>
      <c r="AC89" s="524"/>
      <c r="AD89" s="527">
        <v>0</v>
      </c>
      <c r="AE89" s="447">
        <v>190687.49437450193</v>
      </c>
      <c r="AF89" s="515"/>
      <c r="AG89" s="399">
        <v>1670967.1111940464</v>
      </c>
      <c r="AH89" s="399">
        <f>SUM(Z89,AE89)</f>
        <v>1239569.7168459042</v>
      </c>
      <c r="AI89" s="522">
        <f>AH89-AG89</f>
        <v>-431397.3943481422</v>
      </c>
      <c r="AJ89" s="523">
        <f>AI89/AG89</f>
        <v>-0.25817228325928721</v>
      </c>
      <c r="AL89" s="529">
        <f>J89/$E89</f>
        <v>205.92591854636248</v>
      </c>
      <c r="AM89" s="529">
        <f>K89/$F89</f>
        <v>290.47814288161436</v>
      </c>
      <c r="AN89" s="529">
        <f>AM89-AL89</f>
        <v>84.552224335251879</v>
      </c>
      <c r="AO89" s="530">
        <f>AN89/AL89</f>
        <v>0.41059534871622128</v>
      </c>
      <c r="AP89" s="531"/>
      <c r="AQ89" s="529">
        <f>O89/$E89</f>
        <v>389.76997537347285</v>
      </c>
      <c r="AR89" s="529">
        <f>P89/$F89</f>
        <v>72.637964144820501</v>
      </c>
      <c r="AS89" s="529">
        <f>AR89-AQ89</f>
        <v>-317.13201122865235</v>
      </c>
      <c r="AT89" s="530">
        <f>AS89/AQ89</f>
        <v>-0.8136388928489946</v>
      </c>
      <c r="AU89" s="531"/>
      <c r="AV89" s="529">
        <f>T89/$E89</f>
        <v>227.84629986727481</v>
      </c>
      <c r="AW89" s="529">
        <f>U89/$F89</f>
        <v>152.30513251725174</v>
      </c>
      <c r="AX89" s="529">
        <f>AW89-AV89</f>
        <v>-75.541167350023073</v>
      </c>
      <c r="AY89" s="530">
        <f>AX89/AV89</f>
        <v>-0.33154441127210477</v>
      </c>
      <c r="AZ89" s="531"/>
      <c r="BA89" s="529">
        <f>Y89/$E89</f>
        <v>823.54219378711014</v>
      </c>
      <c r="BB89" s="529">
        <f>Z89/$F89</f>
        <v>515.42123954368662</v>
      </c>
      <c r="BC89" s="529">
        <f>BB89-BA89</f>
        <v>-308.12095424342351</v>
      </c>
      <c r="BD89" s="530">
        <f>BC89/BA89</f>
        <v>-0.37414106595620811</v>
      </c>
      <c r="BE89" s="532"/>
      <c r="BF89" s="529">
        <f>AD89/$E89</f>
        <v>0</v>
      </c>
      <c r="BG89" s="529">
        <f>AE89/$F89</f>
        <v>93.70392843955868</v>
      </c>
      <c r="BH89" s="532"/>
      <c r="BI89" s="529">
        <f>AG89/$E89</f>
        <v>823.54219378711014</v>
      </c>
      <c r="BJ89" s="529">
        <f>AH89/$F89</f>
        <v>609.12516798324532</v>
      </c>
      <c r="BK89" s="529">
        <f>BJ89-BI89</f>
        <v>-214.41702580386482</v>
      </c>
      <c r="BL89" s="530">
        <f>BK89/BI89</f>
        <v>-0.26035949028653255</v>
      </c>
    </row>
    <row r="90" spans="1:64">
      <c r="A90" s="397">
        <v>240</v>
      </c>
      <c r="B90" s="412">
        <v>19</v>
      </c>
      <c r="C90" s="412">
        <v>19</v>
      </c>
      <c r="D90" s="398" t="s">
        <v>113</v>
      </c>
      <c r="E90" s="400">
        <v>19499</v>
      </c>
      <c r="F90" s="400">
        <v>19371</v>
      </c>
      <c r="G90" s="522">
        <f>F90-E90</f>
        <v>-128</v>
      </c>
      <c r="H90" s="523">
        <f>G90/E90</f>
        <v>-6.5644392020103599E-3</v>
      </c>
      <c r="I90" s="523"/>
      <c r="J90" s="400">
        <v>-11295649.631394442</v>
      </c>
      <c r="K90" s="434">
        <f>'1. Vos-laskelma'!D90</f>
        <v>-10806614.460532438</v>
      </c>
      <c r="L90" s="522">
        <f>K90-J90</f>
        <v>489035.17086200416</v>
      </c>
      <c r="M90" s="523">
        <f>L90/J90</f>
        <v>-4.3294116480278345E-2</v>
      </c>
      <c r="N90" s="523"/>
      <c r="O90" s="400">
        <v>5513901.5913543198</v>
      </c>
      <c r="P90" s="434">
        <f>'1. Vos-laskelma'!G90</f>
        <v>3911932.8144537681</v>
      </c>
      <c r="Q90" s="522">
        <f>P90-O90</f>
        <v>-1601968.7769005517</v>
      </c>
      <c r="R90" s="523">
        <f>Q90/O90</f>
        <v>-0.29053271088704313</v>
      </c>
      <c r="S90" s="523"/>
      <c r="T90" s="400">
        <v>3214817.9245309983</v>
      </c>
      <c r="U90" s="434">
        <f>'1. Vos-laskelma'!I90</f>
        <v>1806283.1427806765</v>
      </c>
      <c r="V90" s="522">
        <f>U90-T90</f>
        <v>-1408534.7817503219</v>
      </c>
      <c r="W90" s="523">
        <f>V90/T90</f>
        <v>-0.43813827557770924</v>
      </c>
      <c r="X90" s="524"/>
      <c r="Y90" s="434">
        <f>SUM(J90,O90,T90)</f>
        <v>-2566930.115509124</v>
      </c>
      <c r="Z90" s="434">
        <f>SUM(K90,P90,U90)</f>
        <v>-5088398.5032979939</v>
      </c>
      <c r="AA90" s="522">
        <f>Z90-Y90</f>
        <v>-2521468.3877888699</v>
      </c>
      <c r="AB90" s="523">
        <f>AA90/Y90</f>
        <v>0.98228945640335941</v>
      </c>
      <c r="AC90" s="524"/>
      <c r="AD90" s="527">
        <v>0</v>
      </c>
      <c r="AE90" s="447">
        <v>3790709.6204889072</v>
      </c>
      <c r="AF90" s="515"/>
      <c r="AG90" s="399">
        <v>-2566930.115509124</v>
      </c>
      <c r="AH90" s="399">
        <f>SUM(Z90,AE90)</f>
        <v>-1297688.8828090867</v>
      </c>
      <c r="AI90" s="522">
        <f>AH90-AG90</f>
        <v>1269241.2327000373</v>
      </c>
      <c r="AJ90" s="523">
        <f>AI90/AG90</f>
        <v>-0.49445881873893416</v>
      </c>
      <c r="AL90" s="529">
        <f>J90/$E90</f>
        <v>-579.29379103515271</v>
      </c>
      <c r="AM90" s="529">
        <f>K90/$F90</f>
        <v>-557.87592073369672</v>
      </c>
      <c r="AN90" s="529">
        <f>AM90-AL90</f>
        <v>21.417870301455991</v>
      </c>
      <c r="AO90" s="530">
        <f>AN90/AL90</f>
        <v>-3.6972380220378215E-2</v>
      </c>
      <c r="AP90" s="531"/>
      <c r="AQ90" s="529">
        <f>O90/$E90</f>
        <v>282.77868564307499</v>
      </c>
      <c r="AR90" s="529">
        <f>P90/$F90</f>
        <v>201.9479022484006</v>
      </c>
      <c r="AS90" s="529">
        <f>AR90-AQ90</f>
        <v>-80.830783394674398</v>
      </c>
      <c r="AT90" s="530">
        <f>AS90/AQ90</f>
        <v>-0.28584468171939775</v>
      </c>
      <c r="AU90" s="531"/>
      <c r="AV90" s="529">
        <f>T90/$E90</f>
        <v>164.87091258685052</v>
      </c>
      <c r="AW90" s="529">
        <f>U90/$F90</f>
        <v>93.246767992394638</v>
      </c>
      <c r="AX90" s="529">
        <f>AW90-AV90</f>
        <v>-71.624144594455885</v>
      </c>
      <c r="AY90" s="530">
        <f>AX90/AV90</f>
        <v>-0.43442559679364784</v>
      </c>
      <c r="AZ90" s="531"/>
      <c r="BA90" s="529">
        <f>Y90/$E90</f>
        <v>-131.64419280522714</v>
      </c>
      <c r="BB90" s="529">
        <f>Z90/$F90</f>
        <v>-262.68125049290143</v>
      </c>
      <c r="BC90" s="529">
        <f>BB90-BA90</f>
        <v>-131.03705768767429</v>
      </c>
      <c r="BD90" s="530">
        <f>BC90/BA90</f>
        <v>0.9953880600076972</v>
      </c>
      <c r="BE90" s="532"/>
      <c r="BF90" s="529">
        <f>AD90/$E90</f>
        <v>0</v>
      </c>
      <c r="BG90" s="529">
        <f>AE90/$F90</f>
        <v>195.68992930096056</v>
      </c>
      <c r="BH90" s="532"/>
      <c r="BI90" s="529">
        <f>AG90/$E90</f>
        <v>-131.64419280522714</v>
      </c>
      <c r="BJ90" s="529">
        <f>AH90/$F90</f>
        <v>-66.99132119194087</v>
      </c>
      <c r="BK90" s="529">
        <f>BJ90-BI90</f>
        <v>64.652871613286266</v>
      </c>
      <c r="BL90" s="530">
        <f>BK90/BI90</f>
        <v>-0.49111829573023996</v>
      </c>
    </row>
    <row r="91" spans="1:64">
      <c r="A91" s="397">
        <v>241</v>
      </c>
      <c r="B91" s="412">
        <v>19</v>
      </c>
      <c r="C91" s="412">
        <v>19</v>
      </c>
      <c r="D91" s="398" t="s">
        <v>114</v>
      </c>
      <c r="E91" s="400">
        <v>7771</v>
      </c>
      <c r="F91" s="400">
        <v>7691</v>
      </c>
      <c r="G91" s="522">
        <f>F91-E91</f>
        <v>-80</v>
      </c>
      <c r="H91" s="523">
        <f>G91/E91</f>
        <v>-1.0294685368678419E-2</v>
      </c>
      <c r="I91" s="523"/>
      <c r="J91" s="400">
        <v>-537201.69532643957</v>
      </c>
      <c r="K91" s="434">
        <f>'1. Vos-laskelma'!D91</f>
        <v>-860576.42801606609</v>
      </c>
      <c r="L91" s="522">
        <f>K91-J91</f>
        <v>-323374.73268962651</v>
      </c>
      <c r="M91" s="523">
        <f>L91/J91</f>
        <v>0.60196148951674933</v>
      </c>
      <c r="N91" s="523"/>
      <c r="O91" s="400">
        <v>1649253.9476050371</v>
      </c>
      <c r="P91" s="434">
        <f>'1. Vos-laskelma'!G91</f>
        <v>1578737.650568021</v>
      </c>
      <c r="Q91" s="522">
        <f>P91-O91</f>
        <v>-70516.297037016135</v>
      </c>
      <c r="R91" s="523">
        <f>Q91/O91</f>
        <v>-4.2756482189669043E-2</v>
      </c>
      <c r="S91" s="523"/>
      <c r="T91" s="400">
        <v>1132542.5612872744</v>
      </c>
      <c r="U91" s="434">
        <f>'1. Vos-laskelma'!I91</f>
        <v>509434.86749191745</v>
      </c>
      <c r="V91" s="522">
        <f>U91-T91</f>
        <v>-623107.6937953569</v>
      </c>
      <c r="W91" s="523">
        <f>V91/T91</f>
        <v>-0.55018479224932448</v>
      </c>
      <c r="X91" s="524"/>
      <c r="Y91" s="434">
        <f>SUM(J91,O91,T91)</f>
        <v>2244594.8135658717</v>
      </c>
      <c r="Z91" s="434">
        <f>SUM(K91,P91,U91)</f>
        <v>1227596.0900438724</v>
      </c>
      <c r="AA91" s="522">
        <f>Z91-Y91</f>
        <v>-1016998.7235219993</v>
      </c>
      <c r="AB91" s="523">
        <f>AA91/Y91</f>
        <v>-0.45308788801233396</v>
      </c>
      <c r="AC91" s="524"/>
      <c r="AD91" s="527">
        <v>0</v>
      </c>
      <c r="AE91" s="447">
        <v>968097.11928386101</v>
      </c>
      <c r="AF91" s="515"/>
      <c r="AG91" s="399">
        <v>2244594.8135658717</v>
      </c>
      <c r="AH91" s="399">
        <f>SUM(Z91,AE91)</f>
        <v>2195693.2093277331</v>
      </c>
      <c r="AI91" s="522">
        <f>AH91-AG91</f>
        <v>-48901.604238138534</v>
      </c>
      <c r="AJ91" s="523">
        <f>AI91/AG91</f>
        <v>-2.178638386874426E-2</v>
      </c>
      <c r="AL91" s="529">
        <f>J91/$E91</f>
        <v>-69.129030411329239</v>
      </c>
      <c r="AM91" s="529">
        <f>K91/$F91</f>
        <v>-111.89395761488312</v>
      </c>
      <c r="AN91" s="529">
        <f>AM91-AL91</f>
        <v>-42.764927203553881</v>
      </c>
      <c r="AO91" s="530">
        <f>AN91/AL91</f>
        <v>0.61862472175720451</v>
      </c>
      <c r="AP91" s="531"/>
      <c r="AQ91" s="529">
        <f>O91/$E91</f>
        <v>212.23188104555877</v>
      </c>
      <c r="AR91" s="529">
        <f>P91/$F91</f>
        <v>205.27079060824613</v>
      </c>
      <c r="AS91" s="529">
        <f>AR91-AQ91</f>
        <v>-6.9610904373126345</v>
      </c>
      <c r="AT91" s="530">
        <f>AS91/AQ91</f>
        <v>-3.2799456910144104E-2</v>
      </c>
      <c r="AU91" s="531"/>
      <c r="AV91" s="529">
        <f>T91/$E91</f>
        <v>145.73961668862108</v>
      </c>
      <c r="AW91" s="529">
        <f>U91/$F91</f>
        <v>66.237793198793057</v>
      </c>
      <c r="AX91" s="529">
        <f>AW91-AV91</f>
        <v>-79.501823489828027</v>
      </c>
      <c r="AY91" s="530">
        <f>AX91/AV91</f>
        <v>-0.54550591868021081</v>
      </c>
      <c r="AZ91" s="531"/>
      <c r="BA91" s="529">
        <f>Y91/$E91</f>
        <v>288.84246732285055</v>
      </c>
      <c r="BB91" s="529">
        <f>Z91/$F91</f>
        <v>159.61462619215607</v>
      </c>
      <c r="BC91" s="529">
        <f>BB91-BA91</f>
        <v>-129.22784113069449</v>
      </c>
      <c r="BD91" s="530">
        <f>BC91/BA91</f>
        <v>-0.44739903494264044</v>
      </c>
      <c r="BE91" s="532"/>
      <c r="BF91" s="529">
        <f>AD91/$E91</f>
        <v>0</v>
      </c>
      <c r="BG91" s="529">
        <f>AE91/$F91</f>
        <v>125.87402409099739</v>
      </c>
      <c r="BH91" s="532"/>
      <c r="BI91" s="529">
        <f>AG91/$E91</f>
        <v>288.84246732285055</v>
      </c>
      <c r="BJ91" s="529">
        <f>AH91/$F91</f>
        <v>285.48865028315345</v>
      </c>
      <c r="BK91" s="529">
        <f>BJ91-BI91</f>
        <v>-3.3538170396971054</v>
      </c>
      <c r="BL91" s="530">
        <f>BK91/BI91</f>
        <v>-1.1611232485243981E-2</v>
      </c>
    </row>
    <row r="92" spans="1:64">
      <c r="A92" s="397">
        <v>244</v>
      </c>
      <c r="B92" s="412">
        <v>17</v>
      </c>
      <c r="C92" s="412">
        <v>17</v>
      </c>
      <c r="D92" s="398" t="s">
        <v>115</v>
      </c>
      <c r="E92" s="400">
        <v>19300</v>
      </c>
      <c r="F92" s="400">
        <v>19514</v>
      </c>
      <c r="G92" s="522">
        <f>F92-E92</f>
        <v>214</v>
      </c>
      <c r="H92" s="523">
        <f>G92/E92</f>
        <v>1.1088082901554405E-2</v>
      </c>
      <c r="I92" s="523"/>
      <c r="J92" s="400">
        <v>16498160.658352518</v>
      </c>
      <c r="K92" s="434">
        <f>'1. Vos-laskelma'!D92</f>
        <v>17038878.815474104</v>
      </c>
      <c r="L92" s="522">
        <f>K92-J92</f>
        <v>540718.15712158568</v>
      </c>
      <c r="M92" s="523">
        <f>L92/J92</f>
        <v>3.2774450941465194E-2</v>
      </c>
      <c r="N92" s="523"/>
      <c r="O92" s="400">
        <v>3660954.0326702883</v>
      </c>
      <c r="P92" s="434">
        <f>'1. Vos-laskelma'!G92</f>
        <v>3391528.9710352202</v>
      </c>
      <c r="Q92" s="522">
        <f>P92-O92</f>
        <v>-269425.06163506815</v>
      </c>
      <c r="R92" s="523">
        <f>Q92/O92</f>
        <v>-7.3594221405328702E-2</v>
      </c>
      <c r="S92" s="523"/>
      <c r="T92" s="400">
        <v>2075376.9698116761</v>
      </c>
      <c r="U92" s="434">
        <f>'1. Vos-laskelma'!I92</f>
        <v>479790.1541805889</v>
      </c>
      <c r="V92" s="522">
        <f>U92-T92</f>
        <v>-1595586.8156310872</v>
      </c>
      <c r="W92" s="523">
        <f>V92/T92</f>
        <v>-0.76881782868385307</v>
      </c>
      <c r="X92" s="524"/>
      <c r="Y92" s="434">
        <f>SUM(J92,O92,T92)</f>
        <v>22234491.660834484</v>
      </c>
      <c r="Z92" s="434">
        <f>SUM(K92,P92,U92)</f>
        <v>20910197.940689914</v>
      </c>
      <c r="AA92" s="522">
        <f>Z92-Y92</f>
        <v>-1324293.7201445699</v>
      </c>
      <c r="AB92" s="523">
        <f>AA92/Y92</f>
        <v>-5.9560332673459816E-2</v>
      </c>
      <c r="AC92" s="524"/>
      <c r="AD92" s="527">
        <v>0</v>
      </c>
      <c r="AE92" s="447">
        <v>2103819.2977194004</v>
      </c>
      <c r="AF92" s="515"/>
      <c r="AG92" s="399">
        <v>22234491.660834484</v>
      </c>
      <c r="AH92" s="399">
        <f>SUM(Z92,AE92)</f>
        <v>23014017.238409314</v>
      </c>
      <c r="AI92" s="522">
        <f>AH92-AG92</f>
        <v>779525.5775748305</v>
      </c>
      <c r="AJ92" s="523">
        <f>AI92/AG92</f>
        <v>3.5059293887431023E-2</v>
      </c>
      <c r="AL92" s="529">
        <f>J92/$E92</f>
        <v>854.82697711671085</v>
      </c>
      <c r="AM92" s="529">
        <f>K92/$F92</f>
        <v>873.16177182915362</v>
      </c>
      <c r="AN92" s="529">
        <f>AM92-AL92</f>
        <v>18.334794712442772</v>
      </c>
      <c r="AO92" s="530">
        <f>AN92/AL92</f>
        <v>2.1448544797082948E-2</v>
      </c>
      <c r="AP92" s="531"/>
      <c r="AQ92" s="529">
        <f>O92/$E92</f>
        <v>189.6867374440564</v>
      </c>
      <c r="AR92" s="529">
        <f>P92/$F92</f>
        <v>173.79978328560111</v>
      </c>
      <c r="AS92" s="529">
        <f>AR92-AQ92</f>
        <v>-15.886954158455296</v>
      </c>
      <c r="AT92" s="530">
        <f>AS92/AQ92</f>
        <v>-8.3753637036120016E-2</v>
      </c>
      <c r="AU92" s="531"/>
      <c r="AV92" s="529">
        <f>T92/$E92</f>
        <v>107.53248548247026</v>
      </c>
      <c r="AW92" s="529">
        <f>U92/$F92</f>
        <v>24.586971106927791</v>
      </c>
      <c r="AX92" s="529">
        <f>AW92-AV92</f>
        <v>-82.945514375542473</v>
      </c>
      <c r="AY92" s="530">
        <f>AX92/AV92</f>
        <v>-0.77135308463658725</v>
      </c>
      <c r="AZ92" s="531"/>
      <c r="BA92" s="529">
        <f>Y92/$E92</f>
        <v>1152.0462000432376</v>
      </c>
      <c r="BB92" s="529">
        <f>Z92/$F92</f>
        <v>1071.5485262216826</v>
      </c>
      <c r="BC92" s="529">
        <f>BB92-BA92</f>
        <v>-80.497673821555054</v>
      </c>
      <c r="BD92" s="530">
        <f>BC92/BA92</f>
        <v>-6.9873650742942328E-2</v>
      </c>
      <c r="BE92" s="532"/>
      <c r="BF92" s="529">
        <f>AD92/$E92</f>
        <v>0</v>
      </c>
      <c r="BG92" s="529">
        <f>AE92/$F92</f>
        <v>107.81076651221689</v>
      </c>
      <c r="BH92" s="532"/>
      <c r="BI92" s="529">
        <f>AG92/$E92</f>
        <v>1152.0462000432376</v>
      </c>
      <c r="BJ92" s="529">
        <f>AH92/$F92</f>
        <v>1179.3592927338996</v>
      </c>
      <c r="BK92" s="529">
        <f>BJ92-BI92</f>
        <v>27.313092690661961</v>
      </c>
      <c r="BL92" s="530">
        <f>BK92/BI92</f>
        <v>2.3708331045783466E-2</v>
      </c>
    </row>
    <row r="93" spans="1:64">
      <c r="A93" s="397">
        <v>245</v>
      </c>
      <c r="B93" s="412">
        <v>1</v>
      </c>
      <c r="C93" s="413">
        <v>32</v>
      </c>
      <c r="D93" s="398" t="s">
        <v>116</v>
      </c>
      <c r="E93" s="400">
        <v>37676</v>
      </c>
      <c r="F93" s="400">
        <v>38211</v>
      </c>
      <c r="G93" s="522">
        <f>F93-E93</f>
        <v>535</v>
      </c>
      <c r="H93" s="523">
        <f>G93/E93</f>
        <v>1.4200021233676611E-2</v>
      </c>
      <c r="I93" s="523"/>
      <c r="J93" s="400">
        <v>11663511.931303101</v>
      </c>
      <c r="K93" s="434">
        <f>'1. Vos-laskelma'!D93</f>
        <v>12249463.194148345</v>
      </c>
      <c r="L93" s="522">
        <f>K93-J93</f>
        <v>585951.26284524426</v>
      </c>
      <c r="M93" s="523">
        <f>L93/J93</f>
        <v>5.0237978603394726E-2</v>
      </c>
      <c r="N93" s="523"/>
      <c r="O93" s="400">
        <v>430942.73587921291</v>
      </c>
      <c r="P93" s="434">
        <f>'1. Vos-laskelma'!G93</f>
        <v>994669.93669888272</v>
      </c>
      <c r="Q93" s="522">
        <f>P93-O93</f>
        <v>563727.20081966976</v>
      </c>
      <c r="R93" s="523">
        <f>Q93/O93</f>
        <v>1.3081255440344037</v>
      </c>
      <c r="S93" s="523"/>
      <c r="T93" s="400">
        <v>4824294.0159718813</v>
      </c>
      <c r="U93" s="434">
        <f>'1. Vos-laskelma'!I93</f>
        <v>2656455.3120047669</v>
      </c>
      <c r="V93" s="522">
        <f>U93-T93</f>
        <v>-2167838.7039671144</v>
      </c>
      <c r="W93" s="523">
        <f>V93/T93</f>
        <v>-0.44935874488370936</v>
      </c>
      <c r="X93" s="524"/>
      <c r="Y93" s="434">
        <f>SUM(J93,O93,T93)</f>
        <v>16918748.683154196</v>
      </c>
      <c r="Z93" s="434">
        <f>SUM(K93,P93,U93)</f>
        <v>15900588.442851994</v>
      </c>
      <c r="AA93" s="522">
        <f>Z93-Y93</f>
        <v>-1018160.2403022014</v>
      </c>
      <c r="AB93" s="523">
        <f>AA93/Y93</f>
        <v>-6.0179405662309525E-2</v>
      </c>
      <c r="AC93" s="524"/>
      <c r="AD93" s="527">
        <v>0</v>
      </c>
      <c r="AE93" s="447">
        <v>6268271.3852957208</v>
      </c>
      <c r="AF93" s="515"/>
      <c r="AG93" s="399">
        <v>16918748.683154196</v>
      </c>
      <c r="AH93" s="399">
        <f>SUM(Z93,AE93)</f>
        <v>22168859.828147717</v>
      </c>
      <c r="AI93" s="522">
        <f>AH93-AG93</f>
        <v>5250111.1449935213</v>
      </c>
      <c r="AJ93" s="523">
        <f>AI93/AG93</f>
        <v>0.31031320597728346</v>
      </c>
      <c r="AL93" s="529">
        <f>J93/$E93</f>
        <v>309.57405062382156</v>
      </c>
      <c r="AM93" s="529">
        <f>K93/$F93</f>
        <v>320.57426380226491</v>
      </c>
      <c r="AN93" s="529">
        <f>AM93-AL93</f>
        <v>11.000213178443346</v>
      </c>
      <c r="AO93" s="530">
        <f>AN93/AL93</f>
        <v>3.553338258254158E-2</v>
      </c>
      <c r="AP93" s="531"/>
      <c r="AQ93" s="529">
        <f>O93/$E93</f>
        <v>11.438123364455167</v>
      </c>
      <c r="AR93" s="529">
        <f>P93/$F93</f>
        <v>26.030984185153038</v>
      </c>
      <c r="AS93" s="529">
        <f>AR93-AQ93</f>
        <v>14.59286082069787</v>
      </c>
      <c r="AT93" s="530">
        <f>AS93/AQ93</f>
        <v>1.2758090077998536</v>
      </c>
      <c r="AU93" s="531"/>
      <c r="AV93" s="529">
        <f>T93/$E93</f>
        <v>128.04687376504623</v>
      </c>
      <c r="AW93" s="529">
        <f>U93/$F93</f>
        <v>69.520695925381872</v>
      </c>
      <c r="AX93" s="529">
        <f>AW93-AV93</f>
        <v>-58.526177839664356</v>
      </c>
      <c r="AY93" s="530">
        <f>AX93/AV93</f>
        <v>-0.45706838534031136</v>
      </c>
      <c r="AZ93" s="531"/>
      <c r="BA93" s="529">
        <f>Y93/$E93</f>
        <v>449.05904775332294</v>
      </c>
      <c r="BB93" s="529">
        <f>Z93/$F93</f>
        <v>416.12594391279981</v>
      </c>
      <c r="BC93" s="529">
        <f>BB93-BA93</f>
        <v>-32.933103840523131</v>
      </c>
      <c r="BD93" s="530">
        <f>BC93/BA93</f>
        <v>-7.3338025378377275E-2</v>
      </c>
      <c r="BE93" s="532"/>
      <c r="BF93" s="529">
        <f>AD93/$E93</f>
        <v>0</v>
      </c>
      <c r="BG93" s="529">
        <f>AE93/$F93</f>
        <v>164.04363626431447</v>
      </c>
      <c r="BH93" s="532"/>
      <c r="BI93" s="529">
        <f>AG93/$E93</f>
        <v>449.05904775332294</v>
      </c>
      <c r="BJ93" s="529">
        <f>AH93/$F93</f>
        <v>580.16958017711431</v>
      </c>
      <c r="BK93" s="529">
        <f>BJ93-BI93</f>
        <v>131.11053242379137</v>
      </c>
      <c r="BL93" s="530">
        <f>BK93/BI93</f>
        <v>0.29196724368375937</v>
      </c>
    </row>
    <row r="94" spans="1:64">
      <c r="A94" s="397">
        <v>249</v>
      </c>
      <c r="B94" s="412">
        <v>13</v>
      </c>
      <c r="C94" s="412">
        <v>13</v>
      </c>
      <c r="D94" s="398" t="s">
        <v>117</v>
      </c>
      <c r="E94" s="400">
        <v>9250</v>
      </c>
      <c r="F94" s="400">
        <v>9184</v>
      </c>
      <c r="G94" s="522">
        <f>F94-E94</f>
        <v>-66</v>
      </c>
      <c r="H94" s="523">
        <f>G94/E94</f>
        <v>-7.1351351351351348E-3</v>
      </c>
      <c r="I94" s="523"/>
      <c r="J94" s="400">
        <v>1561041.609077503</v>
      </c>
      <c r="K94" s="434">
        <f>'1. Vos-laskelma'!D94</f>
        <v>1644620.5102969015</v>
      </c>
      <c r="L94" s="522">
        <f>K94-J94</f>
        <v>83578.901219398482</v>
      </c>
      <c r="M94" s="523">
        <f>L94/J94</f>
        <v>5.3540469858961291E-2</v>
      </c>
      <c r="N94" s="523"/>
      <c r="O94" s="400">
        <v>3375148.8711746689</v>
      </c>
      <c r="P94" s="434">
        <f>'1. Vos-laskelma'!G94</f>
        <v>3208793.5802966766</v>
      </c>
      <c r="Q94" s="522">
        <f>P94-O94</f>
        <v>-166355.29087799229</v>
      </c>
      <c r="R94" s="523">
        <f>Q94/O94</f>
        <v>-4.9288282451403362E-2</v>
      </c>
      <c r="S94" s="523"/>
      <c r="T94" s="400">
        <v>1665414.2069316842</v>
      </c>
      <c r="U94" s="434">
        <f>'1. Vos-laskelma'!I94</f>
        <v>1004866.078650284</v>
      </c>
      <c r="V94" s="522">
        <f>U94-T94</f>
        <v>-660548.12828140019</v>
      </c>
      <c r="W94" s="523">
        <f>V94/T94</f>
        <v>-0.39662693252651959</v>
      </c>
      <c r="X94" s="524"/>
      <c r="Y94" s="434">
        <f>SUM(J94,O94,T94)</f>
        <v>6601604.687183856</v>
      </c>
      <c r="Z94" s="434">
        <f>SUM(K94,P94,U94)</f>
        <v>5858280.1692438619</v>
      </c>
      <c r="AA94" s="522">
        <f>Z94-Y94</f>
        <v>-743324.51793999411</v>
      </c>
      <c r="AB94" s="523">
        <f>AA94/Y94</f>
        <v>-0.11259755062023943</v>
      </c>
      <c r="AC94" s="524"/>
      <c r="AD94" s="527">
        <v>0</v>
      </c>
      <c r="AE94" s="447">
        <v>1765222.1645143006</v>
      </c>
      <c r="AF94" s="515"/>
      <c r="AG94" s="399">
        <v>6601604.687183856</v>
      </c>
      <c r="AH94" s="399">
        <f>SUM(Z94,AE94)</f>
        <v>7623502.3337581623</v>
      </c>
      <c r="AI94" s="522">
        <f>AH94-AG94</f>
        <v>1021897.6465743063</v>
      </c>
      <c r="AJ94" s="523">
        <f>AI94/AG94</f>
        <v>0.15479534067803025</v>
      </c>
      <c r="AL94" s="529">
        <f>J94/$E94</f>
        <v>168.76125503540572</v>
      </c>
      <c r="AM94" s="529">
        <f>K94/$F94</f>
        <v>179.07453291560338</v>
      </c>
      <c r="AN94" s="529">
        <f>AM94-AL94</f>
        <v>10.31327788019766</v>
      </c>
      <c r="AO94" s="530">
        <f>AN94/AL94</f>
        <v>6.111164483834846E-2</v>
      </c>
      <c r="AP94" s="531"/>
      <c r="AQ94" s="529">
        <f>O94/$E94</f>
        <v>364.88095904591017</v>
      </c>
      <c r="AR94" s="529">
        <f>P94/$F94</f>
        <v>349.38954489293081</v>
      </c>
      <c r="AS94" s="529">
        <f>AR94-AQ94</f>
        <v>-15.49141415297936</v>
      </c>
      <c r="AT94" s="530">
        <f>AS94/AQ94</f>
        <v>-4.2456077164142167E-2</v>
      </c>
      <c r="AU94" s="531"/>
      <c r="AV94" s="529">
        <f>T94/$E94</f>
        <v>180.04477912774965</v>
      </c>
      <c r="AW94" s="529">
        <f>U94/$F94</f>
        <v>109.41486048021385</v>
      </c>
      <c r="AX94" s="529">
        <f>AW94-AV94</f>
        <v>-70.629918647535803</v>
      </c>
      <c r="AY94" s="530">
        <f>AX94/AV94</f>
        <v>-0.39229084558692362</v>
      </c>
      <c r="AZ94" s="531"/>
      <c r="BA94" s="529">
        <f>Y94/$E94</f>
        <v>713.68699320906546</v>
      </c>
      <c r="BB94" s="529">
        <f>Z94/$F94</f>
        <v>637.87893828874803</v>
      </c>
      <c r="BC94" s="529">
        <f>BB94-BA94</f>
        <v>-75.808054920317431</v>
      </c>
      <c r="BD94" s="530">
        <f>BC94/BA94</f>
        <v>-0.10622031176363395</v>
      </c>
      <c r="BE94" s="532"/>
      <c r="BF94" s="529">
        <f>AD94/$E94</f>
        <v>0</v>
      </c>
      <c r="BG94" s="529">
        <f>AE94/$F94</f>
        <v>192.20624613613901</v>
      </c>
      <c r="BH94" s="532"/>
      <c r="BI94" s="529">
        <f>AG94/$E94</f>
        <v>713.68699320906546</v>
      </c>
      <c r="BJ94" s="529">
        <f>AH94/$F94</f>
        <v>830.08518442488696</v>
      </c>
      <c r="BK94" s="529">
        <f>BJ94-BI94</f>
        <v>116.3981912158215</v>
      </c>
      <c r="BL94" s="530">
        <f>BK94/BI94</f>
        <v>0.16309417479004573</v>
      </c>
    </row>
    <row r="95" spans="1:64">
      <c r="A95" s="397">
        <v>250</v>
      </c>
      <c r="B95" s="412">
        <v>6</v>
      </c>
      <c r="C95" s="412">
        <v>6</v>
      </c>
      <c r="D95" s="398" t="s">
        <v>118</v>
      </c>
      <c r="E95" s="400">
        <v>1771</v>
      </c>
      <c r="F95" s="400">
        <v>1749</v>
      </c>
      <c r="G95" s="522">
        <f>F95-E95</f>
        <v>-22</v>
      </c>
      <c r="H95" s="523">
        <f>G95/E95</f>
        <v>-1.2422360248447204E-2</v>
      </c>
      <c r="I95" s="523"/>
      <c r="J95" s="400">
        <v>49223.280563718057</v>
      </c>
      <c r="K95" s="434">
        <f>'1. Vos-laskelma'!D95</f>
        <v>45776.594042045355</v>
      </c>
      <c r="L95" s="522">
        <f>K95-J95</f>
        <v>-3446.6865216727019</v>
      </c>
      <c r="M95" s="523">
        <f>L95/J95</f>
        <v>-7.0021471185998455E-2</v>
      </c>
      <c r="N95" s="523"/>
      <c r="O95" s="400">
        <v>800408.86810264259</v>
      </c>
      <c r="P95" s="434">
        <f>'1. Vos-laskelma'!G95</f>
        <v>835373.05991776683</v>
      </c>
      <c r="Q95" s="522">
        <f>P95-O95</f>
        <v>34964.191815124243</v>
      </c>
      <c r="R95" s="523">
        <f>Q95/O95</f>
        <v>4.3682914081157473E-2</v>
      </c>
      <c r="S95" s="523"/>
      <c r="T95" s="400">
        <v>441292.16868401034</v>
      </c>
      <c r="U95" s="434">
        <f>'1. Vos-laskelma'!I95</f>
        <v>329935.20020664704</v>
      </c>
      <c r="V95" s="522">
        <f>U95-T95</f>
        <v>-111356.96847736329</v>
      </c>
      <c r="W95" s="523">
        <f>V95/T95</f>
        <v>-0.25234295185759587</v>
      </c>
      <c r="X95" s="524"/>
      <c r="Y95" s="434">
        <f>SUM(J95,O95,T95)</f>
        <v>1290924.317350371</v>
      </c>
      <c r="Z95" s="434">
        <f>SUM(K95,P95,U95)</f>
        <v>1211084.8541664593</v>
      </c>
      <c r="AA95" s="522">
        <f>Z95-Y95</f>
        <v>-79839.46318391175</v>
      </c>
      <c r="AB95" s="523">
        <f>AA95/Y95</f>
        <v>-6.1846741990097973E-2</v>
      </c>
      <c r="AC95" s="524"/>
      <c r="AD95" s="527">
        <v>0</v>
      </c>
      <c r="AE95" s="447">
        <v>237550.23347270634</v>
      </c>
      <c r="AF95" s="515"/>
      <c r="AG95" s="399">
        <v>1290924.317350371</v>
      </c>
      <c r="AH95" s="399">
        <f>SUM(Z95,AE95)</f>
        <v>1448635.0876391656</v>
      </c>
      <c r="AI95" s="522">
        <f>AH95-AG95</f>
        <v>157710.77028879453</v>
      </c>
      <c r="AJ95" s="523">
        <f>AI95/AG95</f>
        <v>0.12216887401462599</v>
      </c>
      <c r="AL95" s="529">
        <f>J95/$E95</f>
        <v>27.794060171495232</v>
      </c>
      <c r="AM95" s="529">
        <f>K95/$F95</f>
        <v>26.173009743879561</v>
      </c>
      <c r="AN95" s="529">
        <f>AM95-AL95</f>
        <v>-1.6210504276156712</v>
      </c>
      <c r="AO95" s="530">
        <f>AN95/AL95</f>
        <v>-5.8323628056262636E-2</v>
      </c>
      <c r="AP95" s="531"/>
      <c r="AQ95" s="529">
        <f>O95/$E95</f>
        <v>451.95305934649497</v>
      </c>
      <c r="AR95" s="529">
        <f>P95/$F95</f>
        <v>477.62896507591012</v>
      </c>
      <c r="AS95" s="529">
        <f>AR95-AQ95</f>
        <v>25.675905729415149</v>
      </c>
      <c r="AT95" s="530">
        <f>AS95/AQ95</f>
        <v>5.6811001050731738E-2</v>
      </c>
      <c r="AU95" s="531"/>
      <c r="AV95" s="529">
        <f>T95/$E95</f>
        <v>249.17683155505947</v>
      </c>
      <c r="AW95" s="529">
        <f>U95/$F95</f>
        <v>188.64219565846028</v>
      </c>
      <c r="AX95" s="529">
        <f>AW95-AV95</f>
        <v>-60.534635896599184</v>
      </c>
      <c r="AY95" s="530">
        <f>AX95/AV95</f>
        <v>-0.24293846068599328</v>
      </c>
      <c r="AZ95" s="531"/>
      <c r="BA95" s="529">
        <f>Y95/$E95</f>
        <v>728.92395107304969</v>
      </c>
      <c r="BB95" s="529">
        <f>Z95/$F95</f>
        <v>692.44417047825004</v>
      </c>
      <c r="BC95" s="529">
        <f>BB95-BA95</f>
        <v>-36.479780594799649</v>
      </c>
      <c r="BD95" s="530">
        <f>BC95/BA95</f>
        <v>-5.0046072078023675E-2</v>
      </c>
      <c r="BE95" s="532"/>
      <c r="BF95" s="529">
        <f>AD95/$E95</f>
        <v>0</v>
      </c>
      <c r="BG95" s="529">
        <f>AE95/$F95</f>
        <v>135.82060232859138</v>
      </c>
      <c r="BH95" s="532"/>
      <c r="BI95" s="529">
        <f>AG95/$E95</f>
        <v>728.92395107304969</v>
      </c>
      <c r="BJ95" s="529">
        <f>AH95/$F95</f>
        <v>828.26477280684139</v>
      </c>
      <c r="BK95" s="529">
        <f>BJ95-BI95</f>
        <v>99.340821733791699</v>
      </c>
      <c r="BL95" s="530">
        <f>BK95/BI95</f>
        <v>0.13628420576323769</v>
      </c>
    </row>
    <row r="96" spans="1:64">
      <c r="A96" s="397">
        <v>256</v>
      </c>
      <c r="B96" s="412">
        <v>13</v>
      </c>
      <c r="C96" s="412">
        <v>13</v>
      </c>
      <c r="D96" s="398" t="s">
        <v>119</v>
      </c>
      <c r="E96" s="400">
        <v>1554</v>
      </c>
      <c r="F96" s="400">
        <v>1523</v>
      </c>
      <c r="G96" s="522">
        <f>F96-E96</f>
        <v>-31</v>
      </c>
      <c r="H96" s="523">
        <f>G96/E96</f>
        <v>-1.9948519948519948E-2</v>
      </c>
      <c r="I96" s="523"/>
      <c r="J96" s="400">
        <v>573696.97308694106</v>
      </c>
      <c r="K96" s="434">
        <f>'1. Vos-laskelma'!D96</f>
        <v>637852.69914250507</v>
      </c>
      <c r="L96" s="522">
        <f>K96-J96</f>
        <v>64155.72605556401</v>
      </c>
      <c r="M96" s="523">
        <f>L96/J96</f>
        <v>0.11182859430189379</v>
      </c>
      <c r="N96" s="523"/>
      <c r="O96" s="400">
        <v>851903.69821475446</v>
      </c>
      <c r="P96" s="434">
        <f>'1. Vos-laskelma'!G96</f>
        <v>936745.35433452902</v>
      </c>
      <c r="Q96" s="522">
        <f>P96-O96</f>
        <v>84841.656119774561</v>
      </c>
      <c r="R96" s="523">
        <f>Q96/O96</f>
        <v>9.9590665350518318E-2</v>
      </c>
      <c r="S96" s="523"/>
      <c r="T96" s="400">
        <v>343315.21196814114</v>
      </c>
      <c r="U96" s="434">
        <f>'1. Vos-laskelma'!I96</f>
        <v>252143.09551546111</v>
      </c>
      <c r="V96" s="522">
        <f>U96-T96</f>
        <v>-91172.116452680028</v>
      </c>
      <c r="W96" s="523">
        <f>V96/T96</f>
        <v>-0.26556387038608875</v>
      </c>
      <c r="X96" s="524"/>
      <c r="Y96" s="434">
        <f>SUM(J96,O96,T96)</f>
        <v>1768915.8832698367</v>
      </c>
      <c r="Z96" s="434">
        <f>SUM(K96,P96,U96)</f>
        <v>1826741.1489924951</v>
      </c>
      <c r="AA96" s="522">
        <f>Z96-Y96</f>
        <v>57825.265722658485</v>
      </c>
      <c r="AB96" s="523">
        <f>AA96/Y96</f>
        <v>3.26896639176356E-2</v>
      </c>
      <c r="AC96" s="524"/>
      <c r="AD96" s="527">
        <v>0</v>
      </c>
      <c r="AE96" s="447">
        <v>237158.66524516905</v>
      </c>
      <c r="AF96" s="515"/>
      <c r="AG96" s="399">
        <v>1768915.8832698367</v>
      </c>
      <c r="AH96" s="399">
        <f>SUM(Z96,AE96)</f>
        <v>2063899.8142376642</v>
      </c>
      <c r="AI96" s="522">
        <f>AH96-AG96</f>
        <v>294983.93096782756</v>
      </c>
      <c r="AJ96" s="523">
        <f>AI96/AG96</f>
        <v>0.16675972767147665</v>
      </c>
      <c r="AL96" s="529">
        <f>J96/$E96</f>
        <v>369.17437135581793</v>
      </c>
      <c r="AM96" s="529">
        <f>K96/$F96</f>
        <v>418.81332839297772</v>
      </c>
      <c r="AN96" s="529">
        <f>AM96-AL96</f>
        <v>49.638957037159798</v>
      </c>
      <c r="AO96" s="530">
        <f>AN96/AL96</f>
        <v>0.13445937987205711</v>
      </c>
      <c r="AP96" s="531"/>
      <c r="AQ96" s="529">
        <f>O96/$E96</f>
        <v>548.20057800177244</v>
      </c>
      <c r="AR96" s="529">
        <f>P96/$F96</f>
        <v>615.06589253744517</v>
      </c>
      <c r="AS96" s="529">
        <f>AR96-AQ96</f>
        <v>66.865314535672724</v>
      </c>
      <c r="AT96" s="530">
        <f>AS96/AQ96</f>
        <v>0.12197235322042388</v>
      </c>
      <c r="AU96" s="531"/>
      <c r="AV96" s="529">
        <f>T96/$E96</f>
        <v>220.92355982505865</v>
      </c>
      <c r="AW96" s="529">
        <f>U96/$F96</f>
        <v>165.55685851310645</v>
      </c>
      <c r="AX96" s="529">
        <f>AW96-AV96</f>
        <v>-55.366701311952198</v>
      </c>
      <c r="AY96" s="530">
        <f>AX96/AV96</f>
        <v>-0.25061474365067754</v>
      </c>
      <c r="AZ96" s="531"/>
      <c r="BA96" s="529">
        <f>Y96/$E96</f>
        <v>1138.298509182649</v>
      </c>
      <c r="BB96" s="529">
        <f>Z96/$F96</f>
        <v>1199.4360794435293</v>
      </c>
      <c r="BC96" s="529">
        <f>BB96-BA96</f>
        <v>61.137570260880238</v>
      </c>
      <c r="BD96" s="530">
        <f>BC96/BA96</f>
        <v>5.3709611114908552E-2</v>
      </c>
      <c r="BE96" s="532"/>
      <c r="BF96" s="529">
        <f>AD96/$E96</f>
        <v>0</v>
      </c>
      <c r="BG96" s="529">
        <f>AE96/$F96</f>
        <v>155.71809930739923</v>
      </c>
      <c r="BH96" s="532"/>
      <c r="BI96" s="529">
        <f>AG96/$E96</f>
        <v>1138.298509182649</v>
      </c>
      <c r="BJ96" s="529">
        <f>AH96/$F96</f>
        <v>1355.1541787509286</v>
      </c>
      <c r="BK96" s="529">
        <f>BJ96-BI96</f>
        <v>216.85566956827961</v>
      </c>
      <c r="BL96" s="530">
        <f>BK96/BI96</f>
        <v>0.19050861247634596</v>
      </c>
    </row>
    <row r="97" spans="1:64">
      <c r="A97" s="397">
        <v>257</v>
      </c>
      <c r="B97" s="412">
        <v>1</v>
      </c>
      <c r="C97" s="413">
        <v>33</v>
      </c>
      <c r="D97" s="398" t="s">
        <v>120</v>
      </c>
      <c r="E97" s="400">
        <v>40722</v>
      </c>
      <c r="F97" s="400">
        <v>41154</v>
      </c>
      <c r="G97" s="522">
        <f>F97-E97</f>
        <v>432</v>
      </c>
      <c r="H97" s="523">
        <f>G97/E97</f>
        <v>1.0608516281125682E-2</v>
      </c>
      <c r="I97" s="523"/>
      <c r="J97" s="400">
        <v>35522376.099763557</v>
      </c>
      <c r="K97" s="434">
        <f>'1. Vos-laskelma'!D97</f>
        <v>34764028.058839761</v>
      </c>
      <c r="L97" s="522">
        <f>K97-J97</f>
        <v>-758348.04092379659</v>
      </c>
      <c r="M97" s="523">
        <f>L97/J97</f>
        <v>-2.1348460440652906E-2</v>
      </c>
      <c r="N97" s="523"/>
      <c r="O97" s="400">
        <v>-957594.10945789458</v>
      </c>
      <c r="P97" s="434">
        <f>'1. Vos-laskelma'!G97</f>
        <v>-1072221.2766841317</v>
      </c>
      <c r="Q97" s="522">
        <f>P97-O97</f>
        <v>-114627.16722623713</v>
      </c>
      <c r="R97" s="523">
        <f>Q97/O97</f>
        <v>0.11970329192096736</v>
      </c>
      <c r="S97" s="523"/>
      <c r="T97" s="400">
        <v>4500387.5614631632</v>
      </c>
      <c r="U97" s="434">
        <f>'1. Vos-laskelma'!I97</f>
        <v>2490639.9534949986</v>
      </c>
      <c r="V97" s="522">
        <f>U97-T97</f>
        <v>-2009747.6079681646</v>
      </c>
      <c r="W97" s="523">
        <f>V97/T97</f>
        <v>-0.44657211862765805</v>
      </c>
      <c r="X97" s="524"/>
      <c r="Y97" s="434">
        <f>SUM(J97,O97,T97)</f>
        <v>39065169.551768824</v>
      </c>
      <c r="Z97" s="434">
        <f>SUM(K97,P97,U97)</f>
        <v>36182446.735650621</v>
      </c>
      <c r="AA97" s="522">
        <f>Z97-Y97</f>
        <v>-2882722.8161182031</v>
      </c>
      <c r="AB97" s="523">
        <f>AA97/Y97</f>
        <v>-7.379266106340697E-2</v>
      </c>
      <c r="AC97" s="524"/>
      <c r="AD97" s="527">
        <v>0</v>
      </c>
      <c r="AE97" s="447">
        <v>5130921.3278100947</v>
      </c>
      <c r="AF97" s="515"/>
      <c r="AG97" s="399">
        <v>39065169.551768824</v>
      </c>
      <c r="AH97" s="399">
        <f>SUM(Z97,AE97)</f>
        <v>41313368.063460715</v>
      </c>
      <c r="AI97" s="522">
        <f>AH97-AG97</f>
        <v>2248198.5116918907</v>
      </c>
      <c r="AJ97" s="523">
        <f>AI97/AG97</f>
        <v>5.7549948905574244E-2</v>
      </c>
      <c r="AL97" s="529">
        <f>J97/$E97</f>
        <v>872.31413240419329</v>
      </c>
      <c r="AM97" s="529">
        <f>K97/$F97</f>
        <v>844.73023421392236</v>
      </c>
      <c r="AN97" s="529">
        <f>AM97-AL97</f>
        <v>-27.583898190270929</v>
      </c>
      <c r="AO97" s="530">
        <f>AN97/AL97</f>
        <v>-3.1621519319246477E-2</v>
      </c>
      <c r="AP97" s="531"/>
      <c r="AQ97" s="529">
        <f>O97/$E97</f>
        <v>-23.515399770588246</v>
      </c>
      <c r="AR97" s="529">
        <f>P97/$F97</f>
        <v>-26.0538775497918</v>
      </c>
      <c r="AS97" s="529">
        <f>AR97-AQ97</f>
        <v>-2.5384777792035536</v>
      </c>
      <c r="AT97" s="530">
        <f>AS97/AQ97</f>
        <v>0.1079495906498915</v>
      </c>
      <c r="AU97" s="531"/>
      <c r="AV97" s="529">
        <f>T97/$E97</f>
        <v>110.51489517860526</v>
      </c>
      <c r="AW97" s="529">
        <f>U97/$F97</f>
        <v>60.519996926058184</v>
      </c>
      <c r="AX97" s="529">
        <f>AW97-AV97</f>
        <v>-49.994898252547074</v>
      </c>
      <c r="AY97" s="530">
        <f>AX97/AV97</f>
        <v>-0.45238153799765501</v>
      </c>
      <c r="AZ97" s="531"/>
      <c r="BA97" s="529">
        <f>Y97/$E97</f>
        <v>959.31362781221026</v>
      </c>
      <c r="BB97" s="529">
        <f>Z97/$F97</f>
        <v>879.19635359018855</v>
      </c>
      <c r="BC97" s="529">
        <f>BB97-BA97</f>
        <v>-80.117274222021706</v>
      </c>
      <c r="BD97" s="530">
        <f>BC97/BA97</f>
        <v>-8.3515204933276535E-2</v>
      </c>
      <c r="BE97" s="532"/>
      <c r="BF97" s="529">
        <f>AD97/$E97</f>
        <v>0</v>
      </c>
      <c r="BG97" s="529">
        <f>AE97/$F97</f>
        <v>124.67612693322872</v>
      </c>
      <c r="BH97" s="532"/>
      <c r="BI97" s="529">
        <f>AG97/$E97</f>
        <v>959.31362781221026</v>
      </c>
      <c r="BJ97" s="529">
        <f>AH97/$F97</f>
        <v>1003.8724805234173</v>
      </c>
      <c r="BK97" s="529">
        <f>BJ97-BI97</f>
        <v>44.55885271120701</v>
      </c>
      <c r="BL97" s="530">
        <f>BK97/BI97</f>
        <v>4.6448681035447144E-2</v>
      </c>
    </row>
    <row r="98" spans="1:64">
      <c r="A98" s="397">
        <v>260</v>
      </c>
      <c r="B98" s="412">
        <v>12</v>
      </c>
      <c r="C98" s="412">
        <v>12</v>
      </c>
      <c r="D98" s="398" t="s">
        <v>121</v>
      </c>
      <c r="E98" s="400">
        <v>9727</v>
      </c>
      <c r="F98" s="400">
        <v>9689</v>
      </c>
      <c r="G98" s="522">
        <f>F98-E98</f>
        <v>-38</v>
      </c>
      <c r="H98" s="523">
        <f>G98/E98</f>
        <v>-3.9066515883622909E-3</v>
      </c>
      <c r="I98" s="523"/>
      <c r="J98" s="400">
        <v>5255390.1419114303</v>
      </c>
      <c r="K98" s="434">
        <f>'1. Vos-laskelma'!D98</f>
        <v>5116514.8335561519</v>
      </c>
      <c r="L98" s="522">
        <f>K98-J98</f>
        <v>-138875.30835527834</v>
      </c>
      <c r="M98" s="523">
        <f>L98/J98</f>
        <v>-2.642530898852891E-2</v>
      </c>
      <c r="N98" s="523"/>
      <c r="O98" s="400">
        <v>5269298.3131798524</v>
      </c>
      <c r="P98" s="434">
        <f>'1. Vos-laskelma'!G98</f>
        <v>5463114.2693543425</v>
      </c>
      <c r="Q98" s="522">
        <f>P98-O98</f>
        <v>193815.95617449004</v>
      </c>
      <c r="R98" s="523">
        <f>Q98/O98</f>
        <v>3.6782118729111836E-2</v>
      </c>
      <c r="S98" s="523"/>
      <c r="T98" s="400">
        <v>2104520.913554274</v>
      </c>
      <c r="U98" s="434">
        <f>'1. Vos-laskelma'!I98</f>
        <v>1609290.7301729894</v>
      </c>
      <c r="V98" s="522">
        <f>U98-T98</f>
        <v>-495230.18338128459</v>
      </c>
      <c r="W98" s="523">
        <f>V98/T98</f>
        <v>-0.23531730200053105</v>
      </c>
      <c r="X98" s="524"/>
      <c r="Y98" s="434">
        <f>SUM(J98,O98,T98)</f>
        <v>12629209.368645556</v>
      </c>
      <c r="Z98" s="434">
        <f>SUM(K98,P98,U98)</f>
        <v>12188919.833083484</v>
      </c>
      <c r="AA98" s="522">
        <f>Z98-Y98</f>
        <v>-440289.53556207195</v>
      </c>
      <c r="AB98" s="523">
        <f>AA98/Y98</f>
        <v>-3.4862794867838325E-2</v>
      </c>
      <c r="AC98" s="524"/>
      <c r="AD98" s="527">
        <v>0</v>
      </c>
      <c r="AE98" s="447">
        <v>1781398.8132809633</v>
      </c>
      <c r="AF98" s="515"/>
      <c r="AG98" s="399">
        <v>12629209.368645556</v>
      </c>
      <c r="AH98" s="399">
        <f>SUM(Z98,AE98)</f>
        <v>13970318.646364447</v>
      </c>
      <c r="AI98" s="522">
        <f>AH98-AG98</f>
        <v>1341109.2777188905</v>
      </c>
      <c r="AJ98" s="523">
        <f>AI98/AG98</f>
        <v>0.10619107171098552</v>
      </c>
      <c r="AL98" s="529">
        <f>J98/$E98</f>
        <v>540.28890119373193</v>
      </c>
      <c r="AM98" s="529">
        <f>K98/$F98</f>
        <v>528.0746035252505</v>
      </c>
      <c r="AN98" s="529">
        <f>AM98-AL98</f>
        <v>-12.214297668481436</v>
      </c>
      <c r="AO98" s="530">
        <f>AN98/AL98</f>
        <v>-2.2606974974860243E-2</v>
      </c>
      <c r="AP98" s="531"/>
      <c r="AQ98" s="529">
        <f>O98/$E98</f>
        <v>541.71875328260023</v>
      </c>
      <c r="AR98" s="529">
        <f>P98/$F98</f>
        <v>563.84707083851197</v>
      </c>
      <c r="AS98" s="529">
        <f>AR98-AQ98</f>
        <v>22.128317555911735</v>
      </c>
      <c r="AT98" s="530">
        <f>AS98/AQ98</f>
        <v>4.0848350591193176E-2</v>
      </c>
      <c r="AU98" s="531"/>
      <c r="AV98" s="529">
        <f>T98/$E98</f>
        <v>216.35868341259115</v>
      </c>
      <c r="AW98" s="529">
        <f>U98/$F98</f>
        <v>166.09461556125393</v>
      </c>
      <c r="AX98" s="529">
        <f>AW98-AV98</f>
        <v>-50.264067851337217</v>
      </c>
      <c r="AY98" s="530">
        <f>AX98/AV98</f>
        <v>-0.23231823682105132</v>
      </c>
      <c r="AZ98" s="531"/>
      <c r="BA98" s="529">
        <f>Y98/$E98</f>
        <v>1298.3663378889232</v>
      </c>
      <c r="BB98" s="529">
        <f>Z98/$F98</f>
        <v>1258.0162899250165</v>
      </c>
      <c r="BC98" s="529">
        <f>BB98-BA98</f>
        <v>-40.350047963906718</v>
      </c>
      <c r="BD98" s="530">
        <f>BC98/BA98</f>
        <v>-3.107755244911372E-2</v>
      </c>
      <c r="BE98" s="532"/>
      <c r="BF98" s="529">
        <f>AD98/$E98</f>
        <v>0</v>
      </c>
      <c r="BG98" s="529">
        <f>AE98/$F98</f>
        <v>183.85786079894348</v>
      </c>
      <c r="BH98" s="532"/>
      <c r="BI98" s="529">
        <f>AG98/$E98</f>
        <v>1298.3663378889232</v>
      </c>
      <c r="BJ98" s="529">
        <f>AH98/$F98</f>
        <v>1441.8741507239599</v>
      </c>
      <c r="BK98" s="529">
        <f>BJ98-BI98</f>
        <v>143.5078128350367</v>
      </c>
      <c r="BL98" s="530">
        <f>BK98/BI98</f>
        <v>0.1105295236384309</v>
      </c>
    </row>
    <row r="99" spans="1:64">
      <c r="A99" s="397">
        <v>261</v>
      </c>
      <c r="B99" s="412">
        <v>19</v>
      </c>
      <c r="C99" s="412">
        <v>19</v>
      </c>
      <c r="D99" s="398" t="s">
        <v>122</v>
      </c>
      <c r="E99" s="400">
        <v>6637</v>
      </c>
      <c r="F99" s="400">
        <v>6822</v>
      </c>
      <c r="G99" s="522">
        <f>F99-E99</f>
        <v>185</v>
      </c>
      <c r="H99" s="523">
        <f>G99/E99</f>
        <v>2.7874039475666718E-2</v>
      </c>
      <c r="I99" s="523"/>
      <c r="J99" s="400">
        <v>10842454.306949673</v>
      </c>
      <c r="K99" s="434">
        <f>'1. Vos-laskelma'!D99</f>
        <v>11424673.659052109</v>
      </c>
      <c r="L99" s="522">
        <f>K99-J99</f>
        <v>582219.35210243613</v>
      </c>
      <c r="M99" s="523">
        <f>L99/J99</f>
        <v>5.3698114432380109E-2</v>
      </c>
      <c r="N99" s="523"/>
      <c r="O99" s="400">
        <v>-325223.46925284469</v>
      </c>
      <c r="P99" s="434">
        <f>'1. Vos-laskelma'!G99</f>
        <v>-524814.35613902181</v>
      </c>
      <c r="Q99" s="522">
        <f>P99-O99</f>
        <v>-199590.88688617712</v>
      </c>
      <c r="R99" s="523">
        <f>Q99/O99</f>
        <v>0.61370382446478777</v>
      </c>
      <c r="S99" s="523"/>
      <c r="T99" s="400">
        <v>1207171.2267386289</v>
      </c>
      <c r="U99" s="434">
        <f>'1. Vos-laskelma'!I99</f>
        <v>787459.88431075623</v>
      </c>
      <c r="V99" s="522">
        <f>U99-T99</f>
        <v>-419711.3424278727</v>
      </c>
      <c r="W99" s="523">
        <f>V99/T99</f>
        <v>-0.34768169844620284</v>
      </c>
      <c r="X99" s="524"/>
      <c r="Y99" s="434">
        <f>SUM(J99,O99,T99)</f>
        <v>11724402.064435456</v>
      </c>
      <c r="Z99" s="434">
        <f>SUM(K99,P99,U99)</f>
        <v>11687319.187223844</v>
      </c>
      <c r="AA99" s="522">
        <f>Z99-Y99</f>
        <v>-37082.877211611718</v>
      </c>
      <c r="AB99" s="523">
        <f>AA99/Y99</f>
        <v>-3.1628800349740738E-3</v>
      </c>
      <c r="AC99" s="524"/>
      <c r="AD99" s="527">
        <v>0</v>
      </c>
      <c r="AE99" s="447">
        <v>961131.55415340827</v>
      </c>
      <c r="AF99" s="515"/>
      <c r="AG99" s="399">
        <v>11724402.064435456</v>
      </c>
      <c r="AH99" s="399">
        <f>SUM(Z99,AE99)</f>
        <v>12648450.741377253</v>
      </c>
      <c r="AI99" s="522">
        <f>AH99-AG99</f>
        <v>924048.67694179714</v>
      </c>
      <c r="AJ99" s="523">
        <f>AI99/AG99</f>
        <v>7.8814140956901008E-2</v>
      </c>
      <c r="AL99" s="529">
        <f>J99/$E99</f>
        <v>1633.6378344055556</v>
      </c>
      <c r="AM99" s="529">
        <f>K99/$F99</f>
        <v>1674.6809819777352</v>
      </c>
      <c r="AN99" s="529">
        <f>AM99-AL99</f>
        <v>41.043147572179578</v>
      </c>
      <c r="AO99" s="530">
        <f>AN99/AL99</f>
        <v>2.5123773891484499E-2</v>
      </c>
      <c r="AP99" s="531"/>
      <c r="AQ99" s="529">
        <f>O99/$E99</f>
        <v>-49.00157740738959</v>
      </c>
      <c r="AR99" s="529">
        <f>P99/$F99</f>
        <v>-76.929691606423603</v>
      </c>
      <c r="AS99" s="529">
        <f>AR99-AQ99</f>
        <v>-27.928114199034013</v>
      </c>
      <c r="AT99" s="530">
        <f>AS99/AQ99</f>
        <v>0.56994316666267908</v>
      </c>
      <c r="AU99" s="531"/>
      <c r="AV99" s="529">
        <f>T99/$E99</f>
        <v>181.88507258379221</v>
      </c>
      <c r="AW99" s="529">
        <f>U99/$F99</f>
        <v>115.42947585909648</v>
      </c>
      <c r="AX99" s="529">
        <f>AW99-AV99</f>
        <v>-66.455596724695724</v>
      </c>
      <c r="AY99" s="530">
        <f>AX99/AV99</f>
        <v>-0.36537136215002169</v>
      </c>
      <c r="AZ99" s="531"/>
      <c r="BA99" s="529">
        <f>Y99/$E99</f>
        <v>1766.5213295819581</v>
      </c>
      <c r="BB99" s="529">
        <f>Z99/$F99</f>
        <v>1713.1807662304082</v>
      </c>
      <c r="BC99" s="529">
        <f>BB99-BA99</f>
        <v>-53.340563351549918</v>
      </c>
      <c r="BD99" s="530">
        <f>BC99/BA99</f>
        <v>-3.0195255759619274E-2</v>
      </c>
      <c r="BE99" s="532"/>
      <c r="BF99" s="529">
        <f>AD99/$E99</f>
        <v>0</v>
      </c>
      <c r="BG99" s="529">
        <f>AE99/$F99</f>
        <v>140.88706451970219</v>
      </c>
      <c r="BH99" s="532"/>
      <c r="BI99" s="529">
        <f>AG99/$E99</f>
        <v>1766.5213295819581</v>
      </c>
      <c r="BJ99" s="529">
        <f>AH99/$F99</f>
        <v>1854.0678307501105</v>
      </c>
      <c r="BK99" s="529">
        <f>BJ99-BI99</f>
        <v>87.546501168152417</v>
      </c>
      <c r="BL99" s="530">
        <f>BK99/BI99</f>
        <v>4.955870031236477E-2</v>
      </c>
    </row>
    <row r="100" spans="1:64">
      <c r="A100" s="397">
        <v>263</v>
      </c>
      <c r="B100" s="412">
        <v>11</v>
      </c>
      <c r="C100" s="412">
        <v>11</v>
      </c>
      <c r="D100" s="398" t="s">
        <v>123</v>
      </c>
      <c r="E100" s="400">
        <v>7597</v>
      </c>
      <c r="F100" s="400">
        <v>7475</v>
      </c>
      <c r="G100" s="522">
        <f>F100-E100</f>
        <v>-122</v>
      </c>
      <c r="H100" s="523">
        <f>G100/E100</f>
        <v>-1.6058970646307753E-2</v>
      </c>
      <c r="I100" s="523"/>
      <c r="J100" s="400">
        <v>3303079.1481248057</v>
      </c>
      <c r="K100" s="434">
        <f>'1. Vos-laskelma'!D100</f>
        <v>2992547.0249761059</v>
      </c>
      <c r="L100" s="522">
        <f>K100-J100</f>
        <v>-310532.12314869976</v>
      </c>
      <c r="M100" s="523">
        <f>L100/J100</f>
        <v>-9.4012922253162559E-2</v>
      </c>
      <c r="N100" s="523"/>
      <c r="O100" s="400">
        <v>4502123.8269685572</v>
      </c>
      <c r="P100" s="434">
        <f>'1. Vos-laskelma'!G100</f>
        <v>4688486.1087121228</v>
      </c>
      <c r="Q100" s="522">
        <f>P100-O100</f>
        <v>186362.28174356557</v>
      </c>
      <c r="R100" s="523">
        <f>Q100/O100</f>
        <v>4.1394303867703708E-2</v>
      </c>
      <c r="S100" s="523"/>
      <c r="T100" s="400">
        <v>1805927.0038778996</v>
      </c>
      <c r="U100" s="434">
        <f>'1. Vos-laskelma'!I100</f>
        <v>1298064.750933276</v>
      </c>
      <c r="V100" s="522">
        <f>U100-T100</f>
        <v>-507862.25294462359</v>
      </c>
      <c r="W100" s="523">
        <f>V100/T100</f>
        <v>-0.28121970149074788</v>
      </c>
      <c r="X100" s="524"/>
      <c r="Y100" s="434">
        <f>SUM(J100,O100,T100)</f>
        <v>9611129.9789712615</v>
      </c>
      <c r="Z100" s="434">
        <f>SUM(K100,P100,U100)</f>
        <v>8979097.8846215047</v>
      </c>
      <c r="AA100" s="522">
        <f>Z100-Y100</f>
        <v>-632032.09434975684</v>
      </c>
      <c r="AB100" s="523">
        <f>AA100/Y100</f>
        <v>-6.5760435633751266E-2</v>
      </c>
      <c r="AC100" s="524"/>
      <c r="AD100" s="527">
        <v>0</v>
      </c>
      <c r="AE100" s="447">
        <v>1008644.8592698248</v>
      </c>
      <c r="AF100" s="515"/>
      <c r="AG100" s="399">
        <v>9611129.9789712615</v>
      </c>
      <c r="AH100" s="399">
        <f>SUM(Z100,AE100)</f>
        <v>9987742.7438913286</v>
      </c>
      <c r="AI100" s="522">
        <f>AH100-AG100</f>
        <v>376612.76492006704</v>
      </c>
      <c r="AJ100" s="523">
        <f>AI100/AG100</f>
        <v>3.9185066245496579E-2</v>
      </c>
      <c r="AL100" s="529">
        <f>J100/$E100</f>
        <v>434.78730395219242</v>
      </c>
      <c r="AM100" s="529">
        <f>K100/$F100</f>
        <v>400.34073912723824</v>
      </c>
      <c r="AN100" s="529">
        <f>AM100-AL100</f>
        <v>-34.44656482495418</v>
      </c>
      <c r="AO100" s="530">
        <f>AN100/AL100</f>
        <v>-7.9226243526057047E-2</v>
      </c>
      <c r="AP100" s="531"/>
      <c r="AQ100" s="529">
        <f>O100/$E100</f>
        <v>592.61864248631787</v>
      </c>
      <c r="AR100" s="529">
        <f>P100/$F100</f>
        <v>627.2222219012873</v>
      </c>
      <c r="AS100" s="529">
        <f>AR100-AQ100</f>
        <v>34.603579414969431</v>
      </c>
      <c r="AT100" s="530">
        <f>AS100/AQ100</f>
        <v>5.8390973442534494E-2</v>
      </c>
      <c r="AU100" s="531"/>
      <c r="AV100" s="529">
        <f>T100/$E100</f>
        <v>237.71580938237457</v>
      </c>
      <c r="AW100" s="529">
        <f>U100/$F100</f>
        <v>173.65414728204362</v>
      </c>
      <c r="AX100" s="529">
        <f>AW100-AV100</f>
        <v>-64.061662100330949</v>
      </c>
      <c r="AY100" s="530">
        <f>AX100/AV100</f>
        <v>-0.26948843775588111</v>
      </c>
      <c r="AZ100" s="531"/>
      <c r="BA100" s="529">
        <f>Y100/$E100</f>
        <v>1265.1217558208848</v>
      </c>
      <c r="BB100" s="529">
        <f>Z100/$F100</f>
        <v>1201.2171083105693</v>
      </c>
      <c r="BC100" s="529">
        <f>BB100-BA100</f>
        <v>-63.904647510315499</v>
      </c>
      <c r="BD100" s="530">
        <f>BC100/BA100</f>
        <v>-5.0512646088241867E-2</v>
      </c>
      <c r="BE100" s="532"/>
      <c r="BF100" s="529">
        <f>AD100/$E100</f>
        <v>0</v>
      </c>
      <c r="BG100" s="529">
        <f>AE100/$F100</f>
        <v>134.93576712639796</v>
      </c>
      <c r="BH100" s="532"/>
      <c r="BI100" s="529">
        <f>AG100/$E100</f>
        <v>1265.1217558208848</v>
      </c>
      <c r="BJ100" s="529">
        <f>AH100/$F100</f>
        <v>1336.152875436967</v>
      </c>
      <c r="BK100" s="529">
        <f>BJ100-BI100</f>
        <v>71.031119616082151</v>
      </c>
      <c r="BL100" s="530">
        <f>BK100/BI100</f>
        <v>5.6145678697931342E-2</v>
      </c>
    </row>
    <row r="101" spans="1:64">
      <c r="A101" s="397">
        <v>265</v>
      </c>
      <c r="B101" s="412">
        <v>13</v>
      </c>
      <c r="C101" s="412">
        <v>13</v>
      </c>
      <c r="D101" s="398" t="s">
        <v>124</v>
      </c>
      <c r="E101" s="400">
        <v>1064</v>
      </c>
      <c r="F101" s="400">
        <v>1035</v>
      </c>
      <c r="G101" s="522">
        <f>F101-E101</f>
        <v>-29</v>
      </c>
      <c r="H101" s="523">
        <f>G101/E101</f>
        <v>-2.7255639097744359E-2</v>
      </c>
      <c r="I101" s="523"/>
      <c r="J101" s="400">
        <v>1346590.9611308095</v>
      </c>
      <c r="K101" s="434">
        <f>'1. Vos-laskelma'!D101</f>
        <v>1266806.6197161172</v>
      </c>
      <c r="L101" s="522">
        <f>K101-J101</f>
        <v>-79784.341414692346</v>
      </c>
      <c r="M101" s="523">
        <f>L101/J101</f>
        <v>-5.9249128887433541E-2</v>
      </c>
      <c r="N101" s="523"/>
      <c r="O101" s="400">
        <v>352735.55910361098</v>
      </c>
      <c r="P101" s="434">
        <f>'1. Vos-laskelma'!G101</f>
        <v>430897.04548206739</v>
      </c>
      <c r="Q101" s="522">
        <f>P101-O101</f>
        <v>78161.486378456408</v>
      </c>
      <c r="R101" s="523">
        <f>Q101/O101</f>
        <v>0.22158663724486477</v>
      </c>
      <c r="S101" s="523"/>
      <c r="T101" s="400">
        <v>244194.61411271486</v>
      </c>
      <c r="U101" s="434">
        <f>'1. Vos-laskelma'!I101</f>
        <v>176058.94056914118</v>
      </c>
      <c r="V101" s="522">
        <f>U101-T101</f>
        <v>-68135.673543573677</v>
      </c>
      <c r="W101" s="523">
        <f>V101/T101</f>
        <v>-0.27902201607167204</v>
      </c>
      <c r="X101" s="524"/>
      <c r="Y101" s="434">
        <f>SUM(J101,O101,T101)</f>
        <v>1943521.1343471352</v>
      </c>
      <c r="Z101" s="434">
        <f>SUM(K101,P101,U101)</f>
        <v>1873762.6057673257</v>
      </c>
      <c r="AA101" s="522">
        <f>Z101-Y101</f>
        <v>-69758.52857980947</v>
      </c>
      <c r="AB101" s="523">
        <f>AA101/Y101</f>
        <v>-3.5892858249386955E-2</v>
      </c>
      <c r="AC101" s="524"/>
      <c r="AD101" s="527">
        <v>0</v>
      </c>
      <c r="AE101" s="447">
        <v>134987.86262855114</v>
      </c>
      <c r="AF101" s="515"/>
      <c r="AG101" s="399">
        <v>1943521.1343471352</v>
      </c>
      <c r="AH101" s="399">
        <f>SUM(Z101,AE101)</f>
        <v>2008750.4683958769</v>
      </c>
      <c r="AI101" s="522">
        <f>AH101-AG101</f>
        <v>65229.33404874173</v>
      </c>
      <c r="AJ101" s="523">
        <f>AI101/AG101</f>
        <v>3.3562451622453526E-2</v>
      </c>
      <c r="AL101" s="529">
        <f>J101/$E101</f>
        <v>1265.5930085815878</v>
      </c>
      <c r="AM101" s="529">
        <f>K101/$F101</f>
        <v>1223.9677485179875</v>
      </c>
      <c r="AN101" s="529">
        <f>AM101-AL101</f>
        <v>-41.625260063600308</v>
      </c>
      <c r="AO101" s="530">
        <f>AN101/AL101</f>
        <v>-3.2889925735487255E-2</v>
      </c>
      <c r="AP101" s="531"/>
      <c r="AQ101" s="529">
        <f>O101/$E101</f>
        <v>331.51838261617576</v>
      </c>
      <c r="AR101" s="529">
        <f>P101/$F101</f>
        <v>416.32564780876078</v>
      </c>
      <c r="AS101" s="529">
        <f>AR101-AQ101</f>
        <v>84.807265192585021</v>
      </c>
      <c r="AT101" s="530">
        <f>AS101/AQ101</f>
        <v>0.2558146686266049</v>
      </c>
      <c r="AU101" s="531"/>
      <c r="AV101" s="529">
        <f>T101/$E101</f>
        <v>229.50621627134856</v>
      </c>
      <c r="AW101" s="529">
        <f>U101/$F101</f>
        <v>170.1052565885422</v>
      </c>
      <c r="AX101" s="529">
        <f>AW101-AV101</f>
        <v>-59.400959682806359</v>
      </c>
      <c r="AY101" s="530">
        <f>AX101/AV101</f>
        <v>-0.25882070057996048</v>
      </c>
      <c r="AZ101" s="531"/>
      <c r="BA101" s="529">
        <f>Y101/$E101</f>
        <v>1826.617607469112</v>
      </c>
      <c r="BB101" s="529">
        <f>Z101/$F101</f>
        <v>1810.3986529152905</v>
      </c>
      <c r="BC101" s="529">
        <f>BB101-BA101</f>
        <v>-16.218954553821504</v>
      </c>
      <c r="BD101" s="530">
        <f>BC101/BA101</f>
        <v>-8.8792281906741478E-3</v>
      </c>
      <c r="BE101" s="532"/>
      <c r="BF101" s="529">
        <f>AD101/$E101</f>
        <v>0</v>
      </c>
      <c r="BG101" s="529">
        <f>AE101/$F101</f>
        <v>130.42305567975956</v>
      </c>
      <c r="BH101" s="532"/>
      <c r="BI101" s="529">
        <f>AG101/$E101</f>
        <v>1826.617607469112</v>
      </c>
      <c r="BJ101" s="529">
        <f>AH101/$F101</f>
        <v>1940.8217085950503</v>
      </c>
      <c r="BK101" s="529">
        <f>BJ101-BI101</f>
        <v>114.20410112593822</v>
      </c>
      <c r="BL101" s="530">
        <f>BK101/BI101</f>
        <v>6.2522172489169664E-2</v>
      </c>
    </row>
    <row r="102" spans="1:64">
      <c r="A102" s="397">
        <v>271</v>
      </c>
      <c r="B102" s="412">
        <v>4</v>
      </c>
      <c r="C102" s="412">
        <v>4</v>
      </c>
      <c r="D102" s="398" t="s">
        <v>125</v>
      </c>
      <c r="E102" s="400">
        <v>6903</v>
      </c>
      <c r="F102" s="400">
        <v>6766</v>
      </c>
      <c r="G102" s="522">
        <f>F102-E102</f>
        <v>-137</v>
      </c>
      <c r="H102" s="523">
        <f>G102/E102</f>
        <v>-1.9846443575257135E-2</v>
      </c>
      <c r="I102" s="523"/>
      <c r="J102" s="400">
        <v>-1182922.3755719364</v>
      </c>
      <c r="K102" s="434">
        <f>'1. Vos-laskelma'!D102</f>
        <v>-1457051.4366563978</v>
      </c>
      <c r="L102" s="522">
        <f>K102-J102</f>
        <v>-274129.0610844614</v>
      </c>
      <c r="M102" s="523">
        <f>L102/J102</f>
        <v>0.23173884165638639</v>
      </c>
      <c r="N102" s="523"/>
      <c r="O102" s="400">
        <v>2979268.6270577195</v>
      </c>
      <c r="P102" s="434">
        <f>'1. Vos-laskelma'!G102</f>
        <v>3140629.5772181698</v>
      </c>
      <c r="Q102" s="522">
        <f>P102-O102</f>
        <v>161360.9501604503</v>
      </c>
      <c r="R102" s="523">
        <f>Q102/O102</f>
        <v>5.4161262497436469E-2</v>
      </c>
      <c r="S102" s="523"/>
      <c r="T102" s="400">
        <v>1410926.1071647825</v>
      </c>
      <c r="U102" s="434">
        <f>'1. Vos-laskelma'!I102</f>
        <v>915968.86363861524</v>
      </c>
      <c r="V102" s="522">
        <f>U102-T102</f>
        <v>-494957.24352616724</v>
      </c>
      <c r="W102" s="523">
        <f>V102/T102</f>
        <v>-0.35080309380678365</v>
      </c>
      <c r="X102" s="524"/>
      <c r="Y102" s="434">
        <f>SUM(J102,O102,T102)</f>
        <v>3207272.3586505656</v>
      </c>
      <c r="Z102" s="434">
        <f>SUM(K102,P102,U102)</f>
        <v>2599547.0042003873</v>
      </c>
      <c r="AA102" s="522">
        <f>Z102-Y102</f>
        <v>-607725.35445017833</v>
      </c>
      <c r="AB102" s="523">
        <f>AA102/Y102</f>
        <v>-0.18948355065981173</v>
      </c>
      <c r="AC102" s="524"/>
      <c r="AD102" s="527">
        <v>0</v>
      </c>
      <c r="AE102" s="447">
        <v>1056614.8034320481</v>
      </c>
      <c r="AF102" s="515"/>
      <c r="AG102" s="399">
        <v>3207272.3586505656</v>
      </c>
      <c r="AH102" s="399">
        <f>SUM(Z102,AE102)</f>
        <v>3656161.8076324351</v>
      </c>
      <c r="AI102" s="522">
        <f>AH102-AG102</f>
        <v>448889.4489818695</v>
      </c>
      <c r="AJ102" s="523">
        <f>AI102/AG102</f>
        <v>0.13995987829693896</v>
      </c>
      <c r="AL102" s="529">
        <f>J102/$E102</f>
        <v>-171.36351956713551</v>
      </c>
      <c r="AM102" s="529">
        <f>K102/$F102</f>
        <v>-215.34901517239103</v>
      </c>
      <c r="AN102" s="529">
        <f>AM102-AL102</f>
        <v>-43.985495605255522</v>
      </c>
      <c r="AO102" s="530">
        <f>AN102/AL102</f>
        <v>0.25667945964440358</v>
      </c>
      <c r="AP102" s="531"/>
      <c r="AQ102" s="529">
        <f>O102/$E102</f>
        <v>431.59041388638553</v>
      </c>
      <c r="AR102" s="529">
        <f>P102/$F102</f>
        <v>464.17818167575672</v>
      </c>
      <c r="AS102" s="529">
        <f>AR102-AQ102</f>
        <v>32.587767789371185</v>
      </c>
      <c r="AT102" s="530">
        <f>AS102/AQ102</f>
        <v>7.5506236331629423E-2</v>
      </c>
      <c r="AU102" s="531"/>
      <c r="AV102" s="529">
        <f>T102/$E102</f>
        <v>204.39317791754056</v>
      </c>
      <c r="AW102" s="529">
        <f>U102/$F102</f>
        <v>135.3781944485095</v>
      </c>
      <c r="AX102" s="529">
        <f>AW102-AV102</f>
        <v>-69.014983469031051</v>
      </c>
      <c r="AY102" s="530">
        <f>AX102/AV102</f>
        <v>-0.33765795988002173</v>
      </c>
      <c r="AZ102" s="531"/>
      <c r="BA102" s="529">
        <f>Y102/$E102</f>
        <v>464.62007223679063</v>
      </c>
      <c r="BB102" s="529">
        <f>Z102/$F102</f>
        <v>384.20736095187516</v>
      </c>
      <c r="BC102" s="529">
        <f>BB102-BA102</f>
        <v>-80.412711284915474</v>
      </c>
      <c r="BD102" s="530">
        <f>BC102/BA102</f>
        <v>-0.17307197017509318</v>
      </c>
      <c r="BE102" s="532"/>
      <c r="BF102" s="529">
        <f>AD102/$E102</f>
        <v>0</v>
      </c>
      <c r="BG102" s="529">
        <f>AE102/$F102</f>
        <v>156.16535669997754</v>
      </c>
      <c r="BH102" s="532"/>
      <c r="BI102" s="529">
        <f>AG102/$E102</f>
        <v>464.62007223679063</v>
      </c>
      <c r="BJ102" s="529">
        <f>AH102/$F102</f>
        <v>540.37271765185267</v>
      </c>
      <c r="BK102" s="529">
        <f>BJ102-BI102</f>
        <v>75.752645415062034</v>
      </c>
      <c r="BL102" s="530">
        <f>BK102/BI102</f>
        <v>0.16304212827132269</v>
      </c>
    </row>
    <row r="103" spans="1:64">
      <c r="A103" s="397">
        <v>272</v>
      </c>
      <c r="B103" s="412">
        <v>16</v>
      </c>
      <c r="C103" s="412">
        <v>16</v>
      </c>
      <c r="D103" s="398" t="s">
        <v>126</v>
      </c>
      <c r="E103" s="400">
        <v>48006</v>
      </c>
      <c r="F103" s="400">
        <v>48295</v>
      </c>
      <c r="G103" s="522">
        <f>F103-E103</f>
        <v>289</v>
      </c>
      <c r="H103" s="523">
        <f>G103/E103</f>
        <v>6.0200808232304297E-3</v>
      </c>
      <c r="I103" s="523"/>
      <c r="J103" s="400">
        <v>10079897.093389045</v>
      </c>
      <c r="K103" s="434">
        <f>'1. Vos-laskelma'!D103</f>
        <v>11006898.272835631</v>
      </c>
      <c r="L103" s="522">
        <f>K103-J103</f>
        <v>927001.17944658548</v>
      </c>
      <c r="M103" s="523">
        <f>L103/J103</f>
        <v>9.1965341596053019E-2</v>
      </c>
      <c r="N103" s="523"/>
      <c r="O103" s="400">
        <v>9098678.0138255227</v>
      </c>
      <c r="P103" s="434">
        <f>'1. Vos-laskelma'!G103</f>
        <v>9859934.6323621999</v>
      </c>
      <c r="Q103" s="522">
        <f>P103-O103</f>
        <v>761256.61853667721</v>
      </c>
      <c r="R103" s="523">
        <f>Q103/O103</f>
        <v>8.3666727999379797E-2</v>
      </c>
      <c r="S103" s="523"/>
      <c r="T103" s="400">
        <v>7579135.5495966859</v>
      </c>
      <c r="U103" s="434">
        <f>'1. Vos-laskelma'!I103</f>
        <v>3852088.2246454111</v>
      </c>
      <c r="V103" s="522">
        <f>U103-T103</f>
        <v>-3727047.3249512748</v>
      </c>
      <c r="W103" s="523">
        <f>V103/T103</f>
        <v>-0.49175097879725937</v>
      </c>
      <c r="X103" s="524"/>
      <c r="Y103" s="434">
        <f>SUM(J103,O103,T103)</f>
        <v>26757710.656811256</v>
      </c>
      <c r="Z103" s="434">
        <f>SUM(K103,P103,U103)</f>
        <v>24718921.129843239</v>
      </c>
      <c r="AA103" s="522">
        <f>Z103-Y103</f>
        <v>-2038789.5269680172</v>
      </c>
      <c r="AB103" s="523">
        <f>AA103/Y103</f>
        <v>-7.6194467946720149E-2</v>
      </c>
      <c r="AC103" s="524"/>
      <c r="AD103" s="527">
        <v>0</v>
      </c>
      <c r="AE103" s="447">
        <v>6262082.7384481207</v>
      </c>
      <c r="AF103" s="515"/>
      <c r="AG103" s="399">
        <v>26757710.656811256</v>
      </c>
      <c r="AH103" s="399">
        <f>SUM(Z103,AE103)</f>
        <v>30981003.868291359</v>
      </c>
      <c r="AI103" s="522">
        <f>AH103-AG103</f>
        <v>4223293.2114801034</v>
      </c>
      <c r="AJ103" s="523">
        <f>AI103/AG103</f>
        <v>0.15783462440592058</v>
      </c>
      <c r="AL103" s="529">
        <f>J103/$E103</f>
        <v>209.97160966106415</v>
      </c>
      <c r="AM103" s="529">
        <f>K103/$F103</f>
        <v>227.90968574046238</v>
      </c>
      <c r="AN103" s="529">
        <f>AM103-AL103</f>
        <v>17.938076079398229</v>
      </c>
      <c r="AO103" s="530">
        <f>AN103/AL103</f>
        <v>8.5430959491875319E-2</v>
      </c>
      <c r="AP103" s="531"/>
      <c r="AQ103" s="529">
        <f>O103/$E103</f>
        <v>189.53210044214313</v>
      </c>
      <c r="AR103" s="529">
        <f>P103/$F103</f>
        <v>204.16056801661043</v>
      </c>
      <c r="AS103" s="529">
        <f>AR103-AQ103</f>
        <v>14.628467574467294</v>
      </c>
      <c r="AT103" s="530">
        <f>AS103/AQ103</f>
        <v>7.718200526634697E-2</v>
      </c>
      <c r="AU103" s="531"/>
      <c r="AV103" s="529">
        <f>T103/$E103</f>
        <v>157.87892241796203</v>
      </c>
      <c r="AW103" s="529">
        <f>U103/$F103</f>
        <v>79.761636290411246</v>
      </c>
      <c r="AX103" s="529">
        <f>AW103-AV103</f>
        <v>-78.117286127550784</v>
      </c>
      <c r="AY103" s="530">
        <f>AX103/AV103</f>
        <v>-0.49479236956499084</v>
      </c>
      <c r="AZ103" s="531"/>
      <c r="BA103" s="529">
        <f>Y103/$E103</f>
        <v>557.3826325211694</v>
      </c>
      <c r="BB103" s="529">
        <f>Z103/$F103</f>
        <v>511.83189004748397</v>
      </c>
      <c r="BC103" s="529">
        <f>BB103-BA103</f>
        <v>-45.550742473685432</v>
      </c>
      <c r="BD103" s="530">
        <f>BC103/BA103</f>
        <v>-8.1722572279744318E-2</v>
      </c>
      <c r="BE103" s="532"/>
      <c r="BF103" s="529">
        <f>AD103/$E103</f>
        <v>0</v>
      </c>
      <c r="BG103" s="529">
        <f>AE103/$F103</f>
        <v>129.6631688259265</v>
      </c>
      <c r="BH103" s="532"/>
      <c r="BI103" s="529">
        <f>AG103/$E103</f>
        <v>557.3826325211694</v>
      </c>
      <c r="BJ103" s="529">
        <f>AH103/$F103</f>
        <v>641.49505887341047</v>
      </c>
      <c r="BK103" s="529">
        <f>BJ103-BI103</f>
        <v>84.112426352241073</v>
      </c>
      <c r="BL103" s="530">
        <f>BK103/BI103</f>
        <v>0.15090607680361565</v>
      </c>
    </row>
    <row r="104" spans="1:64">
      <c r="A104" s="397">
        <v>273</v>
      </c>
      <c r="B104" s="412">
        <v>19</v>
      </c>
      <c r="C104" s="412">
        <v>19</v>
      </c>
      <c r="D104" s="398" t="s">
        <v>127</v>
      </c>
      <c r="E104" s="400">
        <v>3999</v>
      </c>
      <c r="F104" s="400">
        <v>4011</v>
      </c>
      <c r="G104" s="522">
        <f>F104-E104</f>
        <v>12</v>
      </c>
      <c r="H104" s="523">
        <f>G104/E104</f>
        <v>3.0007501875468868E-3</v>
      </c>
      <c r="I104" s="523"/>
      <c r="J104" s="400">
        <v>4399640.3525457075</v>
      </c>
      <c r="K104" s="434">
        <f>'1. Vos-laskelma'!D104</f>
        <v>4212707.0753389727</v>
      </c>
      <c r="L104" s="522">
        <f>K104-J104</f>
        <v>-186933.27720673475</v>
      </c>
      <c r="M104" s="523">
        <f>L104/J104</f>
        <v>-4.2488308640630579E-2</v>
      </c>
      <c r="N104" s="523"/>
      <c r="O104" s="400">
        <v>260824.51932381504</v>
      </c>
      <c r="P104" s="434">
        <f>'1. Vos-laskelma'!G104</f>
        <v>241471.83806410065</v>
      </c>
      <c r="Q104" s="522">
        <f>P104-O104</f>
        <v>-19352.681259714387</v>
      </c>
      <c r="R104" s="523">
        <f>Q104/O104</f>
        <v>-7.4198090386157017E-2</v>
      </c>
      <c r="S104" s="523"/>
      <c r="T104" s="400">
        <v>745315.2943174633</v>
      </c>
      <c r="U104" s="434">
        <f>'1. Vos-laskelma'!I104</f>
        <v>425073.06041495496</v>
      </c>
      <c r="V104" s="522">
        <f>U104-T104</f>
        <v>-320242.23390250833</v>
      </c>
      <c r="W104" s="523">
        <f>V104/T104</f>
        <v>-0.42967350374283714</v>
      </c>
      <c r="X104" s="524"/>
      <c r="Y104" s="434">
        <f>SUM(J104,O104,T104)</f>
        <v>5405780.1661869856</v>
      </c>
      <c r="Z104" s="434">
        <f>SUM(K104,P104,U104)</f>
        <v>4879251.9738180283</v>
      </c>
      <c r="AA104" s="522">
        <f>Z104-Y104</f>
        <v>-526528.19236895721</v>
      </c>
      <c r="AB104" s="523">
        <f>AA104/Y104</f>
        <v>-9.74009627069886E-2</v>
      </c>
      <c r="AC104" s="524"/>
      <c r="AD104" s="527">
        <v>0</v>
      </c>
      <c r="AE104" s="447">
        <v>557661.9666673108</v>
      </c>
      <c r="AF104" s="515"/>
      <c r="AG104" s="399">
        <v>5405780.1661869856</v>
      </c>
      <c r="AH104" s="399">
        <f>SUM(Z104,AE104)</f>
        <v>5436913.9404853396</v>
      </c>
      <c r="AI104" s="522">
        <f>AH104-AG104</f>
        <v>31133.774298354052</v>
      </c>
      <c r="AJ104" s="523">
        <f>AI104/AG104</f>
        <v>5.7593489452447584E-3</v>
      </c>
      <c r="AL104" s="529">
        <f>J104/$E104</f>
        <v>1100.1851344200318</v>
      </c>
      <c r="AM104" s="529">
        <f>K104/$F104</f>
        <v>1050.2884755270438</v>
      </c>
      <c r="AN104" s="529">
        <f>AM104-AL104</f>
        <v>-49.896658892987944</v>
      </c>
      <c r="AO104" s="530">
        <f>AN104/AL104</f>
        <v>-4.5352965907225443E-2</v>
      </c>
      <c r="AP104" s="531"/>
      <c r="AQ104" s="529">
        <f>O104/$E104</f>
        <v>65.222435439813708</v>
      </c>
      <c r="AR104" s="529">
        <f>P104/$F104</f>
        <v>60.202402908028084</v>
      </c>
      <c r="AS104" s="529">
        <f>AR104-AQ104</f>
        <v>-5.020032531785624</v>
      </c>
      <c r="AT104" s="530">
        <f>AS104/AQ104</f>
        <v>-7.6967879195772068E-2</v>
      </c>
      <c r="AU104" s="531"/>
      <c r="AV104" s="529">
        <f>T104/$E104</f>
        <v>186.37541743372427</v>
      </c>
      <c r="AW104" s="529">
        <f>U104/$F104</f>
        <v>105.97682882447144</v>
      </c>
      <c r="AX104" s="529">
        <f>AW104-AV104</f>
        <v>-80.398588609252826</v>
      </c>
      <c r="AY104" s="530">
        <f>AX104/AV104</f>
        <v>-0.4313797909418115</v>
      </c>
      <c r="AZ104" s="531"/>
      <c r="BA104" s="529">
        <f>Y104/$E104</f>
        <v>1351.7829872935697</v>
      </c>
      <c r="BB104" s="529">
        <f>Z104/$F104</f>
        <v>1216.4677072595434</v>
      </c>
      <c r="BC104" s="529">
        <f>BB104-BA104</f>
        <v>-135.31528003402627</v>
      </c>
      <c r="BD104" s="530">
        <f>BC104/BA104</f>
        <v>-0.10010133379836622</v>
      </c>
      <c r="BE104" s="532"/>
      <c r="BF104" s="529">
        <f>AD104/$E104</f>
        <v>0</v>
      </c>
      <c r="BG104" s="529">
        <f>AE104/$F104</f>
        <v>139.03315050294461</v>
      </c>
      <c r="BH104" s="532"/>
      <c r="BI104" s="529">
        <f>AG104/$E104</f>
        <v>1351.7829872935697</v>
      </c>
      <c r="BJ104" s="529">
        <f>AH104/$F104</f>
        <v>1355.5008577624881</v>
      </c>
      <c r="BK104" s="529">
        <f>BJ104-BI104</f>
        <v>3.7178704689183633</v>
      </c>
      <c r="BL104" s="530">
        <f>BK104/BI104</f>
        <v>2.7503456574505219E-3</v>
      </c>
    </row>
    <row r="105" spans="1:64">
      <c r="A105" s="397">
        <v>275</v>
      </c>
      <c r="B105" s="412">
        <v>13</v>
      </c>
      <c r="C105" s="412">
        <v>13</v>
      </c>
      <c r="D105" s="398" t="s">
        <v>128</v>
      </c>
      <c r="E105" s="400">
        <v>2521</v>
      </c>
      <c r="F105" s="400">
        <v>2499</v>
      </c>
      <c r="G105" s="522">
        <f>F105-E105</f>
        <v>-22</v>
      </c>
      <c r="H105" s="523">
        <f>G105/E105</f>
        <v>-8.7266957556525193E-3</v>
      </c>
      <c r="I105" s="523"/>
      <c r="J105" s="400">
        <v>782780.91784633533</v>
      </c>
      <c r="K105" s="434">
        <f>'1. Vos-laskelma'!D105</f>
        <v>786410.11853220244</v>
      </c>
      <c r="L105" s="522">
        <f>K105-J105</f>
        <v>3629.2006858671084</v>
      </c>
      <c r="M105" s="523">
        <f>L105/J105</f>
        <v>4.6362917172944459E-3</v>
      </c>
      <c r="N105" s="523"/>
      <c r="O105" s="400">
        <v>1243660.6649856942</v>
      </c>
      <c r="P105" s="434">
        <f>'1. Vos-laskelma'!G105</f>
        <v>1263499.7714218188</v>
      </c>
      <c r="Q105" s="522">
        <f>P105-O105</f>
        <v>19839.106436124537</v>
      </c>
      <c r="R105" s="523">
        <f>Q105/O105</f>
        <v>1.5952186150675389E-2</v>
      </c>
      <c r="S105" s="523"/>
      <c r="T105" s="400">
        <v>522312.78285279009</v>
      </c>
      <c r="U105" s="434">
        <f>'1. Vos-laskelma'!I105</f>
        <v>341878.88107000757</v>
      </c>
      <c r="V105" s="522">
        <f>U105-T105</f>
        <v>-180433.90178278252</v>
      </c>
      <c r="W105" s="523">
        <f>V105/T105</f>
        <v>-0.34545182064524821</v>
      </c>
      <c r="X105" s="524"/>
      <c r="Y105" s="434">
        <f>SUM(J105,O105,T105)</f>
        <v>2548754.3656848194</v>
      </c>
      <c r="Z105" s="434">
        <f>SUM(K105,P105,U105)</f>
        <v>2391788.7710240288</v>
      </c>
      <c r="AA105" s="522">
        <f>Z105-Y105</f>
        <v>-156965.59466079064</v>
      </c>
      <c r="AB105" s="523">
        <f>AA105/Y105</f>
        <v>-6.1585218557778078E-2</v>
      </c>
      <c r="AC105" s="524"/>
      <c r="AD105" s="527">
        <v>0</v>
      </c>
      <c r="AE105" s="447">
        <v>380423.81289765373</v>
      </c>
      <c r="AF105" s="515"/>
      <c r="AG105" s="399">
        <v>2548754.3656848194</v>
      </c>
      <c r="AH105" s="399">
        <f>SUM(Z105,AE105)</f>
        <v>2772212.5839216826</v>
      </c>
      <c r="AI105" s="522">
        <f>AH105-AG105</f>
        <v>223458.21823686315</v>
      </c>
      <c r="AJ105" s="523">
        <f>AI105/AG105</f>
        <v>8.7673500924763545E-2</v>
      </c>
      <c r="AL105" s="529">
        <f>J105/$E105</f>
        <v>310.50413242615446</v>
      </c>
      <c r="AM105" s="529">
        <f>K105/$F105</f>
        <v>314.68992338223387</v>
      </c>
      <c r="AN105" s="529">
        <f>AM105-AL105</f>
        <v>4.1857909560794155</v>
      </c>
      <c r="AO105" s="530">
        <f>AN105/AL105</f>
        <v>1.3480628819247357E-2</v>
      </c>
      <c r="AP105" s="531"/>
      <c r="AQ105" s="529">
        <f>O105/$E105</f>
        <v>493.32037484557486</v>
      </c>
      <c r="AR105" s="529">
        <f>P105/$F105</f>
        <v>505.60214942849888</v>
      </c>
      <c r="AS105" s="529">
        <f>AR105-AQ105</f>
        <v>12.281774582924015</v>
      </c>
      <c r="AT105" s="530">
        <f>AS105/AQ105</f>
        <v>2.4896142971529617E-2</v>
      </c>
      <c r="AU105" s="531"/>
      <c r="AV105" s="529">
        <f>T105/$E105</f>
        <v>207.18476114747722</v>
      </c>
      <c r="AW105" s="529">
        <f>U105/$F105</f>
        <v>136.80627493797823</v>
      </c>
      <c r="AX105" s="529">
        <f>AW105-AV105</f>
        <v>-70.378486209498988</v>
      </c>
      <c r="AY105" s="530">
        <f>AX105/AV105</f>
        <v>-0.33968949173536234</v>
      </c>
      <c r="AZ105" s="531"/>
      <c r="BA105" s="529">
        <f>Y105/$E105</f>
        <v>1011.0092684192065</v>
      </c>
      <c r="BB105" s="529">
        <f>Z105/$F105</f>
        <v>957.09834774871103</v>
      </c>
      <c r="BC105" s="529">
        <f>BB105-BA105</f>
        <v>-53.910920670495443</v>
      </c>
      <c r="BD105" s="530">
        <f>BC105/BA105</f>
        <v>-5.3323863939239116E-2</v>
      </c>
      <c r="BE105" s="532"/>
      <c r="BF105" s="529">
        <f>AD105/$E105</f>
        <v>0</v>
      </c>
      <c r="BG105" s="529">
        <f>AE105/$F105</f>
        <v>152.23041732599188</v>
      </c>
      <c r="BH105" s="532"/>
      <c r="BI105" s="529">
        <f>AG105/$E105</f>
        <v>1011.0092684192065</v>
      </c>
      <c r="BJ105" s="529">
        <f>AH105/$F105</f>
        <v>1109.3287650747029</v>
      </c>
      <c r="BK105" s="529">
        <f>BJ105-BI105</f>
        <v>98.319496655496437</v>
      </c>
      <c r="BL105" s="530">
        <f>BK105/BI105</f>
        <v>9.7248857875681799E-2</v>
      </c>
    </row>
    <row r="106" spans="1:64">
      <c r="A106" s="397">
        <v>276</v>
      </c>
      <c r="B106" s="412">
        <v>12</v>
      </c>
      <c r="C106" s="412">
        <v>12</v>
      </c>
      <c r="D106" s="398" t="s">
        <v>129</v>
      </c>
      <c r="E106" s="400">
        <v>15157</v>
      </c>
      <c r="F106" s="400">
        <v>15136</v>
      </c>
      <c r="G106" s="522">
        <f>F106-E106</f>
        <v>-21</v>
      </c>
      <c r="H106" s="523">
        <f>G106/E106</f>
        <v>-1.3854984495612589E-3</v>
      </c>
      <c r="I106" s="523"/>
      <c r="J106" s="400">
        <v>11193309.60034737</v>
      </c>
      <c r="K106" s="434">
        <f>'1. Vos-laskelma'!D106</f>
        <v>11042059.82267113</v>
      </c>
      <c r="L106" s="522">
        <f>K106-J106</f>
        <v>-151249.77767623961</v>
      </c>
      <c r="M106" s="523">
        <f>L106/J106</f>
        <v>-1.3512516233049228E-2</v>
      </c>
      <c r="N106" s="523"/>
      <c r="O106" s="400">
        <v>5382986.7960403142</v>
      </c>
      <c r="P106" s="434">
        <f>'1. Vos-laskelma'!G106</f>
        <v>5319218.9883461418</v>
      </c>
      <c r="Q106" s="522">
        <f>P106-O106</f>
        <v>-63767.807694172487</v>
      </c>
      <c r="R106" s="523">
        <f>Q106/O106</f>
        <v>-1.1846175758981912E-2</v>
      </c>
      <c r="S106" s="523"/>
      <c r="T106" s="400">
        <v>1992420.2016603905</v>
      </c>
      <c r="U106" s="434">
        <f>'1. Vos-laskelma'!I106</f>
        <v>661543.51753223059</v>
      </c>
      <c r="V106" s="522">
        <f>U106-T106</f>
        <v>-1330876.6841281599</v>
      </c>
      <c r="W106" s="523">
        <f>V106/T106</f>
        <v>-0.66796988055986839</v>
      </c>
      <c r="X106" s="524"/>
      <c r="Y106" s="434">
        <f>SUM(J106,O106,T106)</f>
        <v>18568716.598048076</v>
      </c>
      <c r="Z106" s="434">
        <f>SUM(K106,P106,U106)</f>
        <v>17022822.328549501</v>
      </c>
      <c r="AA106" s="522">
        <f>Z106-Y106</f>
        <v>-1545894.2694985755</v>
      </c>
      <c r="AB106" s="523">
        <f>AA106/Y106</f>
        <v>-8.3252617989822641E-2</v>
      </c>
      <c r="AC106" s="524"/>
      <c r="AD106" s="527">
        <v>0</v>
      </c>
      <c r="AE106" s="447">
        <v>2059924.0458631041</v>
      </c>
      <c r="AF106" s="515"/>
      <c r="AG106" s="399">
        <v>18568716.598048076</v>
      </c>
      <c r="AH106" s="399">
        <f>SUM(Z106,AE106)</f>
        <v>19082746.374412604</v>
      </c>
      <c r="AI106" s="522">
        <f>AH106-AG106</f>
        <v>514029.77636452764</v>
      </c>
      <c r="AJ106" s="523">
        <f>AI106/AG106</f>
        <v>2.7682568886778201E-2</v>
      </c>
      <c r="AL106" s="529">
        <f>J106/$E106</f>
        <v>738.49109984478264</v>
      </c>
      <c r="AM106" s="529">
        <f>K106/$F106</f>
        <v>729.5229798276381</v>
      </c>
      <c r="AN106" s="529">
        <f>AM106-AL106</f>
        <v>-8.9681200171445425</v>
      </c>
      <c r="AO106" s="530">
        <f>AN106/AL106</f>
        <v>-1.2143843059218286E-2</v>
      </c>
      <c r="AP106" s="531"/>
      <c r="AQ106" s="529">
        <f>O106/$E106</f>
        <v>355.14856475821824</v>
      </c>
      <c r="AR106" s="529">
        <f>P106/$F106</f>
        <v>351.42831582625143</v>
      </c>
      <c r="AS106" s="529">
        <f>AR106-AQ106</f>
        <v>-3.7202489319668075</v>
      </c>
      <c r="AT106" s="530">
        <f>AS106/AQ106</f>
        <v>-1.0475190669852537E-2</v>
      </c>
      <c r="AU106" s="531"/>
      <c r="AV106" s="529">
        <f>T106/$E106</f>
        <v>131.45214763214292</v>
      </c>
      <c r="AW106" s="529">
        <f>U106/$F106</f>
        <v>43.706627743937013</v>
      </c>
      <c r="AX106" s="529">
        <f>AW106-AV106</f>
        <v>-87.745519888205905</v>
      </c>
      <c r="AY106" s="530">
        <f>AX106/AV106</f>
        <v>-0.66750921509288608</v>
      </c>
      <c r="AZ106" s="531"/>
      <c r="BA106" s="529">
        <f>Y106/$E106</f>
        <v>1225.0918122351438</v>
      </c>
      <c r="BB106" s="529">
        <f>Z106/$F106</f>
        <v>1124.6579233978264</v>
      </c>
      <c r="BC106" s="529">
        <f>BB106-BA106</f>
        <v>-100.43388883731745</v>
      </c>
      <c r="BD106" s="530">
        <f>BC106/BA106</f>
        <v>-8.1980703678101313E-2</v>
      </c>
      <c r="BE106" s="532"/>
      <c r="BF106" s="529">
        <f>AD106/$E106</f>
        <v>0</v>
      </c>
      <c r="BG106" s="529">
        <f>AE106/$F106</f>
        <v>136.09434763894714</v>
      </c>
      <c r="BH106" s="532"/>
      <c r="BI106" s="529">
        <f>AG106/$E106</f>
        <v>1225.0918122351438</v>
      </c>
      <c r="BJ106" s="529">
        <f>AH106/$F106</f>
        <v>1260.7522710367734</v>
      </c>
      <c r="BK106" s="529">
        <f>BJ106-BI106</f>
        <v>35.660458801629602</v>
      </c>
      <c r="BL106" s="530">
        <f>BK106/BI106</f>
        <v>2.9108396975217839E-2</v>
      </c>
    </row>
    <row r="107" spans="1:64">
      <c r="A107" s="397">
        <v>280</v>
      </c>
      <c r="B107" s="412">
        <v>15</v>
      </c>
      <c r="C107" s="412">
        <v>15</v>
      </c>
      <c r="D107" s="398" t="s">
        <v>130</v>
      </c>
      <c r="E107" s="400">
        <v>2024</v>
      </c>
      <c r="F107" s="400">
        <v>2015</v>
      </c>
      <c r="G107" s="522">
        <f>F107-E107</f>
        <v>-9</v>
      </c>
      <c r="H107" s="523">
        <f>G107/E107</f>
        <v>-4.4466403162055339E-3</v>
      </c>
      <c r="I107" s="523"/>
      <c r="J107" s="400">
        <v>1713300.7997192342</v>
      </c>
      <c r="K107" s="434">
        <f>'1. Vos-laskelma'!D107</f>
        <v>1810860.5762043402</v>
      </c>
      <c r="L107" s="522">
        <f>K107-J107</f>
        <v>97559.776485105976</v>
      </c>
      <c r="M107" s="523">
        <f>L107/J107</f>
        <v>5.6942585038828854E-2</v>
      </c>
      <c r="N107" s="523"/>
      <c r="O107" s="400">
        <v>923603.7752084129</v>
      </c>
      <c r="P107" s="434">
        <f>'1. Vos-laskelma'!G107</f>
        <v>908754.24299627636</v>
      </c>
      <c r="Q107" s="522">
        <f>P107-O107</f>
        <v>-14849.532212136546</v>
      </c>
      <c r="R107" s="523">
        <f>Q107/O107</f>
        <v>-1.6077816711809911E-2</v>
      </c>
      <c r="S107" s="523"/>
      <c r="T107" s="400">
        <v>497206.74342637084</v>
      </c>
      <c r="U107" s="434">
        <f>'1. Vos-laskelma'!I107</f>
        <v>372892.96865330101</v>
      </c>
      <c r="V107" s="522">
        <f>U107-T107</f>
        <v>-124313.77477306983</v>
      </c>
      <c r="W107" s="523">
        <f>V107/T107</f>
        <v>-0.2500243136615441</v>
      </c>
      <c r="X107" s="524"/>
      <c r="Y107" s="434">
        <f>SUM(J107,O107,T107)</f>
        <v>3134111.318354018</v>
      </c>
      <c r="Z107" s="434">
        <f>SUM(K107,P107,U107)</f>
        <v>3092507.7878539171</v>
      </c>
      <c r="AA107" s="522">
        <f>Z107-Y107</f>
        <v>-41603.530500100926</v>
      </c>
      <c r="AB107" s="523">
        <f>AA107/Y107</f>
        <v>-1.3274426551623059E-2</v>
      </c>
      <c r="AC107" s="524"/>
      <c r="AD107" s="527">
        <v>0</v>
      </c>
      <c r="AE107" s="447">
        <v>242748.46109487937</v>
      </c>
      <c r="AF107" s="515"/>
      <c r="AG107" s="399">
        <v>3134111.318354018</v>
      </c>
      <c r="AH107" s="399">
        <f>SUM(Z107,AE107)</f>
        <v>3335256.2489487967</v>
      </c>
      <c r="AI107" s="522">
        <f>AH107-AG107</f>
        <v>201144.93059477862</v>
      </c>
      <c r="AJ107" s="523">
        <f>AI107/AG107</f>
        <v>6.4179255349620615E-2</v>
      </c>
      <c r="AL107" s="529">
        <f>J107/$E107</f>
        <v>846.49248997985876</v>
      </c>
      <c r="AM107" s="529">
        <f>K107/$F107</f>
        <v>898.69011226021848</v>
      </c>
      <c r="AN107" s="529">
        <f>AM107-AL107</f>
        <v>52.197622280359724</v>
      </c>
      <c r="AO107" s="530">
        <f>AN107/AL107</f>
        <v>6.1663420406248025E-2</v>
      </c>
      <c r="AP107" s="531"/>
      <c r="AQ107" s="529">
        <f>O107/$E107</f>
        <v>456.32597589348461</v>
      </c>
      <c r="AR107" s="529">
        <f>P107/$F107</f>
        <v>450.99466153661359</v>
      </c>
      <c r="AS107" s="529">
        <f>AR107-AQ107</f>
        <v>-5.3313143568710188</v>
      </c>
      <c r="AT107" s="530">
        <f>AS107/AQ107</f>
        <v>-1.1683127059405997E-2</v>
      </c>
      <c r="AU107" s="531"/>
      <c r="AV107" s="529">
        <f>T107/$E107</f>
        <v>245.65550564544014</v>
      </c>
      <c r="AW107" s="529">
        <f>U107/$F107</f>
        <v>185.05854523737023</v>
      </c>
      <c r="AX107" s="529">
        <f>AW107-AV107</f>
        <v>-60.596960408069918</v>
      </c>
      <c r="AY107" s="530">
        <f>AX107/AV107</f>
        <v>-0.24667454632802249</v>
      </c>
      <c r="AZ107" s="531"/>
      <c r="BA107" s="529">
        <f>Y107/$E107</f>
        <v>1548.4739715187836</v>
      </c>
      <c r="BB107" s="529">
        <f>Z107/$F107</f>
        <v>1534.7433190342019</v>
      </c>
      <c r="BC107" s="529">
        <f>BB107-BA107</f>
        <v>-13.730652484581697</v>
      </c>
      <c r="BD107" s="530">
        <f>BC107/BA107</f>
        <v>-8.8672155535906849E-3</v>
      </c>
      <c r="BE107" s="532"/>
      <c r="BF107" s="529">
        <f>AD107/$E107</f>
        <v>0</v>
      </c>
      <c r="BG107" s="529">
        <f>AE107/$F107</f>
        <v>120.4707002952255</v>
      </c>
      <c r="BH107" s="532"/>
      <c r="BI107" s="529">
        <f>AG107/$E107</f>
        <v>1548.4739715187836</v>
      </c>
      <c r="BJ107" s="529">
        <f>AH107/$F107</f>
        <v>1655.2140193294276</v>
      </c>
      <c r="BK107" s="529">
        <f>BJ107-BI107</f>
        <v>106.740047810644</v>
      </c>
      <c r="BL107" s="530">
        <f>BK107/BI107</f>
        <v>6.8932413313961341E-2</v>
      </c>
    </row>
    <row r="108" spans="1:64">
      <c r="A108" s="397">
        <v>284</v>
      </c>
      <c r="B108" s="412">
        <v>2</v>
      </c>
      <c r="C108" s="412">
        <v>2</v>
      </c>
      <c r="D108" s="398" t="s">
        <v>131</v>
      </c>
      <c r="E108" s="400">
        <v>2227</v>
      </c>
      <c r="F108" s="400">
        <v>2207</v>
      </c>
      <c r="G108" s="522">
        <f>F108-E108</f>
        <v>-20</v>
      </c>
      <c r="H108" s="523">
        <f>G108/E108</f>
        <v>-8.9806915132465207E-3</v>
      </c>
      <c r="I108" s="523"/>
      <c r="J108" s="400">
        <v>1111531.8408636157</v>
      </c>
      <c r="K108" s="434">
        <f>'1. Vos-laskelma'!D108</f>
        <v>959958.68226643861</v>
      </c>
      <c r="L108" s="522">
        <f>K108-J108</f>
        <v>-151573.15859717713</v>
      </c>
      <c r="M108" s="523">
        <f>L108/J108</f>
        <v>-0.13636420750611233</v>
      </c>
      <c r="N108" s="523"/>
      <c r="O108" s="400">
        <v>1115363.590252762</v>
      </c>
      <c r="P108" s="434">
        <f>'1. Vos-laskelma'!G108</f>
        <v>557453.97243617882</v>
      </c>
      <c r="Q108" s="522">
        <f>P108-O108</f>
        <v>-557909.61781658314</v>
      </c>
      <c r="R108" s="523">
        <f>Q108/O108</f>
        <v>-0.50020425867599871</v>
      </c>
      <c r="S108" s="523"/>
      <c r="T108" s="400">
        <v>507174.86370960594</v>
      </c>
      <c r="U108" s="434">
        <f>'1. Vos-laskelma'!I108</f>
        <v>420351.89668467175</v>
      </c>
      <c r="V108" s="522">
        <f>U108-T108</f>
        <v>-86822.967024934187</v>
      </c>
      <c r="W108" s="523">
        <f>V108/T108</f>
        <v>-0.17118941264140916</v>
      </c>
      <c r="X108" s="524"/>
      <c r="Y108" s="434">
        <f>SUM(J108,O108,T108)</f>
        <v>2734070.2948259837</v>
      </c>
      <c r="Z108" s="434">
        <f>SUM(K108,P108,U108)</f>
        <v>1937764.5513872891</v>
      </c>
      <c r="AA108" s="522">
        <f>Z108-Y108</f>
        <v>-796305.74343869463</v>
      </c>
      <c r="AB108" s="523">
        <f>AA108/Y108</f>
        <v>-0.29125284194252121</v>
      </c>
      <c r="AC108" s="524"/>
      <c r="AD108" s="527">
        <v>0</v>
      </c>
      <c r="AE108" s="447">
        <v>253944.74647610306</v>
      </c>
      <c r="AF108" s="515"/>
      <c r="AG108" s="399">
        <v>2734070.2948259837</v>
      </c>
      <c r="AH108" s="399">
        <f>SUM(Z108,AE108)</f>
        <v>2191709.2978633922</v>
      </c>
      <c r="AI108" s="522">
        <f>AH108-AG108</f>
        <v>-542360.99696259154</v>
      </c>
      <c r="AJ108" s="523">
        <f>AI108/AG108</f>
        <v>-0.19837127011290373</v>
      </c>
      <c r="AL108" s="529">
        <f>J108/$E108</f>
        <v>499.11622849735778</v>
      </c>
      <c r="AM108" s="529">
        <f>K108/$F108</f>
        <v>434.96088911030296</v>
      </c>
      <c r="AN108" s="529">
        <f>AM108-AL108</f>
        <v>-64.155339387054823</v>
      </c>
      <c r="AO108" s="530">
        <f>AN108/AL108</f>
        <v>-0.12853787499597291</v>
      </c>
      <c r="AP108" s="531"/>
      <c r="AQ108" s="529">
        <f>O108/$E108</f>
        <v>500.83681645835742</v>
      </c>
      <c r="AR108" s="529">
        <f>P108/$F108</f>
        <v>252.58449136211092</v>
      </c>
      <c r="AS108" s="529">
        <f>AR108-AQ108</f>
        <v>-248.25232509624649</v>
      </c>
      <c r="AT108" s="530">
        <f>AS108/AQ108</f>
        <v>-0.4956750720758718</v>
      </c>
      <c r="AU108" s="531"/>
      <c r="AV108" s="529">
        <f>T108/$E108</f>
        <v>227.73904971244093</v>
      </c>
      <c r="AW108" s="529">
        <f>U108/$F108</f>
        <v>190.46302523093419</v>
      </c>
      <c r="AX108" s="529">
        <f>AW108-AV108</f>
        <v>-37.276024481506738</v>
      </c>
      <c r="AY108" s="530">
        <f>AX108/AV108</f>
        <v>-0.16367866875959139</v>
      </c>
      <c r="AZ108" s="531"/>
      <c r="BA108" s="529">
        <f>Y108/$E108</f>
        <v>1227.6920946681562</v>
      </c>
      <c r="BB108" s="529">
        <f>Z108/$F108</f>
        <v>878.00840570334799</v>
      </c>
      <c r="BC108" s="529">
        <f>BB108-BA108</f>
        <v>-349.6836889648082</v>
      </c>
      <c r="BD108" s="530">
        <f>BC108/BA108</f>
        <v>-0.28483012188762796</v>
      </c>
      <c r="BE108" s="532"/>
      <c r="BF108" s="529">
        <f>AD108/$E108</f>
        <v>0</v>
      </c>
      <c r="BG108" s="529">
        <f>AE108/$F108</f>
        <v>115.06331965387542</v>
      </c>
      <c r="BH108" s="532"/>
      <c r="BI108" s="529">
        <f>AG108/$E108</f>
        <v>1227.6920946681562</v>
      </c>
      <c r="BJ108" s="529">
        <f>AH108/$F108</f>
        <v>993.0717253572235</v>
      </c>
      <c r="BK108" s="529">
        <f>BJ108-BI108</f>
        <v>-234.62036931093269</v>
      </c>
      <c r="BL108" s="530">
        <f>BK108/BI108</f>
        <v>-0.19110685026798216</v>
      </c>
    </row>
    <row r="109" spans="1:64">
      <c r="A109" s="397">
        <v>285</v>
      </c>
      <c r="B109" s="412">
        <v>8</v>
      </c>
      <c r="C109" s="412">
        <v>8</v>
      </c>
      <c r="D109" s="398" t="s">
        <v>132</v>
      </c>
      <c r="E109" s="400">
        <v>50617</v>
      </c>
      <c r="F109" s="400">
        <v>50500</v>
      </c>
      <c r="G109" s="522">
        <f>F109-E109</f>
        <v>-117</v>
      </c>
      <c r="H109" s="523">
        <f>G109/E109</f>
        <v>-2.3114763814528717E-3</v>
      </c>
      <c r="I109" s="523"/>
      <c r="J109" s="400">
        <v>-10638949.420748958</v>
      </c>
      <c r="K109" s="434">
        <f>'1. Vos-laskelma'!D109</f>
        <v>-10179421.161263602</v>
      </c>
      <c r="L109" s="522">
        <f>K109-J109</f>
        <v>459528.25948535651</v>
      </c>
      <c r="M109" s="523">
        <f>L109/J109</f>
        <v>-4.3193011011890568E-2</v>
      </c>
      <c r="N109" s="523"/>
      <c r="O109" s="400">
        <v>8942704.4510249775</v>
      </c>
      <c r="P109" s="434">
        <f>'1. Vos-laskelma'!G109</f>
        <v>10395600.485116221</v>
      </c>
      <c r="Q109" s="522">
        <f>P109-O109</f>
        <v>1452896.0340912435</v>
      </c>
      <c r="R109" s="523">
        <f>Q109/O109</f>
        <v>0.16246718674961</v>
      </c>
      <c r="S109" s="523"/>
      <c r="T109" s="400">
        <v>7775933.4417987112</v>
      </c>
      <c r="U109" s="434">
        <f>'1. Vos-laskelma'!I109</f>
        <v>4087770.7214502785</v>
      </c>
      <c r="V109" s="522">
        <f>U109-T109</f>
        <v>-3688162.7203484327</v>
      </c>
      <c r="W109" s="523">
        <f>V109/T109</f>
        <v>-0.47430482114508626</v>
      </c>
      <c r="X109" s="524"/>
      <c r="Y109" s="434">
        <f>SUM(J109,O109,T109)</f>
        <v>6079688.4720747303</v>
      </c>
      <c r="Z109" s="434">
        <f>SUM(K109,P109,U109)</f>
        <v>4303950.0453028977</v>
      </c>
      <c r="AA109" s="522">
        <f>Z109-Y109</f>
        <v>-1775738.4267718326</v>
      </c>
      <c r="AB109" s="523">
        <f>AA109/Y109</f>
        <v>-0.29207720673981363</v>
      </c>
      <c r="AC109" s="524"/>
      <c r="AD109" s="527">
        <v>0</v>
      </c>
      <c r="AE109" s="447">
        <v>8872719.9839175232</v>
      </c>
      <c r="AF109" s="515"/>
      <c r="AG109" s="399">
        <v>6079688.4720747303</v>
      </c>
      <c r="AH109" s="399">
        <f>SUM(Z109,AE109)</f>
        <v>13176670.029220421</v>
      </c>
      <c r="AI109" s="522">
        <f>AH109-AG109</f>
        <v>7096981.5571456905</v>
      </c>
      <c r="AJ109" s="523">
        <f>AI109/AG109</f>
        <v>1.1673265151238585</v>
      </c>
      <c r="AL109" s="529">
        <f>J109/$E109</f>
        <v>-210.18530179087972</v>
      </c>
      <c r="AM109" s="529">
        <f>K109/$F109</f>
        <v>-201.57269626264559</v>
      </c>
      <c r="AN109" s="529">
        <f>AM109-AL109</f>
        <v>8.612605528234127</v>
      </c>
      <c r="AO109" s="530">
        <f>AN109/AL109</f>
        <v>-4.0976250265126017E-2</v>
      </c>
      <c r="AP109" s="531"/>
      <c r="AQ109" s="529">
        <f>O109/$E109</f>
        <v>176.67393269109149</v>
      </c>
      <c r="AR109" s="529">
        <f>P109/$F109</f>
        <v>205.85347495279646</v>
      </c>
      <c r="AS109" s="529">
        <f>AR109-AQ109</f>
        <v>29.179542261704967</v>
      </c>
      <c r="AT109" s="530">
        <f>AS109/AQ109</f>
        <v>0.16516042755851498</v>
      </c>
      <c r="AU109" s="531"/>
      <c r="AV109" s="529">
        <f>T109/$E109</f>
        <v>153.62296149117316</v>
      </c>
      <c r="AW109" s="529">
        <f>U109/$F109</f>
        <v>80.94595488020353</v>
      </c>
      <c r="AX109" s="529">
        <f>AW109-AV109</f>
        <v>-72.677006610969627</v>
      </c>
      <c r="AY109" s="530">
        <f>AX109/AV109</f>
        <v>-0.47308687389902643</v>
      </c>
      <c r="AZ109" s="531"/>
      <c r="BA109" s="529">
        <f>Y109/$E109</f>
        <v>120.11159239138492</v>
      </c>
      <c r="BB109" s="529">
        <f>Z109/$F109</f>
        <v>85.226733570354412</v>
      </c>
      <c r="BC109" s="529">
        <f>BB109-BA109</f>
        <v>-34.884858821030505</v>
      </c>
      <c r="BD109" s="530">
        <f>BC109/BA109</f>
        <v>-0.2904370687831514</v>
      </c>
      <c r="BE109" s="532"/>
      <c r="BF109" s="529">
        <f>AD109/$E109</f>
        <v>0</v>
      </c>
      <c r="BG109" s="529">
        <f>AE109/$F109</f>
        <v>175.69742542410938</v>
      </c>
      <c r="BH109" s="532"/>
      <c r="BI109" s="529">
        <f>AG109/$E109</f>
        <v>120.11159239138492</v>
      </c>
      <c r="BJ109" s="529">
        <f>AH109/$F109</f>
        <v>260.92415899446377</v>
      </c>
      <c r="BK109" s="529">
        <f>BJ109-BI109</f>
        <v>140.81256660307884</v>
      </c>
      <c r="BL109" s="530">
        <f>BK109/BI109</f>
        <v>1.1723478458618679</v>
      </c>
    </row>
    <row r="110" spans="1:64">
      <c r="A110" s="397">
        <v>286</v>
      </c>
      <c r="B110" s="412">
        <v>8</v>
      </c>
      <c r="C110" s="412">
        <v>8</v>
      </c>
      <c r="D110" s="398" t="s">
        <v>133</v>
      </c>
      <c r="E110" s="400">
        <v>79429</v>
      </c>
      <c r="F110" s="400">
        <v>78880</v>
      </c>
      <c r="G110" s="522">
        <f>F110-E110</f>
        <v>-549</v>
      </c>
      <c r="H110" s="523">
        <f>G110/E110</f>
        <v>-6.911833209533042E-3</v>
      </c>
      <c r="I110" s="523"/>
      <c r="J110" s="400">
        <v>-24528827.644800939</v>
      </c>
      <c r="K110" s="434">
        <f>'1. Vos-laskelma'!D110</f>
        <v>-25290572.103753492</v>
      </c>
      <c r="L110" s="522">
        <f>K110-J110</f>
        <v>-761744.45895255357</v>
      </c>
      <c r="M110" s="523">
        <f>L110/J110</f>
        <v>3.1055069976571457E-2</v>
      </c>
      <c r="N110" s="523"/>
      <c r="O110" s="400">
        <v>14025074.648301022</v>
      </c>
      <c r="P110" s="434">
        <f>'1. Vos-laskelma'!G110</f>
        <v>13678311.251551475</v>
      </c>
      <c r="Q110" s="522">
        <f>P110-O110</f>
        <v>-346763.39674954675</v>
      </c>
      <c r="R110" s="523">
        <f>Q110/O110</f>
        <v>-2.4724531273104717E-2</v>
      </c>
      <c r="S110" s="523"/>
      <c r="T110" s="400">
        <v>12913776.881532978</v>
      </c>
      <c r="U110" s="434">
        <f>'1. Vos-laskelma'!I110</f>
        <v>7332323.0910909558</v>
      </c>
      <c r="V110" s="522">
        <f>U110-T110</f>
        <v>-5581453.7904420225</v>
      </c>
      <c r="W110" s="523">
        <f>V110/T110</f>
        <v>-0.43220924766197871</v>
      </c>
      <c r="X110" s="524"/>
      <c r="Y110" s="434">
        <f>SUM(J110,O110,T110)</f>
        <v>2410023.8850330617</v>
      </c>
      <c r="Z110" s="434">
        <f>SUM(K110,P110,U110)</f>
        <v>-4279937.7611110611</v>
      </c>
      <c r="AA110" s="522">
        <f>Z110-Y110</f>
        <v>-6689961.6461441228</v>
      </c>
      <c r="AB110" s="523">
        <f>AA110/Y110</f>
        <v>-2.7758901841972188</v>
      </c>
      <c r="AC110" s="524"/>
      <c r="AD110" s="527">
        <v>0</v>
      </c>
      <c r="AE110" s="447">
        <v>11622456.30064147</v>
      </c>
      <c r="AF110" s="515"/>
      <c r="AG110" s="399">
        <v>2410023.8850330617</v>
      </c>
      <c r="AH110" s="399">
        <f>SUM(Z110,AE110)</f>
        <v>7342518.5395304086</v>
      </c>
      <c r="AI110" s="522">
        <f>AH110-AG110</f>
        <v>4932494.6544973468</v>
      </c>
      <c r="AJ110" s="523">
        <f>AI110/AG110</f>
        <v>2.0466579958520539</v>
      </c>
      <c r="AL110" s="529">
        <f>J110/$E110</f>
        <v>-308.81450911884752</v>
      </c>
      <c r="AM110" s="529">
        <f>K110/$F110</f>
        <v>-320.62084310032316</v>
      </c>
      <c r="AN110" s="529">
        <f>AM110-AL110</f>
        <v>-11.806333981475632</v>
      </c>
      <c r="AO110" s="530">
        <f>AN110/AL110</f>
        <v>3.8231150521920443E-2</v>
      </c>
      <c r="AP110" s="531"/>
      <c r="AQ110" s="529">
        <f>O110/$E110</f>
        <v>176.57372808799082</v>
      </c>
      <c r="AR110" s="529">
        <f>P110/$F110</f>
        <v>173.40658280364445</v>
      </c>
      <c r="AS110" s="529">
        <f>AR110-AQ110</f>
        <v>-3.1671452843463612</v>
      </c>
      <c r="AT110" s="530">
        <f>AS110/AQ110</f>
        <v>-1.7936673358157216E-2</v>
      </c>
      <c r="AU110" s="531"/>
      <c r="AV110" s="529">
        <f>T110/$E110</f>
        <v>162.5826446453182</v>
      </c>
      <c r="AW110" s="529">
        <f>U110/$F110</f>
        <v>92.955414440808269</v>
      </c>
      <c r="AX110" s="529">
        <f>AW110-AV110</f>
        <v>-69.627230204509928</v>
      </c>
      <c r="AY110" s="530">
        <f>AX110/AV110</f>
        <v>-0.42825745857686753</v>
      </c>
      <c r="AZ110" s="531"/>
      <c r="BA110" s="529">
        <f>Y110/$E110</f>
        <v>30.341863614461491</v>
      </c>
      <c r="BB110" s="529">
        <f>Z110/$F110</f>
        <v>-54.258845855870447</v>
      </c>
      <c r="BC110" s="529">
        <f>BB110-BA110</f>
        <v>-84.600709470331935</v>
      </c>
      <c r="BD110" s="530">
        <f>BC110/BA110</f>
        <v>-2.7882502718128914</v>
      </c>
      <c r="BE110" s="532"/>
      <c r="BF110" s="529">
        <f>AD110/$E110</f>
        <v>0</v>
      </c>
      <c r="BG110" s="529">
        <f>AE110/$F110</f>
        <v>147.34351293916671</v>
      </c>
      <c r="BH110" s="532"/>
      <c r="BI110" s="529">
        <f>AG110/$E110</f>
        <v>30.341863614461491</v>
      </c>
      <c r="BJ110" s="529">
        <f>AH110/$F110</f>
        <v>93.084667083296253</v>
      </c>
      <c r="BK110" s="529">
        <f>BJ110-BI110</f>
        <v>62.742803468834765</v>
      </c>
      <c r="BL110" s="530">
        <f>BK110/BI110</f>
        <v>2.0678625501081744</v>
      </c>
    </row>
    <row r="111" spans="1:64">
      <c r="A111" s="397">
        <v>287</v>
      </c>
      <c r="B111" s="412">
        <v>15</v>
      </c>
      <c r="C111" s="412">
        <v>15</v>
      </c>
      <c r="D111" s="398" t="s">
        <v>134</v>
      </c>
      <c r="E111" s="400">
        <v>6242</v>
      </c>
      <c r="F111" s="400">
        <v>6199</v>
      </c>
      <c r="G111" s="522">
        <f>F111-E111</f>
        <v>-43</v>
      </c>
      <c r="H111" s="523">
        <f>G111/E111</f>
        <v>-6.8888176866388979E-3</v>
      </c>
      <c r="I111" s="523"/>
      <c r="J111" s="400">
        <v>3351096.3347625211</v>
      </c>
      <c r="K111" s="434">
        <f>'1. Vos-laskelma'!D111</f>
        <v>3690667.538972103</v>
      </c>
      <c r="L111" s="522">
        <f>K111-J111</f>
        <v>339571.20420958195</v>
      </c>
      <c r="M111" s="523">
        <f>L111/J111</f>
        <v>0.10133137644747715</v>
      </c>
      <c r="N111" s="523"/>
      <c r="O111" s="400">
        <v>2241816.1854563081</v>
      </c>
      <c r="P111" s="434">
        <f>'1. Vos-laskelma'!G111</f>
        <v>2169995.2849987107</v>
      </c>
      <c r="Q111" s="522">
        <f>P111-O111</f>
        <v>-71820.900457597338</v>
      </c>
      <c r="R111" s="523">
        <f>Q111/O111</f>
        <v>-3.2036926543546493E-2</v>
      </c>
      <c r="S111" s="523"/>
      <c r="T111" s="400">
        <v>1437878.5543627285</v>
      </c>
      <c r="U111" s="434">
        <f>'1. Vos-laskelma'!I111</f>
        <v>1079235.6810282059</v>
      </c>
      <c r="V111" s="522">
        <f>U111-T111</f>
        <v>-358642.87333452259</v>
      </c>
      <c r="W111" s="523">
        <f>V111/T111</f>
        <v>-0.24942501037125075</v>
      </c>
      <c r="X111" s="524"/>
      <c r="Y111" s="434">
        <f>SUM(J111,O111,T111)</f>
        <v>7030791.074581557</v>
      </c>
      <c r="Z111" s="434">
        <f>SUM(K111,P111,U111)</f>
        <v>6939898.5049990192</v>
      </c>
      <c r="AA111" s="522">
        <f>Z111-Y111</f>
        <v>-90892.569582537748</v>
      </c>
      <c r="AB111" s="523">
        <f>AA111/Y111</f>
        <v>-1.2927787018325998E-2</v>
      </c>
      <c r="AC111" s="524"/>
      <c r="AD111" s="527">
        <v>0</v>
      </c>
      <c r="AE111" s="447">
        <v>556543.42682153289</v>
      </c>
      <c r="AF111" s="515"/>
      <c r="AG111" s="399">
        <v>7030791.074581557</v>
      </c>
      <c r="AH111" s="399">
        <f>SUM(Z111,AE111)</f>
        <v>7496441.9318205519</v>
      </c>
      <c r="AI111" s="522">
        <f>AH111-AG111</f>
        <v>465650.85723899491</v>
      </c>
      <c r="AJ111" s="523">
        <f>AI111/AG111</f>
        <v>6.6230222502623365E-2</v>
      </c>
      <c r="AL111" s="529">
        <f>J111/$E111</f>
        <v>536.86259768704281</v>
      </c>
      <c r="AM111" s="529">
        <f>K111/$F111</f>
        <v>595.36498450913098</v>
      </c>
      <c r="AN111" s="529">
        <f>AM111-AL111</f>
        <v>58.50238682208817</v>
      </c>
      <c r="AO111" s="530">
        <f>AN111/AL111</f>
        <v>0.10897087462254428</v>
      </c>
      <c r="AP111" s="531"/>
      <c r="AQ111" s="529">
        <f>O111/$E111</f>
        <v>359.15030205964564</v>
      </c>
      <c r="AR111" s="529">
        <f>P111/$F111</f>
        <v>350.05570011271345</v>
      </c>
      <c r="AS111" s="529">
        <f>AR111-AQ111</f>
        <v>-9.0946019469321868</v>
      </c>
      <c r="AT111" s="530">
        <f>AS111/AQ111</f>
        <v>-2.5322551296147335E-2</v>
      </c>
      <c r="AU111" s="531"/>
      <c r="AV111" s="529">
        <f>T111/$E111</f>
        <v>230.35542364029615</v>
      </c>
      <c r="AW111" s="529">
        <f>U111/$F111</f>
        <v>174.09835151285787</v>
      </c>
      <c r="AX111" s="529">
        <f>AW111-AV111</f>
        <v>-56.257072127438278</v>
      </c>
      <c r="AY111" s="530">
        <f>AX111/AV111</f>
        <v>-0.24421856988826379</v>
      </c>
      <c r="AZ111" s="531"/>
      <c r="BA111" s="529">
        <f>Y111/$E111</f>
        <v>1126.3683233869845</v>
      </c>
      <c r="BB111" s="529">
        <f>Z111/$F111</f>
        <v>1119.5190361347022</v>
      </c>
      <c r="BC111" s="529">
        <f>BB111-BA111</f>
        <v>-6.8492872522822381</v>
      </c>
      <c r="BD111" s="530">
        <f>BC111/BA111</f>
        <v>-6.0808592625247685E-3</v>
      </c>
      <c r="BE111" s="532"/>
      <c r="BF111" s="529">
        <f>AD111/$E111</f>
        <v>0</v>
      </c>
      <c r="BG111" s="529">
        <f>AE111/$F111</f>
        <v>89.779549414668963</v>
      </c>
      <c r="BH111" s="532"/>
      <c r="BI111" s="529">
        <f>AG111/$E111</f>
        <v>1126.3683233869845</v>
      </c>
      <c r="BJ111" s="529">
        <f>AH111/$F111</f>
        <v>1209.2985855493712</v>
      </c>
      <c r="BK111" s="529">
        <f>BJ111-BI111</f>
        <v>82.930262162386725</v>
      </c>
      <c r="BL111" s="530">
        <f>BK111/BI111</f>
        <v>7.3626237919241014E-2</v>
      </c>
    </row>
    <row r="112" spans="1:64">
      <c r="A112" s="397">
        <v>288</v>
      </c>
      <c r="B112" s="412">
        <v>15</v>
      </c>
      <c r="C112" s="412">
        <v>15</v>
      </c>
      <c r="D112" s="398" t="s">
        <v>135</v>
      </c>
      <c r="E112" s="400">
        <v>6405</v>
      </c>
      <c r="F112" s="400">
        <v>6368</v>
      </c>
      <c r="G112" s="522">
        <f>F112-E112</f>
        <v>-37</v>
      </c>
      <c r="H112" s="523">
        <f>G112/E112</f>
        <v>-5.7767369242779079E-3</v>
      </c>
      <c r="I112" s="523"/>
      <c r="J112" s="400">
        <v>3979965.2429517219</v>
      </c>
      <c r="K112" s="434">
        <f>'1. Vos-laskelma'!D112</f>
        <v>4131770.8698974149</v>
      </c>
      <c r="L112" s="522">
        <f>K112-J112</f>
        <v>151805.62694569305</v>
      </c>
      <c r="M112" s="523">
        <f>L112/J112</f>
        <v>3.8142450418262232E-2</v>
      </c>
      <c r="N112" s="523"/>
      <c r="O112" s="400">
        <v>2062890.9441470727</v>
      </c>
      <c r="P112" s="434">
        <f>'1. Vos-laskelma'!G112</f>
        <v>2341979.7161365654</v>
      </c>
      <c r="Q112" s="522">
        <f>P112-O112</f>
        <v>279088.7719894927</v>
      </c>
      <c r="R112" s="523">
        <f>Q112/O112</f>
        <v>0.13529012417323172</v>
      </c>
      <c r="S112" s="523"/>
      <c r="T112" s="400">
        <v>1324833.3043553284</v>
      </c>
      <c r="U112" s="434">
        <f>'1. Vos-laskelma'!I112</f>
        <v>931100.56052548601</v>
      </c>
      <c r="V112" s="522">
        <f>U112-T112</f>
        <v>-393732.74382984242</v>
      </c>
      <c r="W112" s="523">
        <f>V112/T112</f>
        <v>-0.2971941772111738</v>
      </c>
      <c r="X112" s="524"/>
      <c r="Y112" s="434">
        <f>SUM(J112,O112,T112)</f>
        <v>7367689.4914541226</v>
      </c>
      <c r="Z112" s="434">
        <f>SUM(K112,P112,U112)</f>
        <v>7404851.1465594666</v>
      </c>
      <c r="AA112" s="522">
        <f>Z112-Y112</f>
        <v>37161.65510534402</v>
      </c>
      <c r="AB112" s="523">
        <f>AA112/Y112</f>
        <v>5.0438682504804662E-3</v>
      </c>
      <c r="AC112" s="524"/>
      <c r="AD112" s="527">
        <v>0</v>
      </c>
      <c r="AE112" s="447">
        <v>589212.21641231584</v>
      </c>
      <c r="AF112" s="515"/>
      <c r="AG112" s="399">
        <v>7367689.4914541226</v>
      </c>
      <c r="AH112" s="399">
        <f>SUM(Z112,AE112)</f>
        <v>7994063.3629717827</v>
      </c>
      <c r="AI112" s="522">
        <f>AH112-AG112</f>
        <v>626373.8715176601</v>
      </c>
      <c r="AJ112" s="523">
        <f>AI112/AG112</f>
        <v>8.5016323264464275E-2</v>
      </c>
      <c r="AL112" s="529">
        <f>J112/$E112</f>
        <v>621.38411287302449</v>
      </c>
      <c r="AM112" s="529">
        <f>K112/$F112</f>
        <v>648.83336524770959</v>
      </c>
      <c r="AN112" s="529">
        <f>AM112-AL112</f>
        <v>27.449252374685102</v>
      </c>
      <c r="AO112" s="530">
        <f>AN112/AL112</f>
        <v>4.4174371062966275E-2</v>
      </c>
      <c r="AP112" s="531"/>
      <c r="AQ112" s="529">
        <f>O112/$E112</f>
        <v>322.07508885980837</v>
      </c>
      <c r="AR112" s="529">
        <f>P112/$F112</f>
        <v>367.77319662948577</v>
      </c>
      <c r="AS112" s="529">
        <f>AR112-AQ112</f>
        <v>45.698107769677392</v>
      </c>
      <c r="AT112" s="530">
        <f>AS112/AQ112</f>
        <v>0.14188650209320813</v>
      </c>
      <c r="AU112" s="531"/>
      <c r="AV112" s="529">
        <f>T112/$E112</f>
        <v>206.84360723736589</v>
      </c>
      <c r="AW112" s="529">
        <f>U112/$F112</f>
        <v>146.2155402835248</v>
      </c>
      <c r="AX112" s="529">
        <f>AW112-AV112</f>
        <v>-60.628066953841085</v>
      </c>
      <c r="AY112" s="530">
        <f>AX112/AV112</f>
        <v>-0.2931106634795177</v>
      </c>
      <c r="AZ112" s="531"/>
      <c r="BA112" s="529">
        <f>Y112/$E112</f>
        <v>1150.3028089701986</v>
      </c>
      <c r="BB112" s="529">
        <f>Z112/$F112</f>
        <v>1162.8221021607203</v>
      </c>
      <c r="BC112" s="529">
        <f>BB112-BA112</f>
        <v>12.519293190521694</v>
      </c>
      <c r="BD112" s="530">
        <f>BC112/BA112</f>
        <v>1.0883476153317849E-2</v>
      </c>
      <c r="BE112" s="532"/>
      <c r="BF112" s="529">
        <f>AD112/$E112</f>
        <v>0</v>
      </c>
      <c r="BG112" s="529">
        <f>AE112/$F112</f>
        <v>92.527044034597338</v>
      </c>
      <c r="BH112" s="532"/>
      <c r="BI112" s="529">
        <f>AG112/$E112</f>
        <v>1150.3028089701986</v>
      </c>
      <c r="BJ112" s="529">
        <f>AH112/$F112</f>
        <v>1255.3491461953176</v>
      </c>
      <c r="BK112" s="529">
        <f>BJ112-BI112</f>
        <v>105.04633722511903</v>
      </c>
      <c r="BL112" s="530">
        <f>BK112/BI112</f>
        <v>9.132059524323087E-2</v>
      </c>
    </row>
    <row r="113" spans="1:64">
      <c r="A113" s="397">
        <v>290</v>
      </c>
      <c r="B113" s="412">
        <v>18</v>
      </c>
      <c r="C113" s="412">
        <v>18</v>
      </c>
      <c r="D113" s="398" t="s">
        <v>136</v>
      </c>
      <c r="E113" s="400">
        <v>7755</v>
      </c>
      <c r="F113" s="400">
        <v>7582</v>
      </c>
      <c r="G113" s="522">
        <f>F113-E113</f>
        <v>-173</v>
      </c>
      <c r="H113" s="523">
        <f>G113/E113</f>
        <v>-2.2308188265635073E-2</v>
      </c>
      <c r="I113" s="523"/>
      <c r="J113" s="400">
        <v>4131836.3974004239</v>
      </c>
      <c r="K113" s="434">
        <f>'1. Vos-laskelma'!D113</f>
        <v>3480403.989497331</v>
      </c>
      <c r="L113" s="522">
        <f>K113-J113</f>
        <v>-651432.40790309291</v>
      </c>
      <c r="M113" s="523">
        <f>L113/J113</f>
        <v>-0.15766171388415731</v>
      </c>
      <c r="N113" s="523"/>
      <c r="O113" s="400">
        <v>2869018.9494755934</v>
      </c>
      <c r="P113" s="434">
        <f>'1. Vos-laskelma'!G113</f>
        <v>2696465.0706437486</v>
      </c>
      <c r="Q113" s="522">
        <f>P113-O113</f>
        <v>-172553.87883184478</v>
      </c>
      <c r="R113" s="523">
        <f>Q113/O113</f>
        <v>-6.0143861672082931E-2</v>
      </c>
      <c r="S113" s="523"/>
      <c r="T113" s="400">
        <v>1702254.0793560531</v>
      </c>
      <c r="U113" s="434">
        <f>'1. Vos-laskelma'!I113</f>
        <v>1120105.9567638286</v>
      </c>
      <c r="V113" s="522">
        <f>U113-T113</f>
        <v>-582148.12259222451</v>
      </c>
      <c r="W113" s="523">
        <f>V113/T113</f>
        <v>-0.34198662212191361</v>
      </c>
      <c r="X113" s="524"/>
      <c r="Y113" s="434">
        <f>SUM(J113,O113,T113)</f>
        <v>8703109.4262320716</v>
      </c>
      <c r="Z113" s="434">
        <f>SUM(K113,P113,U113)</f>
        <v>7296975.0169049073</v>
      </c>
      <c r="AA113" s="522">
        <f>Z113-Y113</f>
        <v>-1406134.4093271643</v>
      </c>
      <c r="AB113" s="523">
        <f>AA113/Y113</f>
        <v>-0.16156689988165951</v>
      </c>
      <c r="AC113" s="524"/>
      <c r="AD113" s="527">
        <v>0</v>
      </c>
      <c r="AE113" s="447">
        <v>1114058.0239976074</v>
      </c>
      <c r="AF113" s="515"/>
      <c r="AG113" s="399">
        <v>8703109.4262320716</v>
      </c>
      <c r="AH113" s="399">
        <f>SUM(Z113,AE113)</f>
        <v>8411033.040902514</v>
      </c>
      <c r="AI113" s="522">
        <f>AH113-AG113</f>
        <v>-292076.38532955758</v>
      </c>
      <c r="AJ113" s="523">
        <f>AI113/AG113</f>
        <v>-3.3560003790048781E-2</v>
      </c>
      <c r="AL113" s="529">
        <f>J113/$E113</f>
        <v>532.79644067058985</v>
      </c>
      <c r="AM113" s="529">
        <f>K113/$F113</f>
        <v>459.03508170632171</v>
      </c>
      <c r="AN113" s="529">
        <f>AM113-AL113</f>
        <v>-73.76135896426814</v>
      </c>
      <c r="AO113" s="530">
        <f>AN113/AL113</f>
        <v>-0.13844191389760488</v>
      </c>
      <c r="AP113" s="531"/>
      <c r="AQ113" s="529">
        <f>O113/$E113</f>
        <v>369.95731134437051</v>
      </c>
      <c r="AR113" s="529">
        <f>P113/$F113</f>
        <v>355.64034168342766</v>
      </c>
      <c r="AS113" s="529">
        <f>AR113-AQ113</f>
        <v>-14.316969660942846</v>
      </c>
      <c r="AT113" s="530">
        <f>AS113/AQ113</f>
        <v>-3.8698977481799401E-2</v>
      </c>
      <c r="AU113" s="531"/>
      <c r="AV113" s="529">
        <f>T113/$E113</f>
        <v>219.50407212844013</v>
      </c>
      <c r="AW113" s="529">
        <f>U113/$F113</f>
        <v>147.73225491477561</v>
      </c>
      <c r="AX113" s="529">
        <f>AW113-AV113</f>
        <v>-71.771817213664519</v>
      </c>
      <c r="AY113" s="530">
        <f>AX113/AV113</f>
        <v>-0.32697260017877078</v>
      </c>
      <c r="AZ113" s="531"/>
      <c r="BA113" s="529">
        <f>Y113/$E113</f>
        <v>1122.2578241434005</v>
      </c>
      <c r="BB113" s="529">
        <f>Z113/$F113</f>
        <v>962.40767830452478</v>
      </c>
      <c r="BC113" s="529">
        <f>BB113-BA113</f>
        <v>-159.85014583887573</v>
      </c>
      <c r="BD113" s="530">
        <f>BC113/BA113</f>
        <v>-0.14243620529969261</v>
      </c>
      <c r="BE113" s="532"/>
      <c r="BF113" s="529">
        <f>AD113/$E113</f>
        <v>0</v>
      </c>
      <c r="BG113" s="529">
        <f>AE113/$F113</f>
        <v>146.93458506958683</v>
      </c>
      <c r="BH113" s="532"/>
      <c r="BI113" s="529">
        <f>AG113/$E113</f>
        <v>1122.2578241434005</v>
      </c>
      <c r="BJ113" s="529">
        <f>AH113/$F113</f>
        <v>1109.3422633741116</v>
      </c>
      <c r="BK113" s="529">
        <f>BJ113-BI113</f>
        <v>-12.915560769288959</v>
      </c>
      <c r="BL113" s="530">
        <f>BK113/BI113</f>
        <v>-1.1508550434163538E-2</v>
      </c>
    </row>
    <row r="114" spans="1:64">
      <c r="A114" s="397">
        <v>291</v>
      </c>
      <c r="B114" s="412">
        <v>6</v>
      </c>
      <c r="C114" s="412">
        <v>6</v>
      </c>
      <c r="D114" s="398" t="s">
        <v>137</v>
      </c>
      <c r="E114" s="400">
        <v>2119</v>
      </c>
      <c r="F114" s="400">
        <v>2092</v>
      </c>
      <c r="G114" s="522">
        <f>F114-E114</f>
        <v>-27</v>
      </c>
      <c r="H114" s="523">
        <f>G114/E114</f>
        <v>-1.2741859367626238E-2</v>
      </c>
      <c r="I114" s="523"/>
      <c r="J114" s="400">
        <v>1729911.2233944321</v>
      </c>
      <c r="K114" s="434">
        <f>'1. Vos-laskelma'!D114</f>
        <v>1761565.4231040247</v>
      </c>
      <c r="L114" s="522">
        <f>K114-J114</f>
        <v>31654.19970959262</v>
      </c>
      <c r="M114" s="523">
        <f>L114/J114</f>
        <v>1.8298164253470039E-2</v>
      </c>
      <c r="N114" s="523"/>
      <c r="O114" s="400">
        <v>245775.68138712578</v>
      </c>
      <c r="P114" s="434">
        <f>'1. Vos-laskelma'!G114</f>
        <v>342560.59364255448</v>
      </c>
      <c r="Q114" s="522">
        <f>P114-O114</f>
        <v>96784.912255428702</v>
      </c>
      <c r="R114" s="523">
        <f>Q114/O114</f>
        <v>0.3937936890630811</v>
      </c>
      <c r="S114" s="523"/>
      <c r="T114" s="400">
        <v>438073.53134977981</v>
      </c>
      <c r="U114" s="434">
        <f>'1. Vos-laskelma'!I114</f>
        <v>326137.03942595847</v>
      </c>
      <c r="V114" s="522">
        <f>U114-T114</f>
        <v>-111936.49192382133</v>
      </c>
      <c r="W114" s="523">
        <f>V114/T114</f>
        <v>-0.25551987032616597</v>
      </c>
      <c r="X114" s="524"/>
      <c r="Y114" s="434">
        <f>SUM(J114,O114,T114)</f>
        <v>2413760.4361313377</v>
      </c>
      <c r="Z114" s="434">
        <f>SUM(K114,P114,U114)</f>
        <v>2430263.0561725376</v>
      </c>
      <c r="AA114" s="522">
        <f>Z114-Y114</f>
        <v>16502.62004119996</v>
      </c>
      <c r="AB114" s="523">
        <f>AA114/Y114</f>
        <v>6.8368922591380225E-3</v>
      </c>
      <c r="AC114" s="524"/>
      <c r="AD114" s="527">
        <v>0</v>
      </c>
      <c r="AE114" s="447">
        <v>246963.09648388255</v>
      </c>
      <c r="AF114" s="515"/>
      <c r="AG114" s="399">
        <v>2413760.4361313377</v>
      </c>
      <c r="AH114" s="399">
        <f>SUM(Z114,AE114)</f>
        <v>2677226.1526564201</v>
      </c>
      <c r="AI114" s="522">
        <f>AH114-AG114</f>
        <v>263465.71652508248</v>
      </c>
      <c r="AJ114" s="523">
        <f>AI114/AG114</f>
        <v>0.10915155977423882</v>
      </c>
      <c r="AL114" s="529">
        <f>J114/$E114</f>
        <v>816.38094544333751</v>
      </c>
      <c r="AM114" s="529">
        <f>K114/$F114</f>
        <v>842.04848140727756</v>
      </c>
      <c r="AN114" s="529">
        <f>AM114-AL114</f>
        <v>25.667535963940054</v>
      </c>
      <c r="AO114" s="530">
        <f>AN114/AL114</f>
        <v>3.1440635780641893E-2</v>
      </c>
      <c r="AP114" s="531"/>
      <c r="AQ114" s="529">
        <f>O114/$E114</f>
        <v>115.9866358598989</v>
      </c>
      <c r="AR114" s="529">
        <f>P114/$F114</f>
        <v>163.74789371059009</v>
      </c>
      <c r="AS114" s="529">
        <f>AR114-AQ114</f>
        <v>47.761257850691194</v>
      </c>
      <c r="AT114" s="530">
        <f>AS114/AQ114</f>
        <v>0.41178242214372324</v>
      </c>
      <c r="AU114" s="531"/>
      <c r="AV114" s="529">
        <f>T114/$E114</f>
        <v>206.73597515327032</v>
      </c>
      <c r="AW114" s="529">
        <f>U114/$F114</f>
        <v>155.89724637952125</v>
      </c>
      <c r="AX114" s="529">
        <f>AW114-AV114</f>
        <v>-50.838728773749068</v>
      </c>
      <c r="AY114" s="530">
        <f>AX114/AV114</f>
        <v>-0.2459113791688077</v>
      </c>
      <c r="AZ114" s="531"/>
      <c r="BA114" s="529">
        <f>Y114/$E114</f>
        <v>1139.1035564565068</v>
      </c>
      <c r="BB114" s="529">
        <f>Z114/$F114</f>
        <v>1161.6936214973889</v>
      </c>
      <c r="BC114" s="529">
        <f>BB114-BA114</f>
        <v>22.590065040882109</v>
      </c>
      <c r="BD114" s="530">
        <f>BC114/BA114</f>
        <v>1.9831441059805558E-2</v>
      </c>
      <c r="BE114" s="532"/>
      <c r="BF114" s="529">
        <f>AD114/$E114</f>
        <v>0</v>
      </c>
      <c r="BG114" s="529">
        <f>AE114/$F114</f>
        <v>118.05119334793621</v>
      </c>
      <c r="BH114" s="532"/>
      <c r="BI114" s="529">
        <f>AG114/$E114</f>
        <v>1139.1035564565068</v>
      </c>
      <c r="BJ114" s="529">
        <f>AH114/$F114</f>
        <v>1279.7448148453252</v>
      </c>
      <c r="BK114" s="529">
        <f>BJ114-BI114</f>
        <v>140.64125838881841</v>
      </c>
      <c r="BL114" s="530">
        <f>BK114/BI114</f>
        <v>0.12346661336597133</v>
      </c>
    </row>
    <row r="115" spans="1:64">
      <c r="A115" s="397">
        <v>297</v>
      </c>
      <c r="B115" s="412">
        <v>11</v>
      </c>
      <c r="C115" s="412">
        <v>11</v>
      </c>
      <c r="D115" s="398" t="s">
        <v>138</v>
      </c>
      <c r="E115" s="400">
        <v>122594</v>
      </c>
      <c r="F115" s="400">
        <v>124021</v>
      </c>
      <c r="G115" s="522">
        <f>F115-E115</f>
        <v>1427</v>
      </c>
      <c r="H115" s="523">
        <f>G115/E115</f>
        <v>1.1640047636915347E-2</v>
      </c>
      <c r="I115" s="523"/>
      <c r="J115" s="400">
        <v>-10727502.916007515</v>
      </c>
      <c r="K115" s="434">
        <f>'1. Vos-laskelma'!D115</f>
        <v>-8684891.3623887114</v>
      </c>
      <c r="L115" s="522">
        <f>K115-J115</f>
        <v>2042611.5536188036</v>
      </c>
      <c r="M115" s="523">
        <f>L115/J115</f>
        <v>-0.19040885559404799</v>
      </c>
      <c r="N115" s="523"/>
      <c r="O115" s="400">
        <v>25367351.568419885</v>
      </c>
      <c r="P115" s="434">
        <f>'1. Vos-laskelma'!G115</f>
        <v>24339828.614026677</v>
      </c>
      <c r="Q115" s="522">
        <f>P115-O115</f>
        <v>-1027522.954393208</v>
      </c>
      <c r="R115" s="523">
        <f>Q115/O115</f>
        <v>-4.0505724518454793E-2</v>
      </c>
      <c r="S115" s="523"/>
      <c r="T115" s="400">
        <v>19210082.571614448</v>
      </c>
      <c r="U115" s="434">
        <f>'1. Vos-laskelma'!I115</f>
        <v>12193100.272455517</v>
      </c>
      <c r="V115" s="522">
        <f>U115-T115</f>
        <v>-7016982.2991589308</v>
      </c>
      <c r="W115" s="523">
        <f>V115/T115</f>
        <v>-0.36527600925190667</v>
      </c>
      <c r="X115" s="524"/>
      <c r="Y115" s="434">
        <f>SUM(J115,O115,T115)</f>
        <v>33849931.224026814</v>
      </c>
      <c r="Z115" s="434">
        <f>SUM(K115,P115,U115)</f>
        <v>27848037.524093483</v>
      </c>
      <c r="AA115" s="522">
        <f>Z115-Y115</f>
        <v>-6001893.6999333315</v>
      </c>
      <c r="AB115" s="523">
        <f>AA115/Y115</f>
        <v>-0.17730888905538347</v>
      </c>
      <c r="AC115" s="524"/>
      <c r="AD115" s="527">
        <v>0</v>
      </c>
      <c r="AE115" s="447">
        <v>14885722.597635876</v>
      </c>
      <c r="AF115" s="515"/>
      <c r="AG115" s="399">
        <v>33849931.224026814</v>
      </c>
      <c r="AH115" s="399">
        <f>SUM(Z115,AE115)</f>
        <v>42733760.121729359</v>
      </c>
      <c r="AI115" s="522">
        <f>AH115-AG115</f>
        <v>8883828.8977025449</v>
      </c>
      <c r="AJ115" s="523">
        <f>AI115/AG115</f>
        <v>0.26244747260806156</v>
      </c>
      <c r="AL115" s="529">
        <f>J115/$E115</f>
        <v>-87.504306214068507</v>
      </c>
      <c r="AM115" s="529">
        <f>K115/$F115</f>
        <v>-70.027586960181836</v>
      </c>
      <c r="AN115" s="529">
        <f>AM115-AL115</f>
        <v>17.476719253886671</v>
      </c>
      <c r="AO115" s="530">
        <f>AN115/AL115</f>
        <v>-0.19972410513297517</v>
      </c>
      <c r="AP115" s="531"/>
      <c r="AQ115" s="529">
        <f>O115/$E115</f>
        <v>206.92164027945807</v>
      </c>
      <c r="AR115" s="529">
        <f>P115/$F115</f>
        <v>196.25570358267291</v>
      </c>
      <c r="AS115" s="529">
        <f>AR115-AQ115</f>
        <v>-10.665936696785167</v>
      </c>
      <c r="AT115" s="530">
        <f>AS115/AQ115</f>
        <v>-5.154577685726966E-2</v>
      </c>
      <c r="AU115" s="531"/>
      <c r="AV115" s="529">
        <f>T115/$E115</f>
        <v>156.69675980565484</v>
      </c>
      <c r="AW115" s="529">
        <f>U115/$F115</f>
        <v>98.314803722397954</v>
      </c>
      <c r="AX115" s="529">
        <f>AW115-AV115</f>
        <v>-58.381956083256881</v>
      </c>
      <c r="AY115" s="530">
        <f>AX115/AV115</f>
        <v>-0.37257921705379138</v>
      </c>
      <c r="AZ115" s="531"/>
      <c r="BA115" s="529">
        <f>Y115/$E115</f>
        <v>276.11409387104436</v>
      </c>
      <c r="BB115" s="529">
        <f>Z115/$F115</f>
        <v>224.54292034488904</v>
      </c>
      <c r="BC115" s="529">
        <f>BB115-BA115</f>
        <v>-51.57117352615532</v>
      </c>
      <c r="BD115" s="530">
        <f>BC115/BA115</f>
        <v>-0.18677486832758705</v>
      </c>
      <c r="BE115" s="532"/>
      <c r="BF115" s="529">
        <f>AD115/$E115</f>
        <v>0</v>
      </c>
      <c r="BG115" s="529">
        <f>AE115/$F115</f>
        <v>120.02582302703475</v>
      </c>
      <c r="BH115" s="532"/>
      <c r="BI115" s="529">
        <f>AG115/$E115</f>
        <v>276.11409387104436</v>
      </c>
      <c r="BJ115" s="529">
        <f>AH115/$F115</f>
        <v>344.5687433719238</v>
      </c>
      <c r="BK115" s="529">
        <f>BJ115-BI115</f>
        <v>68.454649500879441</v>
      </c>
      <c r="BL115" s="530">
        <f>BK115/BI115</f>
        <v>0.24792160567091634</v>
      </c>
    </row>
    <row r="116" spans="1:64">
      <c r="A116" s="397">
        <v>300</v>
      </c>
      <c r="B116" s="412">
        <v>14</v>
      </c>
      <c r="C116" s="412">
        <v>14</v>
      </c>
      <c r="D116" s="398" t="s">
        <v>139</v>
      </c>
      <c r="E116" s="400">
        <v>3437</v>
      </c>
      <c r="F116" s="400">
        <v>3381</v>
      </c>
      <c r="G116" s="522">
        <f>F116-E116</f>
        <v>-56</v>
      </c>
      <c r="H116" s="523">
        <f>G116/E116</f>
        <v>-1.6293279022403257E-2</v>
      </c>
      <c r="I116" s="523"/>
      <c r="J116" s="400">
        <v>2488920.6123029198</v>
      </c>
      <c r="K116" s="434">
        <f>'1. Vos-laskelma'!D116</f>
        <v>2212040.9372961582</v>
      </c>
      <c r="L116" s="522">
        <f>K116-J116</f>
        <v>-276879.67500676168</v>
      </c>
      <c r="M116" s="523">
        <f>L116/J116</f>
        <v>-0.11124488006492647</v>
      </c>
      <c r="N116" s="523"/>
      <c r="O116" s="400">
        <v>1855015.5503457459</v>
      </c>
      <c r="P116" s="434">
        <f>'1. Vos-laskelma'!G116</f>
        <v>1714847.6393874986</v>
      </c>
      <c r="Q116" s="522">
        <f>P116-O116</f>
        <v>-140167.91095824726</v>
      </c>
      <c r="R116" s="523">
        <f>Q116/O116</f>
        <v>-7.5561582722108264E-2</v>
      </c>
      <c r="S116" s="523"/>
      <c r="T116" s="400">
        <v>766831.42610848683</v>
      </c>
      <c r="U116" s="434">
        <f>'1. Vos-laskelma'!I116</f>
        <v>559311.13989751239</v>
      </c>
      <c r="V116" s="522">
        <f>U116-T116</f>
        <v>-207520.28621097445</v>
      </c>
      <c r="W116" s="523">
        <f>V116/T116</f>
        <v>-0.27062047686816593</v>
      </c>
      <c r="X116" s="524"/>
      <c r="Y116" s="434">
        <f>SUM(J116,O116,T116)</f>
        <v>5110767.5887571527</v>
      </c>
      <c r="Z116" s="434">
        <f>SUM(K116,P116,U116)</f>
        <v>4486199.7165811695</v>
      </c>
      <c r="AA116" s="522">
        <f>Z116-Y116</f>
        <v>-624567.87217598315</v>
      </c>
      <c r="AB116" s="523">
        <f>AA116/Y116</f>
        <v>-0.12220627554067018</v>
      </c>
      <c r="AC116" s="524"/>
      <c r="AD116" s="527">
        <v>0</v>
      </c>
      <c r="AE116" s="447">
        <v>271233.0596937649</v>
      </c>
      <c r="AF116" s="515"/>
      <c r="AG116" s="399">
        <v>5110767.5887571527</v>
      </c>
      <c r="AH116" s="399">
        <f>SUM(Z116,AE116)</f>
        <v>4757432.7762749344</v>
      </c>
      <c r="AI116" s="522">
        <f>AH116-AG116</f>
        <v>-353334.81248221826</v>
      </c>
      <c r="AJ116" s="523">
        <f>AI116/AG116</f>
        <v>-6.9135370831476792E-2</v>
      </c>
      <c r="AL116" s="529">
        <f>J116/$E116</f>
        <v>724.15496430111136</v>
      </c>
      <c r="AM116" s="529">
        <f>K116/$F116</f>
        <v>654.25641446204031</v>
      </c>
      <c r="AN116" s="529">
        <f>AM116-AL116</f>
        <v>-69.898549839071052</v>
      </c>
      <c r="AO116" s="530">
        <f>AN116/AL116</f>
        <v>-9.6524298368279207E-2</v>
      </c>
      <c r="AP116" s="531"/>
      <c r="AQ116" s="529">
        <f>O116/$E116</f>
        <v>539.71939201214605</v>
      </c>
      <c r="AR116" s="529">
        <f>P116/$F116</f>
        <v>507.2013130397807</v>
      </c>
      <c r="AS116" s="529">
        <f>AR116-AQ116</f>
        <v>-32.518078972365345</v>
      </c>
      <c r="AT116" s="530">
        <f>AS116/AQ116</f>
        <v>-6.0249973326201231E-2</v>
      </c>
      <c r="AU116" s="531"/>
      <c r="AV116" s="529">
        <f>T116/$E116</f>
        <v>223.11068551308898</v>
      </c>
      <c r="AW116" s="529">
        <f>U116/$F116</f>
        <v>165.42772549467981</v>
      </c>
      <c r="AX116" s="529">
        <f>AW116-AV116</f>
        <v>-57.682960018409176</v>
      </c>
      <c r="AY116" s="530">
        <f>AX116/AV116</f>
        <v>-0.25853965660925349</v>
      </c>
      <c r="AZ116" s="531"/>
      <c r="BA116" s="529">
        <f>Y116/$E116</f>
        <v>1486.9850418263463</v>
      </c>
      <c r="BB116" s="529">
        <f>Z116/$F116</f>
        <v>1326.8854529965008</v>
      </c>
      <c r="BC116" s="529">
        <f>BB116-BA116</f>
        <v>-160.09958882984552</v>
      </c>
      <c r="BD116" s="530">
        <f>BC116/BA116</f>
        <v>-0.10766724904859018</v>
      </c>
      <c r="BE116" s="532"/>
      <c r="BF116" s="529">
        <f>AD116/$E116</f>
        <v>0</v>
      </c>
      <c r="BG116" s="529">
        <f>AE116/$F116</f>
        <v>80.222732828679355</v>
      </c>
      <c r="BH116" s="532"/>
      <c r="BI116" s="529">
        <f>AG116/$E116</f>
        <v>1486.9850418263463</v>
      </c>
      <c r="BJ116" s="529">
        <f>AH116/$F116</f>
        <v>1407.1081858251803</v>
      </c>
      <c r="BK116" s="529">
        <f>BJ116-BI116</f>
        <v>-79.876856001166061</v>
      </c>
      <c r="BL116" s="530">
        <f>BK116/BI116</f>
        <v>-5.3717323143385239E-2</v>
      </c>
    </row>
    <row r="117" spans="1:64">
      <c r="A117" s="397">
        <v>301</v>
      </c>
      <c r="B117" s="412">
        <v>14</v>
      </c>
      <c r="C117" s="412">
        <v>14</v>
      </c>
      <c r="D117" s="398" t="s">
        <v>140</v>
      </c>
      <c r="E117" s="400">
        <v>19890</v>
      </c>
      <c r="F117" s="400">
        <v>19759</v>
      </c>
      <c r="G117" s="522">
        <f>F117-E117</f>
        <v>-131</v>
      </c>
      <c r="H117" s="523">
        <f>G117/E117</f>
        <v>-6.5862242332830568E-3</v>
      </c>
      <c r="I117" s="523"/>
      <c r="J117" s="400">
        <v>-1185564.2602378791</v>
      </c>
      <c r="K117" s="434">
        <f>'1. Vos-laskelma'!D117</f>
        <v>-868332.88904303405</v>
      </c>
      <c r="L117" s="522">
        <f>K117-J117</f>
        <v>317231.37119484507</v>
      </c>
      <c r="M117" s="523">
        <f>L117/J117</f>
        <v>-0.26757838595032696</v>
      </c>
      <c r="N117" s="523"/>
      <c r="O117" s="400">
        <v>10431056.156596472</v>
      </c>
      <c r="P117" s="434">
        <f>'1. Vos-laskelma'!G117</f>
        <v>10272919.859908555</v>
      </c>
      <c r="Q117" s="522">
        <f>P117-O117</f>
        <v>-158136.29668791778</v>
      </c>
      <c r="R117" s="523">
        <f>Q117/O117</f>
        <v>-1.5160142397269554E-2</v>
      </c>
      <c r="S117" s="523"/>
      <c r="T117" s="400">
        <v>4430386.1056627324</v>
      </c>
      <c r="U117" s="434">
        <f>'1. Vos-laskelma'!I117</f>
        <v>3167794.2358314986</v>
      </c>
      <c r="V117" s="522">
        <f>U117-T117</f>
        <v>-1262591.8698312338</v>
      </c>
      <c r="W117" s="523">
        <f>V117/T117</f>
        <v>-0.28498461301543043</v>
      </c>
      <c r="X117" s="524"/>
      <c r="Y117" s="434">
        <f>SUM(J117,O117,T117)</f>
        <v>13675878.002021328</v>
      </c>
      <c r="Z117" s="434">
        <f>SUM(K117,P117,U117)</f>
        <v>12572381.206697021</v>
      </c>
      <c r="AA117" s="522">
        <f>Z117-Y117</f>
        <v>-1103496.7953243069</v>
      </c>
      <c r="AB117" s="523">
        <f>AA117/Y117</f>
        <v>-8.0689283361639191E-2</v>
      </c>
      <c r="AC117" s="524"/>
      <c r="AD117" s="527">
        <v>0</v>
      </c>
      <c r="AE117" s="447">
        <v>2420574.3883259315</v>
      </c>
      <c r="AF117" s="515"/>
      <c r="AG117" s="399">
        <v>13675878.002021328</v>
      </c>
      <c r="AH117" s="399">
        <f>SUM(Z117,AE117)</f>
        <v>14992955.595022952</v>
      </c>
      <c r="AI117" s="522">
        <f>AH117-AG117</f>
        <v>1317077.5930016246</v>
      </c>
      <c r="AJ117" s="523">
        <f>AI117/AG117</f>
        <v>9.6306620518767233E-2</v>
      </c>
      <c r="AL117" s="529">
        <f>J117/$E117</f>
        <v>-59.606046266358931</v>
      </c>
      <c r="AM117" s="529">
        <f>K117/$F117</f>
        <v>-43.946196115341571</v>
      </c>
      <c r="AN117" s="529">
        <f>AM117-AL117</f>
        <v>15.659850151017359</v>
      </c>
      <c r="AO117" s="530">
        <f>AN117/AL117</f>
        <v>-0.26272251108618866</v>
      </c>
      <c r="AP117" s="531"/>
      <c r="AQ117" s="529">
        <f>O117/$E117</f>
        <v>524.43721249856571</v>
      </c>
      <c r="AR117" s="529">
        <f>P117/$F117</f>
        <v>519.91091957632239</v>
      </c>
      <c r="AS117" s="529">
        <f>AR117-AQ117</f>
        <v>-4.5262929222433286</v>
      </c>
      <c r="AT117" s="530">
        <f>AS117/AQ117</f>
        <v>-8.6307622997971525E-3</v>
      </c>
      <c r="AU117" s="531"/>
      <c r="AV117" s="529">
        <f>T117/$E117</f>
        <v>222.74439948027816</v>
      </c>
      <c r="AW117" s="529">
        <f>U117/$F117</f>
        <v>160.32158691388727</v>
      </c>
      <c r="AX117" s="529">
        <f>AW117-AV117</f>
        <v>-62.422812566390888</v>
      </c>
      <c r="AY117" s="530">
        <f>AX117/AV117</f>
        <v>-0.28024413952512334</v>
      </c>
      <c r="AZ117" s="531"/>
      <c r="BA117" s="529">
        <f>Y117/$E117</f>
        <v>687.57556571248506</v>
      </c>
      <c r="BB117" s="529">
        <f>Z117/$F117</f>
        <v>636.28631037486821</v>
      </c>
      <c r="BC117" s="529">
        <f>BB117-BA117</f>
        <v>-51.289255337616851</v>
      </c>
      <c r="BD117" s="530">
        <f>BC117/BA117</f>
        <v>-7.4594354272129335E-2</v>
      </c>
      <c r="BE117" s="532"/>
      <c r="BF117" s="529">
        <f>AD117/$E117</f>
        <v>0</v>
      </c>
      <c r="BG117" s="529">
        <f>AE117/$F117</f>
        <v>122.50490350351392</v>
      </c>
      <c r="BH117" s="532"/>
      <c r="BI117" s="529">
        <f>AG117/$E117</f>
        <v>687.57556571248506</v>
      </c>
      <c r="BJ117" s="529">
        <f>AH117/$F117</f>
        <v>758.79121387838211</v>
      </c>
      <c r="BK117" s="529">
        <f>BJ117-BI117</f>
        <v>71.215648165897051</v>
      </c>
      <c r="BL117" s="530">
        <f>BK117/BI117</f>
        <v>0.10357501301271722</v>
      </c>
    </row>
    <row r="118" spans="1:64">
      <c r="A118" s="397">
        <v>304</v>
      </c>
      <c r="B118" s="412">
        <v>2</v>
      </c>
      <c r="C118" s="412">
        <v>2</v>
      </c>
      <c r="D118" s="398" t="s">
        <v>141</v>
      </c>
      <c r="E118" s="400">
        <v>950</v>
      </c>
      <c r="F118" s="400">
        <v>949</v>
      </c>
      <c r="G118" s="522">
        <f>F118-E118</f>
        <v>-1</v>
      </c>
      <c r="H118" s="523">
        <f>G118/E118</f>
        <v>-1.0526315789473684E-3</v>
      </c>
      <c r="I118" s="523"/>
      <c r="J118" s="400">
        <v>-123152.00855598619</v>
      </c>
      <c r="K118" s="434">
        <f>'1. Vos-laskelma'!D118</f>
        <v>-128327.26987255276</v>
      </c>
      <c r="L118" s="522">
        <f>K118-J118</f>
        <v>-5175.261316566568</v>
      </c>
      <c r="M118" s="523">
        <f>L118/J118</f>
        <v>4.2023361025523509E-2</v>
      </c>
      <c r="N118" s="523"/>
      <c r="O118" s="400">
        <v>-73328.255960873343</v>
      </c>
      <c r="P118" s="434">
        <f>'1. Vos-laskelma'!G118</f>
        <v>-72285.713669984325</v>
      </c>
      <c r="Q118" s="522">
        <f>P118-O118</f>
        <v>1042.5422908890177</v>
      </c>
      <c r="R118" s="523">
        <f>Q118/O118</f>
        <v>-1.421747015836978E-2</v>
      </c>
      <c r="S118" s="523"/>
      <c r="T118" s="400">
        <v>175022.54967830618</v>
      </c>
      <c r="U118" s="434">
        <f>'1. Vos-laskelma'!I118</f>
        <v>154812.16437141187</v>
      </c>
      <c r="V118" s="522">
        <f>U118-T118</f>
        <v>-20210.385306894314</v>
      </c>
      <c r="W118" s="523">
        <f>V118/T118</f>
        <v>-0.11547303672607487</v>
      </c>
      <c r="X118" s="524"/>
      <c r="Y118" s="434">
        <f>SUM(J118,O118,T118)</f>
        <v>-21457.714838553366</v>
      </c>
      <c r="Z118" s="434">
        <f>SUM(K118,P118,U118)</f>
        <v>-45800.819171125215</v>
      </c>
      <c r="AA118" s="522">
        <f>Z118-Y118</f>
        <v>-24343.104332571849</v>
      </c>
      <c r="AB118" s="523">
        <f>AA118/Y118</f>
        <v>1.134468628916359</v>
      </c>
      <c r="AC118" s="524"/>
      <c r="AD118" s="527">
        <v>0</v>
      </c>
      <c r="AE118" s="447">
        <v>112791.43629993101</v>
      </c>
      <c r="AF118" s="515"/>
      <c r="AG118" s="399">
        <v>-21457.714838553366</v>
      </c>
      <c r="AH118" s="399">
        <f>SUM(Z118,AE118)</f>
        <v>66990.617128805796</v>
      </c>
      <c r="AI118" s="522">
        <f>AH118-AG118</f>
        <v>88448.331967359161</v>
      </c>
      <c r="AJ118" s="523">
        <f>AI118/AG118</f>
        <v>-4.1219828221616055</v>
      </c>
      <c r="AL118" s="529">
        <f>J118/$E118</f>
        <v>-129.63369321682757</v>
      </c>
      <c r="AM118" s="529">
        <f>K118/$F118</f>
        <v>-135.22367742102503</v>
      </c>
      <c r="AN118" s="529">
        <f>AM118-AL118</f>
        <v>-5.5899842041974637</v>
      </c>
      <c r="AO118" s="530">
        <f>AN118/AL118</f>
        <v>4.3121383534507181E-2</v>
      </c>
      <c r="AP118" s="531"/>
      <c r="AQ118" s="529">
        <f>O118/$E118</f>
        <v>-77.187637853550882</v>
      </c>
      <c r="AR118" s="529">
        <f>P118/$F118</f>
        <v>-76.170404288708454</v>
      </c>
      <c r="AS118" s="529">
        <f>AR118-AQ118</f>
        <v>1.017233564842428</v>
      </c>
      <c r="AT118" s="530">
        <f>AS118/AQ118</f>
        <v>-1.3178710906692578E-2</v>
      </c>
      <c r="AU118" s="531"/>
      <c r="AV118" s="529">
        <f>T118/$E118</f>
        <v>184.23426281926967</v>
      </c>
      <c r="AW118" s="529">
        <f>U118/$F118</f>
        <v>163.13189080233073</v>
      </c>
      <c r="AX118" s="529">
        <f>AW118-AV118</f>
        <v>-21.102372016938943</v>
      </c>
      <c r="AY118" s="530">
        <f>AX118/AV118</f>
        <v>-0.1145409745940687</v>
      </c>
      <c r="AZ118" s="531"/>
      <c r="BA118" s="529">
        <f>Y118/$E118</f>
        <v>-22.587068251108807</v>
      </c>
      <c r="BB118" s="529">
        <f>Z118/$F118</f>
        <v>-48.262190907402754</v>
      </c>
      <c r="BC118" s="529">
        <f>BB118-BA118</f>
        <v>-25.675122656293947</v>
      </c>
      <c r="BD118" s="530">
        <f>BC118/BA118</f>
        <v>1.1367178055537839</v>
      </c>
      <c r="BE118" s="532"/>
      <c r="BF118" s="529">
        <f>AD118/$E118</f>
        <v>0</v>
      </c>
      <c r="BG118" s="529">
        <f>AE118/$F118</f>
        <v>118.85293603786197</v>
      </c>
      <c r="BH118" s="532"/>
      <c r="BI118" s="529">
        <f>AG118/$E118</f>
        <v>-22.587068251108807</v>
      </c>
      <c r="BJ118" s="529">
        <f>AH118/$F118</f>
        <v>70.590745130459212</v>
      </c>
      <c r="BK118" s="529">
        <f>BJ118-BI118</f>
        <v>93.177813381568015</v>
      </c>
      <c r="BL118" s="530">
        <f>BK118/BI118</f>
        <v>-4.125272582775052</v>
      </c>
    </row>
    <row r="119" spans="1:64">
      <c r="A119" s="397">
        <v>305</v>
      </c>
      <c r="B119" s="412">
        <v>17</v>
      </c>
      <c r="C119" s="412">
        <v>17</v>
      </c>
      <c r="D119" s="398" t="s">
        <v>142</v>
      </c>
      <c r="E119" s="400">
        <v>15146</v>
      </c>
      <c r="F119" s="400">
        <v>15019</v>
      </c>
      <c r="G119" s="522">
        <f>F119-E119</f>
        <v>-127</v>
      </c>
      <c r="H119" s="523">
        <f>G119/E119</f>
        <v>-8.3850521589858701E-3</v>
      </c>
      <c r="I119" s="523"/>
      <c r="J119" s="400">
        <v>8434782.5866681021</v>
      </c>
      <c r="K119" s="434">
        <f>'1. Vos-laskelma'!D119</f>
        <v>7874992.845210202</v>
      </c>
      <c r="L119" s="522">
        <f>K119-J119</f>
        <v>-559789.74145790003</v>
      </c>
      <c r="M119" s="523">
        <f>L119/J119</f>
        <v>-6.636682519152251E-2</v>
      </c>
      <c r="N119" s="523"/>
      <c r="O119" s="400">
        <v>4653131.978584162</v>
      </c>
      <c r="P119" s="434">
        <f>'1. Vos-laskelma'!G119</f>
        <v>4049390.8752973094</v>
      </c>
      <c r="Q119" s="522">
        <f>P119-O119</f>
        <v>-603741.10328685259</v>
      </c>
      <c r="R119" s="523">
        <f>Q119/O119</f>
        <v>-0.12974940450121442</v>
      </c>
      <c r="S119" s="523"/>
      <c r="T119" s="400">
        <v>2763173.4985383735</v>
      </c>
      <c r="U119" s="434">
        <f>'1. Vos-laskelma'!I119</f>
        <v>1582880.597910753</v>
      </c>
      <c r="V119" s="522">
        <f>U119-T119</f>
        <v>-1180292.9006276205</v>
      </c>
      <c r="W119" s="523">
        <f>V119/T119</f>
        <v>-0.42715120901816556</v>
      </c>
      <c r="X119" s="524"/>
      <c r="Y119" s="434">
        <f>SUM(J119,O119,T119)</f>
        <v>15851088.063790636</v>
      </c>
      <c r="Z119" s="434">
        <f>SUM(K119,P119,U119)</f>
        <v>13507264.318418264</v>
      </c>
      <c r="AA119" s="522">
        <f>Z119-Y119</f>
        <v>-2343823.7453723717</v>
      </c>
      <c r="AB119" s="523">
        <f>AA119/Y119</f>
        <v>-0.1478651645830216</v>
      </c>
      <c r="AC119" s="524"/>
      <c r="AD119" s="527">
        <v>0</v>
      </c>
      <c r="AE119" s="447">
        <v>2363028.9987784545</v>
      </c>
      <c r="AF119" s="515"/>
      <c r="AG119" s="399">
        <v>15851088.063790636</v>
      </c>
      <c r="AH119" s="399">
        <f>SUM(Z119,AE119)</f>
        <v>15870293.317196719</v>
      </c>
      <c r="AI119" s="522">
        <f>AH119-AG119</f>
        <v>19205.253406083211</v>
      </c>
      <c r="AJ119" s="523">
        <f>AI119/AG119</f>
        <v>1.2116047383494543E-3</v>
      </c>
      <c r="AL119" s="529">
        <f>J119/$E119</f>
        <v>556.89836172376215</v>
      </c>
      <c r="AM119" s="529">
        <f>K119/$F119</f>
        <v>524.33536488515892</v>
      </c>
      <c r="AN119" s="529">
        <f>AM119-AL119</f>
        <v>-32.562996838603226</v>
      </c>
      <c r="AO119" s="530">
        <f>AN119/AL119</f>
        <v>-5.8472064341886898E-2</v>
      </c>
      <c r="AP119" s="531"/>
      <c r="AQ119" s="529">
        <f>O119/$E119</f>
        <v>307.21853813443562</v>
      </c>
      <c r="AR119" s="529">
        <f>P119/$F119</f>
        <v>269.61787571058721</v>
      </c>
      <c r="AS119" s="529">
        <f>AR119-AQ119</f>
        <v>-37.600662423848405</v>
      </c>
      <c r="AT119" s="530">
        <f>AS119/AQ119</f>
        <v>-0.12239060394003551</v>
      </c>
      <c r="AU119" s="531"/>
      <c r="AV119" s="529">
        <f>T119/$E119</f>
        <v>182.43585755568293</v>
      </c>
      <c r="AW119" s="529">
        <f>U119/$F119</f>
        <v>105.39187681674899</v>
      </c>
      <c r="AX119" s="529">
        <f>AW119-AV119</f>
        <v>-77.043980738933939</v>
      </c>
      <c r="AY119" s="530">
        <f>AX119/AV119</f>
        <v>-0.42230722496765</v>
      </c>
      <c r="AZ119" s="531"/>
      <c r="BA119" s="529">
        <f>Y119/$E119</f>
        <v>1046.5527574138807</v>
      </c>
      <c r="BB119" s="529">
        <f>Z119/$F119</f>
        <v>899.34511741249514</v>
      </c>
      <c r="BC119" s="529">
        <f>BB119-BA119</f>
        <v>-147.20764000138558</v>
      </c>
      <c r="BD119" s="530">
        <f>BC119/BA119</f>
        <v>-0.1406595500881847</v>
      </c>
      <c r="BE119" s="532"/>
      <c r="BF119" s="529">
        <f>AD119/$E119</f>
        <v>0</v>
      </c>
      <c r="BG119" s="529">
        <f>AE119/$F119</f>
        <v>157.3359743510523</v>
      </c>
      <c r="BH119" s="532"/>
      <c r="BI119" s="529">
        <f>AG119/$E119</f>
        <v>1046.5527574138807</v>
      </c>
      <c r="BJ119" s="529">
        <f>AH119/$F119</f>
        <v>1056.6810917635476</v>
      </c>
      <c r="BK119" s="529">
        <f>BJ119-BI119</f>
        <v>10.128334349666829</v>
      </c>
      <c r="BL119" s="530">
        <f>BK119/BI119</f>
        <v>9.6778058037845973E-3</v>
      </c>
    </row>
    <row r="120" spans="1:64">
      <c r="A120" s="397">
        <v>309</v>
      </c>
      <c r="B120" s="412">
        <v>12</v>
      </c>
      <c r="C120" s="412">
        <v>12</v>
      </c>
      <c r="D120" s="398" t="s">
        <v>143</v>
      </c>
      <c r="E120" s="400">
        <v>6457</v>
      </c>
      <c r="F120" s="400">
        <v>6409</v>
      </c>
      <c r="G120" s="522">
        <f>F120-E120</f>
        <v>-48</v>
      </c>
      <c r="H120" s="523">
        <f>G120/E120</f>
        <v>-7.4337927830261732E-3</v>
      </c>
      <c r="I120" s="523"/>
      <c r="J120" s="400">
        <v>-1799302.3091658787</v>
      </c>
      <c r="K120" s="434">
        <f>'1. Vos-laskelma'!D120</f>
        <v>-1781213.0195244262</v>
      </c>
      <c r="L120" s="522">
        <f>K120-J120</f>
        <v>18089.289641452488</v>
      </c>
      <c r="M120" s="523">
        <f>L120/J120</f>
        <v>-1.0053502154309094E-2</v>
      </c>
      <c r="N120" s="523"/>
      <c r="O120" s="400">
        <v>3865013.1419070028</v>
      </c>
      <c r="P120" s="434">
        <f>'1. Vos-laskelma'!G120</f>
        <v>4035930.2009674953</v>
      </c>
      <c r="Q120" s="522">
        <f>P120-O120</f>
        <v>170917.05906049255</v>
      </c>
      <c r="R120" s="523">
        <f>Q120/O120</f>
        <v>4.4221598422861205E-2</v>
      </c>
      <c r="S120" s="523"/>
      <c r="T120" s="400">
        <v>1249922.0350348856</v>
      </c>
      <c r="U120" s="434">
        <f>'1. Vos-laskelma'!I120</f>
        <v>825605.80600010767</v>
      </c>
      <c r="V120" s="522">
        <f>U120-T120</f>
        <v>-424316.22903477796</v>
      </c>
      <c r="W120" s="523">
        <f>V120/T120</f>
        <v>-0.33947415690046234</v>
      </c>
      <c r="X120" s="524"/>
      <c r="Y120" s="434">
        <f>SUM(J120,O120,T120)</f>
        <v>3315632.8677760097</v>
      </c>
      <c r="Z120" s="434">
        <f>SUM(K120,P120,U120)</f>
        <v>3080322.987443177</v>
      </c>
      <c r="AA120" s="522">
        <f>Z120-Y120</f>
        <v>-235309.88033283269</v>
      </c>
      <c r="AB120" s="523">
        <f>AA120/Y120</f>
        <v>-7.0969823776258101E-2</v>
      </c>
      <c r="AC120" s="524"/>
      <c r="AD120" s="527">
        <v>0</v>
      </c>
      <c r="AE120" s="447">
        <v>1427428.9877812052</v>
      </c>
      <c r="AF120" s="515"/>
      <c r="AG120" s="399">
        <v>3315632.8677760097</v>
      </c>
      <c r="AH120" s="399">
        <f>SUM(Z120,AE120)</f>
        <v>4507751.9752243822</v>
      </c>
      <c r="AI120" s="522">
        <f>AH120-AG120</f>
        <v>1192119.1074483725</v>
      </c>
      <c r="AJ120" s="523">
        <f>AI120/AG120</f>
        <v>0.35954496622178711</v>
      </c>
      <c r="AL120" s="529">
        <f>J120/$E120</f>
        <v>-278.65917750749242</v>
      </c>
      <c r="AM120" s="529">
        <f>K120/$F120</f>
        <v>-277.92370409181251</v>
      </c>
      <c r="AN120" s="529">
        <f>AM120-AL120</f>
        <v>0.73547341567990543</v>
      </c>
      <c r="AO120" s="530">
        <f>AN120/AL120</f>
        <v>-2.6393296006198487E-3</v>
      </c>
      <c r="AP120" s="531"/>
      <c r="AQ120" s="529">
        <f>O120/$E120</f>
        <v>598.57722501269984</v>
      </c>
      <c r="AR120" s="529">
        <f>P120/$F120</f>
        <v>629.72853814440555</v>
      </c>
      <c r="AS120" s="529">
        <f>AR120-AQ120</f>
        <v>31.151313131705706</v>
      </c>
      <c r="AT120" s="530">
        <f>AS120/AQ120</f>
        <v>5.2042262602030633E-2</v>
      </c>
      <c r="AU120" s="531"/>
      <c r="AV120" s="529">
        <f>T120/$E120</f>
        <v>193.57627923724417</v>
      </c>
      <c r="AW120" s="529">
        <f>U120/$F120</f>
        <v>128.81975440788074</v>
      </c>
      <c r="AX120" s="529">
        <f>AW120-AV120</f>
        <v>-64.756524829363428</v>
      </c>
      <c r="AY120" s="530">
        <f>AX120/AV120</f>
        <v>-0.33452716977785696</v>
      </c>
      <c r="AZ120" s="531"/>
      <c r="BA120" s="529">
        <f>Y120/$E120</f>
        <v>513.49432674245156</v>
      </c>
      <c r="BB120" s="529">
        <f>Z120/$F120</f>
        <v>480.62458846047389</v>
      </c>
      <c r="BC120" s="529">
        <f>BB120-BA120</f>
        <v>-32.869738281977675</v>
      </c>
      <c r="BD120" s="530">
        <f>BC120/BA120</f>
        <v>-6.4011882060118333E-2</v>
      </c>
      <c r="BE120" s="532"/>
      <c r="BF120" s="529">
        <f>AD120/$E120</f>
        <v>0</v>
      </c>
      <c r="BG120" s="529">
        <f>AE120/$F120</f>
        <v>222.72257571870887</v>
      </c>
      <c r="BH120" s="532"/>
      <c r="BI120" s="529">
        <f>AG120/$E120</f>
        <v>513.49432674245156</v>
      </c>
      <c r="BJ120" s="529">
        <f>AH120/$F120</f>
        <v>703.34716417918276</v>
      </c>
      <c r="BK120" s="529">
        <f>BJ120-BI120</f>
        <v>189.85283743673119</v>
      </c>
      <c r="BL120" s="530">
        <f>BK120/BI120</f>
        <v>0.36972723465346846</v>
      </c>
    </row>
    <row r="121" spans="1:64">
      <c r="A121" s="397">
        <v>312</v>
      </c>
      <c r="B121" s="412">
        <v>13</v>
      </c>
      <c r="C121" s="412">
        <v>13</v>
      </c>
      <c r="D121" s="398" t="s">
        <v>144</v>
      </c>
      <c r="E121" s="400">
        <v>1196</v>
      </c>
      <c r="F121" s="400">
        <v>1174</v>
      </c>
      <c r="G121" s="522">
        <f>F121-E121</f>
        <v>-22</v>
      </c>
      <c r="H121" s="523">
        <f>G121/E121</f>
        <v>-1.839464882943144E-2</v>
      </c>
      <c r="I121" s="523"/>
      <c r="J121" s="400">
        <v>363938.51703411929</v>
      </c>
      <c r="K121" s="434">
        <f>'1. Vos-laskelma'!D121</f>
        <v>527633.7961728489</v>
      </c>
      <c r="L121" s="522">
        <f>K121-J121</f>
        <v>163695.27913872962</v>
      </c>
      <c r="M121" s="523">
        <f>L121/J121</f>
        <v>0.4497882787256155</v>
      </c>
      <c r="N121" s="523"/>
      <c r="O121" s="400">
        <v>208500.2919736293</v>
      </c>
      <c r="P121" s="434">
        <f>'1. Vos-laskelma'!G121</f>
        <v>364223.44662075117</v>
      </c>
      <c r="Q121" s="522">
        <f>P121-O121</f>
        <v>155723.15464712188</v>
      </c>
      <c r="R121" s="523">
        <f>Q121/O121</f>
        <v>0.74687259750608614</v>
      </c>
      <c r="S121" s="523"/>
      <c r="T121" s="400">
        <v>292607.50031525374</v>
      </c>
      <c r="U121" s="434">
        <f>'1. Vos-laskelma'!I121</f>
        <v>202823.68551799012</v>
      </c>
      <c r="V121" s="522">
        <f>U121-T121</f>
        <v>-89783.814797263622</v>
      </c>
      <c r="W121" s="523">
        <f>V121/T121</f>
        <v>-0.306840442232448</v>
      </c>
      <c r="X121" s="524"/>
      <c r="Y121" s="434">
        <f>SUM(J121,O121,T121)</f>
        <v>865046.30932300235</v>
      </c>
      <c r="Z121" s="434">
        <f>SUM(K121,P121,U121)</f>
        <v>1094680.9283115901</v>
      </c>
      <c r="AA121" s="522">
        <f>Z121-Y121</f>
        <v>229634.61898858775</v>
      </c>
      <c r="AB121" s="523">
        <f>AA121/Y121</f>
        <v>0.26545933612306039</v>
      </c>
      <c r="AC121" s="524"/>
      <c r="AD121" s="527">
        <v>0</v>
      </c>
      <c r="AE121" s="447">
        <v>166154.58686769189</v>
      </c>
      <c r="AF121" s="515"/>
      <c r="AG121" s="399">
        <v>865046.30932300235</v>
      </c>
      <c r="AH121" s="399">
        <f>SUM(Z121,AE121)</f>
        <v>1260835.5151792821</v>
      </c>
      <c r="AI121" s="522">
        <f>AH121-AG121</f>
        <v>395789.2058562797</v>
      </c>
      <c r="AJ121" s="523">
        <f>AI121/AG121</f>
        <v>0.45753528058634224</v>
      </c>
      <c r="AL121" s="529">
        <f>J121/$E121</f>
        <v>304.29641892484892</v>
      </c>
      <c r="AM121" s="529">
        <f>K121/$F121</f>
        <v>449.43253507056977</v>
      </c>
      <c r="AN121" s="529">
        <f>AM121-AL121</f>
        <v>145.13611614572085</v>
      </c>
      <c r="AO121" s="530">
        <f>AN121/AL121</f>
        <v>0.47695637253478368</v>
      </c>
      <c r="AP121" s="531"/>
      <c r="AQ121" s="529">
        <f>O121/$E121</f>
        <v>174.33134780403788</v>
      </c>
      <c r="AR121" s="529">
        <f>P121/$F121</f>
        <v>310.24143664459211</v>
      </c>
      <c r="AS121" s="529">
        <f>AR121-AQ121</f>
        <v>135.91008884055424</v>
      </c>
      <c r="AT121" s="530">
        <f>AS121/AQ121</f>
        <v>0.77960785912885755</v>
      </c>
      <c r="AU121" s="531"/>
      <c r="AV121" s="529">
        <f>T121/$E121</f>
        <v>244.65510059803825</v>
      </c>
      <c r="AW121" s="529">
        <f>U121/$F121</f>
        <v>172.76293485348393</v>
      </c>
      <c r="AX121" s="529">
        <f>AW121-AV121</f>
        <v>-71.892165744554319</v>
      </c>
      <c r="AY121" s="530">
        <f>AX121/AV121</f>
        <v>-0.29385108084327749</v>
      </c>
      <c r="AZ121" s="531"/>
      <c r="BA121" s="529">
        <f>Y121/$E121</f>
        <v>723.28286732692504</v>
      </c>
      <c r="BB121" s="529">
        <f>Z121/$F121</f>
        <v>932.43690656864578</v>
      </c>
      <c r="BC121" s="529">
        <f>BB121-BA121</f>
        <v>209.15403924172074</v>
      </c>
      <c r="BD121" s="530">
        <f>BC121/BA121</f>
        <v>0.28917322487494063</v>
      </c>
      <c r="BE121" s="532"/>
      <c r="BF121" s="529">
        <f>AD121/$E121</f>
        <v>0</v>
      </c>
      <c r="BG121" s="529">
        <f>AE121/$F121</f>
        <v>141.52860891626227</v>
      </c>
      <c r="BH121" s="532"/>
      <c r="BI121" s="529">
        <f>AG121/$E121</f>
        <v>723.28286732692504</v>
      </c>
      <c r="BJ121" s="529">
        <f>AH121/$F121</f>
        <v>1073.9655154849081</v>
      </c>
      <c r="BK121" s="529">
        <f>BJ121-BI121</f>
        <v>350.68264815798307</v>
      </c>
      <c r="BL121" s="530">
        <f>BK121/BI121</f>
        <v>0.48484854819528572</v>
      </c>
    </row>
    <row r="122" spans="1:64">
      <c r="A122" s="397">
        <v>316</v>
      </c>
      <c r="B122" s="412">
        <v>7</v>
      </c>
      <c r="C122" s="412">
        <v>7</v>
      </c>
      <c r="D122" s="398" t="s">
        <v>145</v>
      </c>
      <c r="E122" s="400">
        <v>4198</v>
      </c>
      <c r="F122" s="400">
        <v>4114</v>
      </c>
      <c r="G122" s="522">
        <f>F122-E122</f>
        <v>-84</v>
      </c>
      <c r="H122" s="523">
        <f>G122/E122</f>
        <v>-2.0009528346831826E-2</v>
      </c>
      <c r="I122" s="523"/>
      <c r="J122" s="400">
        <v>-482375.00096910656</v>
      </c>
      <c r="K122" s="434">
        <f>'1. Vos-laskelma'!D122</f>
        <v>-593164.97259261215</v>
      </c>
      <c r="L122" s="522">
        <f>K122-J122</f>
        <v>-110789.97162350558</v>
      </c>
      <c r="M122" s="523">
        <f>L122/J122</f>
        <v>0.22967602259844527</v>
      </c>
      <c r="N122" s="523"/>
      <c r="O122" s="400">
        <v>1821185.3078773278</v>
      </c>
      <c r="P122" s="434">
        <f>'1. Vos-laskelma'!G122</f>
        <v>1165155.0510485235</v>
      </c>
      <c r="Q122" s="522">
        <f>P122-O122</f>
        <v>-656030.25682880427</v>
      </c>
      <c r="R122" s="523">
        <f>Q122/O122</f>
        <v>-0.36022158425681383</v>
      </c>
      <c r="S122" s="523"/>
      <c r="T122" s="400">
        <v>800767.03848243738</v>
      </c>
      <c r="U122" s="434">
        <f>'1. Vos-laskelma'!I122</f>
        <v>489172.74218167295</v>
      </c>
      <c r="V122" s="522">
        <f>U122-T122</f>
        <v>-311594.29630076443</v>
      </c>
      <c r="W122" s="523">
        <f>V122/T122</f>
        <v>-0.38911978306609379</v>
      </c>
      <c r="X122" s="524"/>
      <c r="Y122" s="434">
        <f>SUM(J122,O122,T122)</f>
        <v>2139577.3453906588</v>
      </c>
      <c r="Z122" s="434">
        <f>SUM(K122,P122,U122)</f>
        <v>1061162.8206375842</v>
      </c>
      <c r="AA122" s="522">
        <f>Z122-Y122</f>
        <v>-1078414.5247530746</v>
      </c>
      <c r="AB122" s="523">
        <f>AA122/Y122</f>
        <v>-0.50403156823301021</v>
      </c>
      <c r="AC122" s="524"/>
      <c r="AD122" s="527">
        <v>0</v>
      </c>
      <c r="AE122" s="447">
        <v>728004.62590570434</v>
      </c>
      <c r="AF122" s="515"/>
      <c r="AG122" s="399">
        <v>2139577.3453906588</v>
      </c>
      <c r="AH122" s="399">
        <f>SUM(Z122,AE122)</f>
        <v>1789167.4465432884</v>
      </c>
      <c r="AI122" s="522">
        <f>AH122-AG122</f>
        <v>-350409.89884737041</v>
      </c>
      <c r="AJ122" s="523">
        <f>AI122/AG122</f>
        <v>-0.16377528935902533</v>
      </c>
      <c r="AL122" s="529">
        <f>J122/$E122</f>
        <v>-114.90590780588532</v>
      </c>
      <c r="AM122" s="529">
        <f>K122/$F122</f>
        <v>-144.18205459227326</v>
      </c>
      <c r="AN122" s="529">
        <f>AM122-AL122</f>
        <v>-29.27614678638794</v>
      </c>
      <c r="AO122" s="530">
        <f>AN122/AL122</f>
        <v>0.25478365164518074</v>
      </c>
      <c r="AP122" s="531"/>
      <c r="AQ122" s="529">
        <f>O122/$E122</f>
        <v>433.82213146196472</v>
      </c>
      <c r="AR122" s="529">
        <f>P122/$F122</f>
        <v>283.21707609346709</v>
      </c>
      <c r="AS122" s="529">
        <f>AR122-AQ122</f>
        <v>-150.60505536849763</v>
      </c>
      <c r="AT122" s="530">
        <f>AS122/AQ122</f>
        <v>-0.34715853444582023</v>
      </c>
      <c r="AU122" s="531"/>
      <c r="AV122" s="529">
        <f>T122/$E122</f>
        <v>190.74965185384406</v>
      </c>
      <c r="AW122" s="529">
        <f>U122/$F122</f>
        <v>118.90440986428608</v>
      </c>
      <c r="AX122" s="529">
        <f>AW122-AV122</f>
        <v>-71.845241989557977</v>
      </c>
      <c r="AY122" s="530">
        <f>AX122/AV122</f>
        <v>-0.37664677912286382</v>
      </c>
      <c r="AZ122" s="531"/>
      <c r="BA122" s="529">
        <f>Y122/$E122</f>
        <v>509.66587550992347</v>
      </c>
      <c r="BB122" s="529">
        <f>Z122/$F122</f>
        <v>257.93943136547989</v>
      </c>
      <c r="BC122" s="529">
        <f>BB122-BA122</f>
        <v>-251.72644414444358</v>
      </c>
      <c r="BD122" s="530">
        <f>BC122/BA122</f>
        <v>-0.49390484283961511</v>
      </c>
      <c r="BE122" s="532"/>
      <c r="BF122" s="529">
        <f>AD122/$E122</f>
        <v>0</v>
      </c>
      <c r="BG122" s="529">
        <f>AE122/$F122</f>
        <v>176.95785753663208</v>
      </c>
      <c r="BH122" s="532"/>
      <c r="BI122" s="529">
        <f>AG122/$E122</f>
        <v>509.66587550992347</v>
      </c>
      <c r="BJ122" s="529">
        <f>AH122/$F122</f>
        <v>434.89728890211194</v>
      </c>
      <c r="BK122" s="529">
        <f>BJ122-BI122</f>
        <v>-74.768586607811528</v>
      </c>
      <c r="BL122" s="530">
        <f>BK122/BI122</f>
        <v>-0.14670118248157218</v>
      </c>
    </row>
    <row r="123" spans="1:64">
      <c r="A123" s="397">
        <v>317</v>
      </c>
      <c r="B123" s="412">
        <v>17</v>
      </c>
      <c r="C123" s="412">
        <v>17</v>
      </c>
      <c r="D123" s="398" t="s">
        <v>146</v>
      </c>
      <c r="E123" s="400">
        <v>2474</v>
      </c>
      <c r="F123" s="400">
        <v>2440</v>
      </c>
      <c r="G123" s="522">
        <f>F123-E123</f>
        <v>-34</v>
      </c>
      <c r="H123" s="523">
        <f>G123/E123</f>
        <v>-1.3742926434923201E-2</v>
      </c>
      <c r="I123" s="523"/>
      <c r="J123" s="400">
        <v>2521002.1872359831</v>
      </c>
      <c r="K123" s="434">
        <f>'1. Vos-laskelma'!D123</f>
        <v>2531192.4327499759</v>
      </c>
      <c r="L123" s="522">
        <f>K123-J123</f>
        <v>10190.24551399285</v>
      </c>
      <c r="M123" s="523">
        <f>L123/J123</f>
        <v>4.0421406873769493E-3</v>
      </c>
      <c r="N123" s="523"/>
      <c r="O123" s="400">
        <v>1502394.7495131327</v>
      </c>
      <c r="P123" s="434">
        <f>'1. Vos-laskelma'!G123</f>
        <v>1560229.5367302625</v>
      </c>
      <c r="Q123" s="522">
        <f>P123-O123</f>
        <v>57834.78721712972</v>
      </c>
      <c r="R123" s="523">
        <f>Q123/O123</f>
        <v>3.8495067448732573E-2</v>
      </c>
      <c r="S123" s="523"/>
      <c r="T123" s="400">
        <v>597229.63158571674</v>
      </c>
      <c r="U123" s="434">
        <f>'1. Vos-laskelma'!I123</f>
        <v>454073.52215422242</v>
      </c>
      <c r="V123" s="522">
        <f>U123-T123</f>
        <v>-143156.10943149432</v>
      </c>
      <c r="W123" s="523">
        <f>V123/T123</f>
        <v>-0.23970027918976086</v>
      </c>
      <c r="X123" s="524"/>
      <c r="Y123" s="434">
        <f>SUM(J123,O123,T123)</f>
        <v>4620626.5683348328</v>
      </c>
      <c r="Z123" s="434">
        <f>SUM(K123,P123,U123)</f>
        <v>4545495.4916344611</v>
      </c>
      <c r="AA123" s="522">
        <f>Z123-Y123</f>
        <v>-75131.07670037169</v>
      </c>
      <c r="AB123" s="523">
        <f>AA123/Y123</f>
        <v>-1.6259932628021743E-2</v>
      </c>
      <c r="AC123" s="524"/>
      <c r="AD123" s="527">
        <v>0</v>
      </c>
      <c r="AE123" s="447">
        <v>282997.10601353797</v>
      </c>
      <c r="AF123" s="515"/>
      <c r="AG123" s="399">
        <v>4620626.5683348328</v>
      </c>
      <c r="AH123" s="399">
        <f>SUM(Z123,AE123)</f>
        <v>4828492.5976479994</v>
      </c>
      <c r="AI123" s="522">
        <f>AH123-AG123</f>
        <v>207866.02931316663</v>
      </c>
      <c r="AJ123" s="523">
        <f>AI123/AG123</f>
        <v>4.4986545923808935E-2</v>
      </c>
      <c r="AL123" s="529">
        <f>J123/$E123</f>
        <v>1018.9984588666059</v>
      </c>
      <c r="AM123" s="529">
        <f>K123/$F123</f>
        <v>1037.3739478483508</v>
      </c>
      <c r="AN123" s="529">
        <f>AM123-AL123</f>
        <v>18.375488981744866</v>
      </c>
      <c r="AO123" s="530">
        <f>AN123/AL123</f>
        <v>1.8032891828102703E-2</v>
      </c>
      <c r="AP123" s="531"/>
      <c r="AQ123" s="529">
        <f>O123/$E123</f>
        <v>607.27354466981922</v>
      </c>
      <c r="AR123" s="529">
        <f>P123/$F123</f>
        <v>639.43833472551739</v>
      </c>
      <c r="AS123" s="529">
        <f>AR123-AQ123</f>
        <v>32.164790055698177</v>
      </c>
      <c r="AT123" s="530">
        <f>AS123/AQ123</f>
        <v>5.2965900355805055E-2</v>
      </c>
      <c r="AU123" s="531"/>
      <c r="AV123" s="529">
        <f>T123/$E123</f>
        <v>241.40243798937621</v>
      </c>
      <c r="AW123" s="529">
        <f>U123/$F123</f>
        <v>186.09570580091082</v>
      </c>
      <c r="AX123" s="529">
        <f>AW123-AV123</f>
        <v>-55.306732188465389</v>
      </c>
      <c r="AY123" s="530">
        <f>AX123/AV123</f>
        <v>-0.22910593881781494</v>
      </c>
      <c r="AZ123" s="531"/>
      <c r="BA123" s="529">
        <f>Y123/$E123</f>
        <v>1867.6744415258015</v>
      </c>
      <c r="BB123" s="529">
        <f>Z123/$F123</f>
        <v>1862.9079883747791</v>
      </c>
      <c r="BC123" s="529">
        <f>BB123-BA123</f>
        <v>-4.7664531510224606</v>
      </c>
      <c r="BD123" s="530">
        <f>BC123/BA123</f>
        <v>-2.5520792302155693E-3</v>
      </c>
      <c r="BE123" s="532"/>
      <c r="BF123" s="529">
        <f>AD123/$E123</f>
        <v>0</v>
      </c>
      <c r="BG123" s="529">
        <f>AE123/$F123</f>
        <v>115.98242049735163</v>
      </c>
      <c r="BH123" s="532"/>
      <c r="BI123" s="529">
        <f>AG123/$E123</f>
        <v>1867.6744415258015</v>
      </c>
      <c r="BJ123" s="529">
        <f>AH123/$F123</f>
        <v>1978.8904088721308</v>
      </c>
      <c r="BK123" s="529">
        <f>BJ123-BI123</f>
        <v>111.21596734632931</v>
      </c>
      <c r="BL123" s="530">
        <f>BK123/BI123</f>
        <v>5.9547833858812745E-2</v>
      </c>
    </row>
    <row r="124" spans="1:64">
      <c r="A124" s="397">
        <v>320</v>
      </c>
      <c r="B124" s="412">
        <v>19</v>
      </c>
      <c r="C124" s="412">
        <v>19</v>
      </c>
      <c r="D124" s="398" t="s">
        <v>147</v>
      </c>
      <c r="E124" s="400">
        <v>6996</v>
      </c>
      <c r="F124" s="400">
        <v>7030</v>
      </c>
      <c r="G124" s="522">
        <f>F124-E124</f>
        <v>34</v>
      </c>
      <c r="H124" s="523">
        <f>G124/E124</f>
        <v>4.8599199542595766E-3</v>
      </c>
      <c r="I124" s="523"/>
      <c r="J124" s="400">
        <v>2373918.0215682946</v>
      </c>
      <c r="K124" s="434">
        <f>'1. Vos-laskelma'!D124</f>
        <v>2774530.0461119208</v>
      </c>
      <c r="L124" s="522">
        <f>K124-J124</f>
        <v>400612.02454362623</v>
      </c>
      <c r="M124" s="523">
        <f>L124/J124</f>
        <v>0.16875562715471012</v>
      </c>
      <c r="N124" s="523"/>
      <c r="O124" s="400">
        <v>2669439.6960359896</v>
      </c>
      <c r="P124" s="434">
        <f>'1. Vos-laskelma'!G124</f>
        <v>2598945.1339986064</v>
      </c>
      <c r="Q124" s="522">
        <f>P124-O124</f>
        <v>-70494.562037383206</v>
      </c>
      <c r="R124" s="523">
        <f>Q124/O124</f>
        <v>-2.6407999454741305E-2</v>
      </c>
      <c r="S124" s="523"/>
      <c r="T124" s="400">
        <v>1333825.069367379</v>
      </c>
      <c r="U124" s="434">
        <f>'1. Vos-laskelma'!I124</f>
        <v>846868.41659459937</v>
      </c>
      <c r="V124" s="522">
        <f>U124-T124</f>
        <v>-486956.65277277958</v>
      </c>
      <c r="W124" s="523">
        <f>V124/T124</f>
        <v>-0.36508284628638649</v>
      </c>
      <c r="X124" s="524"/>
      <c r="Y124" s="434">
        <f>SUM(J124,O124,T124)</f>
        <v>6377182.7869716631</v>
      </c>
      <c r="Z124" s="434">
        <f>SUM(K124,P124,U124)</f>
        <v>6220343.5967051266</v>
      </c>
      <c r="AA124" s="522">
        <f>Z124-Y124</f>
        <v>-156839.19026653655</v>
      </c>
      <c r="AB124" s="523">
        <f>AA124/Y124</f>
        <v>-2.4593805055572959E-2</v>
      </c>
      <c r="AC124" s="524"/>
      <c r="AD124" s="527">
        <v>0</v>
      </c>
      <c r="AE124" s="447">
        <v>1171012.3458429254</v>
      </c>
      <c r="AF124" s="515"/>
      <c r="AG124" s="399">
        <v>6377182.7869716631</v>
      </c>
      <c r="AH124" s="399">
        <f>SUM(Z124,AE124)</f>
        <v>7391355.9425480515</v>
      </c>
      <c r="AI124" s="522">
        <f>AH124-AG124</f>
        <v>1014173.1555763884</v>
      </c>
      <c r="AJ124" s="523">
        <f>AI124/AG124</f>
        <v>0.15903153311652046</v>
      </c>
      <c r="AL124" s="529">
        <f>J124/$E124</f>
        <v>339.3250459645933</v>
      </c>
      <c r="AM124" s="529">
        <f>K124/$F124</f>
        <v>394.66999233455488</v>
      </c>
      <c r="AN124" s="529">
        <f>AM124-AL124</f>
        <v>55.344946369961576</v>
      </c>
      <c r="AO124" s="530">
        <f>AN124/AL124</f>
        <v>0.16310303948426053</v>
      </c>
      <c r="AP124" s="531"/>
      <c r="AQ124" s="529">
        <f>O124/$E124</f>
        <v>381.56656604288014</v>
      </c>
      <c r="AR124" s="529">
        <f>P124/$F124</f>
        <v>369.69347567547743</v>
      </c>
      <c r="AS124" s="529">
        <f>AR124-AQ124</f>
        <v>-11.87309036740271</v>
      </c>
      <c r="AT124" s="530">
        <f>AS124/AQ124</f>
        <v>-3.1116694763210523E-2</v>
      </c>
      <c r="AU124" s="531"/>
      <c r="AV124" s="529">
        <f>T124/$E124</f>
        <v>190.65538441500556</v>
      </c>
      <c r="AW124" s="529">
        <f>U124/$F124</f>
        <v>120.46492412440958</v>
      </c>
      <c r="AX124" s="529">
        <f>AW124-AV124</f>
        <v>-70.190460290595979</v>
      </c>
      <c r="AY124" s="530">
        <f>AX124/AV124</f>
        <v>-0.36815356936266852</v>
      </c>
      <c r="AZ124" s="531"/>
      <c r="BA124" s="529">
        <f>Y124/$E124</f>
        <v>911.54699642247897</v>
      </c>
      <c r="BB124" s="529">
        <f>Z124/$F124</f>
        <v>884.82839213444186</v>
      </c>
      <c r="BC124" s="529">
        <f>BB124-BA124</f>
        <v>-26.718604288037113</v>
      </c>
      <c r="BD124" s="530">
        <f>BC124/BA124</f>
        <v>-2.9311274561705337E-2</v>
      </c>
      <c r="BE124" s="532"/>
      <c r="BF124" s="529">
        <f>AD124/$E124</f>
        <v>0</v>
      </c>
      <c r="BG124" s="529">
        <f>AE124/$F124</f>
        <v>166.57359115831088</v>
      </c>
      <c r="BH124" s="532"/>
      <c r="BI124" s="529">
        <f>AG124/$E124</f>
        <v>911.54699642247897</v>
      </c>
      <c r="BJ124" s="529">
        <f>AH124/$F124</f>
        <v>1051.4019832927527</v>
      </c>
      <c r="BK124" s="529">
        <f>BJ124-BI124</f>
        <v>139.85498687027371</v>
      </c>
      <c r="BL124" s="530">
        <f>BK124/BI124</f>
        <v>0.15342597520386592</v>
      </c>
    </row>
    <row r="125" spans="1:64">
      <c r="A125" s="397">
        <v>322</v>
      </c>
      <c r="B125" s="412">
        <v>2</v>
      </c>
      <c r="C125" s="412">
        <v>2</v>
      </c>
      <c r="D125" s="398" t="s">
        <v>148</v>
      </c>
      <c r="E125" s="400">
        <v>6549</v>
      </c>
      <c r="F125" s="400">
        <v>6462</v>
      </c>
      <c r="G125" s="522">
        <f>F125-E125</f>
        <v>-87</v>
      </c>
      <c r="H125" s="523">
        <f>G125/E125</f>
        <v>-1.3284470911589555E-2</v>
      </c>
      <c r="I125" s="523"/>
      <c r="J125" s="400">
        <v>6467924.2944591148</v>
      </c>
      <c r="K125" s="434">
        <f>'1. Vos-laskelma'!D125</f>
        <v>6316259.0504815523</v>
      </c>
      <c r="L125" s="522">
        <f>K125-J125</f>
        <v>-151665.24397756252</v>
      </c>
      <c r="M125" s="523">
        <f>L125/J125</f>
        <v>-2.3448827950489432E-2</v>
      </c>
      <c r="N125" s="523"/>
      <c r="O125" s="400">
        <v>2066259.6257351311</v>
      </c>
      <c r="P125" s="434">
        <f>'1. Vos-laskelma'!G125</f>
        <v>2037462.1883806502</v>
      </c>
      <c r="Q125" s="522">
        <f>P125-O125</f>
        <v>-28797.437354480848</v>
      </c>
      <c r="R125" s="523">
        <f>Q125/O125</f>
        <v>-1.3936988844872451E-2</v>
      </c>
      <c r="S125" s="523"/>
      <c r="T125" s="400">
        <v>1264748.1416320186</v>
      </c>
      <c r="U125" s="434">
        <f>'1. Vos-laskelma'!I125</f>
        <v>1014221.9647939951</v>
      </c>
      <c r="V125" s="522">
        <f>U125-T125</f>
        <v>-250526.17683802347</v>
      </c>
      <c r="W125" s="523">
        <f>V125/T125</f>
        <v>-0.19808384657102318</v>
      </c>
      <c r="X125" s="524"/>
      <c r="Y125" s="434">
        <f>SUM(J125,O125,T125)</f>
        <v>9798932.0618262645</v>
      </c>
      <c r="Z125" s="434">
        <f>SUM(K125,P125,U125)</f>
        <v>9367943.2036561985</v>
      </c>
      <c r="AA125" s="522">
        <f>Z125-Y125</f>
        <v>-430988.85817006603</v>
      </c>
      <c r="AB125" s="523">
        <f>AA125/Y125</f>
        <v>-4.3983247914236585E-2</v>
      </c>
      <c r="AC125" s="524"/>
      <c r="AD125" s="527">
        <v>0</v>
      </c>
      <c r="AE125" s="447">
        <v>631599.78251550463</v>
      </c>
      <c r="AF125" s="515"/>
      <c r="AG125" s="399">
        <v>9798932.0618262645</v>
      </c>
      <c r="AH125" s="399">
        <f>SUM(Z125,AE125)</f>
        <v>9999542.9861717038</v>
      </c>
      <c r="AI125" s="522">
        <f>AH125-AG125</f>
        <v>200610.9243454393</v>
      </c>
      <c r="AJ125" s="523">
        <f>AI125/AG125</f>
        <v>2.0472733465206887E-2</v>
      </c>
      <c r="AL125" s="529">
        <f>J125/$E125</f>
        <v>987.62013963339666</v>
      </c>
      <c r="AM125" s="529">
        <f>K125/$F125</f>
        <v>977.44646401757234</v>
      </c>
      <c r="AN125" s="529">
        <f>AM125-AL125</f>
        <v>-10.173675615824322</v>
      </c>
      <c r="AO125" s="530">
        <f>AN125/AL125</f>
        <v>-1.0301203071456985E-2</v>
      </c>
      <c r="AP125" s="531"/>
      <c r="AQ125" s="529">
        <f>O125/$E125</f>
        <v>315.50765395253183</v>
      </c>
      <c r="AR125" s="529">
        <f>P125/$F125</f>
        <v>315.29900779644851</v>
      </c>
      <c r="AS125" s="529">
        <f>AR125-AQ125</f>
        <v>-0.2086461560833186</v>
      </c>
      <c r="AT125" s="530">
        <f>AS125/AQ125</f>
        <v>-6.613029936659142E-4</v>
      </c>
      <c r="AU125" s="531"/>
      <c r="AV125" s="529">
        <f>T125/$E125</f>
        <v>193.1208034252586</v>
      </c>
      <c r="AW125" s="529">
        <f>U125/$F125</f>
        <v>156.95171228628831</v>
      </c>
      <c r="AX125" s="529">
        <f>AW125-AV125</f>
        <v>-36.169091138970288</v>
      </c>
      <c r="AY125" s="530">
        <f>AX125/AV125</f>
        <v>-0.18728738953785684</v>
      </c>
      <c r="AZ125" s="531"/>
      <c r="BA125" s="529">
        <f>Y125/$E125</f>
        <v>1496.248597011187</v>
      </c>
      <c r="BB125" s="529">
        <f>Z125/$F125</f>
        <v>1449.6971841003092</v>
      </c>
      <c r="BC125" s="529">
        <f>BB125-BA125</f>
        <v>-46.551412910877843</v>
      </c>
      <c r="BD125" s="530">
        <f>BC125/BA125</f>
        <v>-3.111208458531961E-2</v>
      </c>
      <c r="BE125" s="532"/>
      <c r="BF125" s="529">
        <f>AD125/$E125</f>
        <v>0</v>
      </c>
      <c r="BG125" s="529">
        <f>AE125/$F125</f>
        <v>97.740603917595891</v>
      </c>
      <c r="BH125" s="532"/>
      <c r="BI125" s="529">
        <f>AG125/$E125</f>
        <v>1496.248597011187</v>
      </c>
      <c r="BJ125" s="529">
        <f>AH125/$F125</f>
        <v>1547.4377880179052</v>
      </c>
      <c r="BK125" s="529">
        <f>BJ125-BI125</f>
        <v>51.189191006718147</v>
      </c>
      <c r="BL125" s="530">
        <f>BK125/BI125</f>
        <v>3.4211688558285359E-2</v>
      </c>
    </row>
    <row r="126" spans="1:64">
      <c r="A126" s="397">
        <v>398</v>
      </c>
      <c r="B126" s="412">
        <v>7</v>
      </c>
      <c r="C126" s="412">
        <v>7</v>
      </c>
      <c r="D126" s="398" t="s">
        <v>149</v>
      </c>
      <c r="E126" s="400">
        <v>120175</v>
      </c>
      <c r="F126" s="400">
        <v>120693</v>
      </c>
      <c r="G126" s="522">
        <f>F126-E126</f>
        <v>518</v>
      </c>
      <c r="H126" s="523">
        <f>G126/E126</f>
        <v>4.3103806948200539E-3</v>
      </c>
      <c r="I126" s="523"/>
      <c r="J126" s="400">
        <v>37608582.257213026</v>
      </c>
      <c r="K126" s="434">
        <f>'1. Vos-laskelma'!D126</f>
        <v>33539742.26746697</v>
      </c>
      <c r="L126" s="522">
        <f>K126-J126</f>
        <v>-4068839.9897460565</v>
      </c>
      <c r="M126" s="523">
        <f>L126/J126</f>
        <v>-0.10818913517979491</v>
      </c>
      <c r="N126" s="523"/>
      <c r="O126" s="400">
        <v>23182373.443431057</v>
      </c>
      <c r="P126" s="434">
        <f>'1. Vos-laskelma'!G126</f>
        <v>24962419.790208079</v>
      </c>
      <c r="Q126" s="522">
        <f>P126-O126</f>
        <v>1780046.3467770219</v>
      </c>
      <c r="R126" s="523">
        <f>Q126/O126</f>
        <v>7.6784473821053675E-2</v>
      </c>
      <c r="S126" s="523"/>
      <c r="T126" s="400">
        <v>18224255.371812128</v>
      </c>
      <c r="U126" s="434">
        <f>'1. Vos-laskelma'!I126</f>
        <v>10845170.104351485</v>
      </c>
      <c r="V126" s="522">
        <f>U126-T126</f>
        <v>-7379085.2674606424</v>
      </c>
      <c r="W126" s="523">
        <f>V126/T126</f>
        <v>-0.4049046239153366</v>
      </c>
      <c r="X126" s="524"/>
      <c r="Y126" s="434">
        <f>SUM(J126,O126,T126)</f>
        <v>79015211.072456211</v>
      </c>
      <c r="Z126" s="434">
        <f>SUM(K126,P126,U126)</f>
        <v>69347332.162026539</v>
      </c>
      <c r="AA126" s="522">
        <f>Z126-Y126</f>
        <v>-9667878.9104296714</v>
      </c>
      <c r="AB126" s="523">
        <f>AA126/Y126</f>
        <v>-0.12235465525194025</v>
      </c>
      <c r="AC126" s="524"/>
      <c r="AD126" s="527">
        <v>0</v>
      </c>
      <c r="AE126" s="447">
        <v>18779874.652437679</v>
      </c>
      <c r="AF126" s="515"/>
      <c r="AG126" s="399">
        <v>79015211.072456211</v>
      </c>
      <c r="AH126" s="399">
        <f>SUM(Z126,AE126)</f>
        <v>88127206.814464211</v>
      </c>
      <c r="AI126" s="522">
        <f>AH126-AG126</f>
        <v>9111995.7420080006</v>
      </c>
      <c r="AJ126" s="523">
        <f>AI126/AG126</f>
        <v>0.11531951403195501</v>
      </c>
      <c r="AL126" s="529">
        <f>J126/$E126</f>
        <v>312.94846895954254</v>
      </c>
      <c r="AM126" s="529">
        <f>K126/$F126</f>
        <v>277.89302003817096</v>
      </c>
      <c r="AN126" s="529">
        <f>AM126-AL126</f>
        <v>-35.055448921371578</v>
      </c>
      <c r="AO126" s="530">
        <f>AN126/AL126</f>
        <v>-0.11201668133389554</v>
      </c>
      <c r="AP126" s="531"/>
      <c r="AQ126" s="529">
        <f>O126/$E126</f>
        <v>192.90512538740219</v>
      </c>
      <c r="AR126" s="529">
        <f>P126/$F126</f>
        <v>206.82574623389988</v>
      </c>
      <c r="AS126" s="529">
        <f>AR126-AQ126</f>
        <v>13.920620846497684</v>
      </c>
      <c r="AT126" s="530">
        <f>AS126/AQ126</f>
        <v>7.2163042939069472E-2</v>
      </c>
      <c r="AU126" s="531"/>
      <c r="AV126" s="529">
        <f>T126/$E126</f>
        <v>151.64764195391825</v>
      </c>
      <c r="AW126" s="529">
        <f>U126/$F126</f>
        <v>89.857490528460517</v>
      </c>
      <c r="AX126" s="529">
        <f>AW126-AV126</f>
        <v>-61.790151425457736</v>
      </c>
      <c r="AY126" s="530">
        <f>AX126/AV126</f>
        <v>-0.40745870248502869</v>
      </c>
      <c r="AZ126" s="531"/>
      <c r="BA126" s="529">
        <f>Y126/$E126</f>
        <v>657.50123630086296</v>
      </c>
      <c r="BB126" s="529">
        <f>Z126/$F126</f>
        <v>574.57625680053138</v>
      </c>
      <c r="BC126" s="529">
        <f>BB126-BA126</f>
        <v>-82.924979500331574</v>
      </c>
      <c r="BD126" s="530">
        <f>BC126/BA126</f>
        <v>-0.1261214046788291</v>
      </c>
      <c r="BE126" s="532"/>
      <c r="BF126" s="529">
        <f>AD126/$E126</f>
        <v>0</v>
      </c>
      <c r="BG126" s="529">
        <f>AE126/$F126</f>
        <v>155.60036333869968</v>
      </c>
      <c r="BH126" s="532"/>
      <c r="BI126" s="529">
        <f>AG126/$E126</f>
        <v>657.50123630086296</v>
      </c>
      <c r="BJ126" s="529">
        <f>AH126/$F126</f>
        <v>730.17662013923109</v>
      </c>
      <c r="BK126" s="529">
        <f>BJ126-BI126</f>
        <v>72.675383838368134</v>
      </c>
      <c r="BL126" s="530">
        <f>BK126/BI126</f>
        <v>0.11053269534099087</v>
      </c>
    </row>
    <row r="127" spans="1:64">
      <c r="A127" s="397">
        <v>399</v>
      </c>
      <c r="B127" s="412">
        <v>15</v>
      </c>
      <c r="C127" s="412">
        <v>15</v>
      </c>
      <c r="D127" s="398" t="s">
        <v>150</v>
      </c>
      <c r="E127" s="400">
        <v>7817</v>
      </c>
      <c r="F127" s="400">
        <v>7682</v>
      </c>
      <c r="G127" s="522">
        <f>F127-E127</f>
        <v>-135</v>
      </c>
      <c r="H127" s="523">
        <f>G127/E127</f>
        <v>-1.7270052449788922E-2</v>
      </c>
      <c r="I127" s="523"/>
      <c r="J127" s="400">
        <v>553462.64073617524</v>
      </c>
      <c r="K127" s="434">
        <f>'1. Vos-laskelma'!D127</f>
        <v>715926.32851331774</v>
      </c>
      <c r="L127" s="522">
        <f>K127-J127</f>
        <v>162463.68777714251</v>
      </c>
      <c r="M127" s="523">
        <f>L127/J127</f>
        <v>0.29354047738623384</v>
      </c>
      <c r="N127" s="523"/>
      <c r="O127" s="400">
        <v>2911680.0782160889</v>
      </c>
      <c r="P127" s="434">
        <f>'1. Vos-laskelma'!G127</f>
        <v>2767551.7599307499</v>
      </c>
      <c r="Q127" s="522">
        <f>P127-O127</f>
        <v>-144128.31828533905</v>
      </c>
      <c r="R127" s="523">
        <f>Q127/O127</f>
        <v>-4.9500053032489319E-2</v>
      </c>
      <c r="S127" s="523"/>
      <c r="T127" s="400">
        <v>1277787.5579741742</v>
      </c>
      <c r="U127" s="434">
        <f>'1. Vos-laskelma'!I127</f>
        <v>605413.14445820148</v>
      </c>
      <c r="V127" s="522">
        <f>U127-T127</f>
        <v>-672374.41351597267</v>
      </c>
      <c r="W127" s="523">
        <f>V127/T127</f>
        <v>-0.52620203516613229</v>
      </c>
      <c r="X127" s="524"/>
      <c r="Y127" s="434">
        <f>SUM(J127,O127,T127)</f>
        <v>4742930.2769264383</v>
      </c>
      <c r="Z127" s="434">
        <f>SUM(K127,P127,U127)</f>
        <v>4088891.2329022689</v>
      </c>
      <c r="AA127" s="522">
        <f>Z127-Y127</f>
        <v>-654039.04402416945</v>
      </c>
      <c r="AB127" s="523">
        <f>AA127/Y127</f>
        <v>-0.13789767207963397</v>
      </c>
      <c r="AC127" s="524"/>
      <c r="AD127" s="527">
        <v>0</v>
      </c>
      <c r="AE127" s="447">
        <v>746044.83976185787</v>
      </c>
      <c r="AF127" s="515"/>
      <c r="AG127" s="399">
        <v>4742930.2769264383</v>
      </c>
      <c r="AH127" s="399">
        <f>SUM(Z127,AE127)</f>
        <v>4834936.0726641268</v>
      </c>
      <c r="AI127" s="522">
        <f>AH127-AG127</f>
        <v>92005.79573768843</v>
      </c>
      <c r="AJ127" s="523">
        <f>AI127/AG127</f>
        <v>1.9398513232480187E-2</v>
      </c>
      <c r="AL127" s="529">
        <f>J127/$E127</f>
        <v>70.802435811203182</v>
      </c>
      <c r="AM127" s="529">
        <f>K127/$F127</f>
        <v>93.195304414646927</v>
      </c>
      <c r="AN127" s="529">
        <f>AM127-AL127</f>
        <v>22.392868603443745</v>
      </c>
      <c r="AO127" s="530">
        <f>AN127/AL127</f>
        <v>0.31627257377352103</v>
      </c>
      <c r="AP127" s="531"/>
      <c r="AQ127" s="529">
        <f>O127/$E127</f>
        <v>372.48050124294343</v>
      </c>
      <c r="AR127" s="529">
        <f>P127/$F127</f>
        <v>360.26448319848345</v>
      </c>
      <c r="AS127" s="529">
        <f>AR127-AQ127</f>
        <v>-12.216018044459986</v>
      </c>
      <c r="AT127" s="530">
        <f>AS127/AQ127</f>
        <v>-3.2796396062870194E-2</v>
      </c>
      <c r="AU127" s="531"/>
      <c r="AV127" s="529">
        <f>T127/$E127</f>
        <v>163.46265293260512</v>
      </c>
      <c r="AW127" s="529">
        <f>U127/$F127</f>
        <v>78.809313259333706</v>
      </c>
      <c r="AX127" s="529">
        <f>AW127-AV127</f>
        <v>-84.653339673271418</v>
      </c>
      <c r="AY127" s="530">
        <f>AX127/AV127</f>
        <v>-0.51787572362583389</v>
      </c>
      <c r="AZ127" s="531"/>
      <c r="BA127" s="529">
        <f>Y127/$E127</f>
        <v>606.74558998675172</v>
      </c>
      <c r="BB127" s="529">
        <f>Z127/$F127</f>
        <v>532.26910087246404</v>
      </c>
      <c r="BC127" s="529">
        <f>BB127-BA127</f>
        <v>-74.476489114287688</v>
      </c>
      <c r="BD127" s="530">
        <f>BC127/BA127</f>
        <v>-0.12274747496049189</v>
      </c>
      <c r="BE127" s="532"/>
      <c r="BF127" s="529">
        <f>AD127/$E127</f>
        <v>0</v>
      </c>
      <c r="BG127" s="529">
        <f>AE127/$F127</f>
        <v>97.115964561554009</v>
      </c>
      <c r="BH127" s="532"/>
      <c r="BI127" s="529">
        <f>AG127/$E127</f>
        <v>606.74558998675172</v>
      </c>
      <c r="BJ127" s="529">
        <f>AH127/$F127</f>
        <v>629.38506543401809</v>
      </c>
      <c r="BK127" s="529">
        <f>BJ127-BI127</f>
        <v>22.639475447266364</v>
      </c>
      <c r="BL127" s="530">
        <f>BK127/BI127</f>
        <v>3.7312962501731071E-2</v>
      </c>
    </row>
    <row r="128" spans="1:64">
      <c r="A128" s="397">
        <v>400</v>
      </c>
      <c r="B128" s="412">
        <v>2</v>
      </c>
      <c r="C128" s="412">
        <v>2</v>
      </c>
      <c r="D128" s="398" t="s">
        <v>151</v>
      </c>
      <c r="E128" s="400">
        <v>8366</v>
      </c>
      <c r="F128" s="400">
        <v>8441</v>
      </c>
      <c r="G128" s="522">
        <f>F128-E128</f>
        <v>75</v>
      </c>
      <c r="H128" s="523">
        <f>G128/E128</f>
        <v>8.9648577575902454E-3</v>
      </c>
      <c r="I128" s="523"/>
      <c r="J128" s="400">
        <v>5989122.2945933528</v>
      </c>
      <c r="K128" s="434">
        <f>'1. Vos-laskelma'!D128</f>
        <v>6509051.6723942878</v>
      </c>
      <c r="L128" s="522">
        <f>K128-J128</f>
        <v>519929.37780093495</v>
      </c>
      <c r="M128" s="523">
        <f>L128/J128</f>
        <v>8.6812282706315469E-2</v>
      </c>
      <c r="N128" s="523"/>
      <c r="O128" s="400">
        <v>2823877.6300907177</v>
      </c>
      <c r="P128" s="434">
        <f>'1. Vos-laskelma'!G128</f>
        <v>2770522.1947129918</v>
      </c>
      <c r="Q128" s="522">
        <f>P128-O128</f>
        <v>-53355.435377725866</v>
      </c>
      <c r="R128" s="523">
        <f>Q128/O128</f>
        <v>-1.8894386502155837E-2</v>
      </c>
      <c r="S128" s="523"/>
      <c r="T128" s="400">
        <v>1704563.8904844206</v>
      </c>
      <c r="U128" s="434">
        <f>'1. Vos-laskelma'!I128</f>
        <v>1150156.7002458116</v>
      </c>
      <c r="V128" s="522">
        <f>U128-T128</f>
        <v>-554407.19023860898</v>
      </c>
      <c r="W128" s="523">
        <f>V128/T128</f>
        <v>-0.32524870046440546</v>
      </c>
      <c r="X128" s="524"/>
      <c r="Y128" s="434">
        <f>SUM(J128,O128,T128)</f>
        <v>10517563.815168491</v>
      </c>
      <c r="Z128" s="434">
        <f>SUM(K128,P128,U128)</f>
        <v>10429730.567353092</v>
      </c>
      <c r="AA128" s="522">
        <f>Z128-Y128</f>
        <v>-87833.247815398499</v>
      </c>
      <c r="AB128" s="523">
        <f>AA128/Y128</f>
        <v>-8.3511019622932916E-3</v>
      </c>
      <c r="AC128" s="524"/>
      <c r="AD128" s="527">
        <v>0</v>
      </c>
      <c r="AE128" s="447">
        <v>1142162.1281057603</v>
      </c>
      <c r="AF128" s="515"/>
      <c r="AG128" s="399">
        <v>10517563.815168491</v>
      </c>
      <c r="AH128" s="399">
        <f>SUM(Z128,AE128)</f>
        <v>11571892.695458852</v>
      </c>
      <c r="AI128" s="522">
        <f>AH128-AG128</f>
        <v>1054328.8802903611</v>
      </c>
      <c r="AJ128" s="523">
        <f>AI128/AG128</f>
        <v>0.10024459074541596</v>
      </c>
      <c r="AL128" s="529">
        <f>J128/$E128</f>
        <v>715.88839285122549</v>
      </c>
      <c r="AM128" s="529">
        <f>K128/$F128</f>
        <v>771.12328780882456</v>
      </c>
      <c r="AN128" s="529">
        <f>AM128-AL128</f>
        <v>55.234894957599067</v>
      </c>
      <c r="AO128" s="530">
        <f>AN128/AL128</f>
        <v>7.7155734761406969E-2</v>
      </c>
      <c r="AP128" s="531"/>
      <c r="AQ128" s="529">
        <f>O128/$E128</f>
        <v>337.54215038139108</v>
      </c>
      <c r="AR128" s="529">
        <f>P128/$F128</f>
        <v>328.22203467752541</v>
      </c>
      <c r="AS128" s="529">
        <f>AR128-AQ128</f>
        <v>-9.3201157038656675</v>
      </c>
      <c r="AT128" s="530">
        <f>AS128/AQ128</f>
        <v>-2.7611709214196829E-2</v>
      </c>
      <c r="AU128" s="531"/>
      <c r="AV128" s="529">
        <f>T128/$E128</f>
        <v>203.7489708922329</v>
      </c>
      <c r="AW128" s="529">
        <f>U128/$F128</f>
        <v>136.25834619663684</v>
      </c>
      <c r="AX128" s="529">
        <f>AW128-AV128</f>
        <v>-67.490624695596068</v>
      </c>
      <c r="AY128" s="530">
        <f>AX128/AV128</f>
        <v>-0.33124400285336053</v>
      </c>
      <c r="AZ128" s="531"/>
      <c r="BA128" s="529">
        <f>Y128/$E128</f>
        <v>1257.1795141248494</v>
      </c>
      <c r="BB128" s="529">
        <f>Z128/$F128</f>
        <v>1235.6036686829868</v>
      </c>
      <c r="BC128" s="529">
        <f>BB128-BA128</f>
        <v>-21.575845441862612</v>
      </c>
      <c r="BD128" s="530">
        <f>BC128/BA128</f>
        <v>-1.7162103899602623E-2</v>
      </c>
      <c r="BE128" s="532"/>
      <c r="BF128" s="529">
        <f>AD128/$E128</f>
        <v>0</v>
      </c>
      <c r="BG128" s="529">
        <f>AE128/$F128</f>
        <v>135.31123422648506</v>
      </c>
      <c r="BH128" s="532"/>
      <c r="BI128" s="529">
        <f>AG128/$E128</f>
        <v>1257.1795141248494</v>
      </c>
      <c r="BJ128" s="529">
        <f>AH128/$F128</f>
        <v>1370.9149029094719</v>
      </c>
      <c r="BK128" s="529">
        <f>BJ128-BI128</f>
        <v>113.7353887846225</v>
      </c>
      <c r="BL128" s="530">
        <f>BK128/BI128</f>
        <v>9.0468694014471135E-2</v>
      </c>
    </row>
    <row r="129" spans="1:64">
      <c r="A129" s="397">
        <v>402</v>
      </c>
      <c r="B129" s="412">
        <v>11</v>
      </c>
      <c r="C129" s="412">
        <v>11</v>
      </c>
      <c r="D129" s="398" t="s">
        <v>152</v>
      </c>
      <c r="E129" s="400">
        <v>9099</v>
      </c>
      <c r="F129" s="400">
        <v>8975</v>
      </c>
      <c r="G129" s="522">
        <f>F129-E129</f>
        <v>-124</v>
      </c>
      <c r="H129" s="523">
        <f>G129/E129</f>
        <v>-1.3627871194636773E-2</v>
      </c>
      <c r="I129" s="523"/>
      <c r="J129" s="400">
        <v>-1716976.5557703408</v>
      </c>
      <c r="K129" s="434">
        <f>'1. Vos-laskelma'!D129</f>
        <v>-1563435.4042790299</v>
      </c>
      <c r="L129" s="522">
        <f>K129-J129</f>
        <v>153541.15149131091</v>
      </c>
      <c r="M129" s="523">
        <f>L129/J129</f>
        <v>-8.9425304600284972E-2</v>
      </c>
      <c r="N129" s="523"/>
      <c r="O129" s="400">
        <v>5021466.3466851758</v>
      </c>
      <c r="P129" s="434">
        <f>'1. Vos-laskelma'!G129</f>
        <v>5024384.5343651241</v>
      </c>
      <c r="Q129" s="522">
        <f>P129-O129</f>
        <v>2918.1876799482852</v>
      </c>
      <c r="R129" s="523">
        <f>Q129/O129</f>
        <v>5.8114253456555988E-4</v>
      </c>
      <c r="S129" s="523"/>
      <c r="T129" s="400">
        <v>1894969.8595900368</v>
      </c>
      <c r="U129" s="434">
        <f>'1. Vos-laskelma'!I129</f>
        <v>1220800.8258855143</v>
      </c>
      <c r="V129" s="522">
        <f>U129-T129</f>
        <v>-674169.03370452253</v>
      </c>
      <c r="W129" s="523">
        <f>V129/T129</f>
        <v>-0.35576768162970895</v>
      </c>
      <c r="X129" s="524"/>
      <c r="Y129" s="434">
        <f>SUM(J129,O129,T129)</f>
        <v>5199459.6505048722</v>
      </c>
      <c r="Z129" s="434">
        <f>SUM(K129,P129,U129)</f>
        <v>4681749.9559716079</v>
      </c>
      <c r="AA129" s="522">
        <f>Z129-Y129</f>
        <v>-517709.69453326426</v>
      </c>
      <c r="AB129" s="523">
        <f>AA129/Y129</f>
        <v>-9.9569903284660394E-2</v>
      </c>
      <c r="AC129" s="524"/>
      <c r="AD129" s="527">
        <v>0</v>
      </c>
      <c r="AE129" s="447">
        <v>1308678.2338679237</v>
      </c>
      <c r="AF129" s="515"/>
      <c r="AG129" s="399">
        <v>5199459.6505048722</v>
      </c>
      <c r="AH129" s="399">
        <f>SUM(Z129,AE129)</f>
        <v>5990428.1898395317</v>
      </c>
      <c r="AI129" s="522">
        <f>AH129-AG129</f>
        <v>790968.53933465946</v>
      </c>
      <c r="AJ129" s="523">
        <f>AI129/AG129</f>
        <v>0.15212514232279034</v>
      </c>
      <c r="AL129" s="529">
        <f>J129/$E129</f>
        <v>-188.69947859878457</v>
      </c>
      <c r="AM129" s="529">
        <f>K129/$F129</f>
        <v>-174.19893083888914</v>
      </c>
      <c r="AN129" s="529">
        <f>AM129-AL129</f>
        <v>14.500547759895426</v>
      </c>
      <c r="AO129" s="530">
        <f>AN129/AL129</f>
        <v>-7.6844662569135608E-2</v>
      </c>
      <c r="AP129" s="531"/>
      <c r="AQ129" s="529">
        <f>O129/$E129</f>
        <v>551.87013371636181</v>
      </c>
      <c r="AR129" s="529">
        <f>P129/$F129</f>
        <v>559.8200038289832</v>
      </c>
      <c r="AS129" s="529">
        <f>AR129-AQ129</f>
        <v>7.9498701126213973</v>
      </c>
      <c r="AT129" s="530">
        <f>AS129/AQ129</f>
        <v>1.4405327679332794E-2</v>
      </c>
      <c r="AU129" s="531"/>
      <c r="AV129" s="529">
        <f>T129/$E129</f>
        <v>208.26133196945125</v>
      </c>
      <c r="AW129" s="529">
        <f>U129/$F129</f>
        <v>136.02237614323278</v>
      </c>
      <c r="AX129" s="529">
        <f>AW129-AV129</f>
        <v>-72.238955826218472</v>
      </c>
      <c r="AY129" s="530">
        <f>AX129/AV129</f>
        <v>-0.34686686742604156</v>
      </c>
      <c r="AZ129" s="531"/>
      <c r="BA129" s="529">
        <f>Y129/$E129</f>
        <v>571.43198708702846</v>
      </c>
      <c r="BB129" s="529">
        <f>Z129/$F129</f>
        <v>521.64344913332684</v>
      </c>
      <c r="BC129" s="529">
        <f>BB129-BA129</f>
        <v>-49.788537953701621</v>
      </c>
      <c r="BD129" s="530">
        <f>BC129/BA129</f>
        <v>-8.7129420611378697E-2</v>
      </c>
      <c r="BE129" s="532"/>
      <c r="BF129" s="529">
        <f>AD129/$E129</f>
        <v>0</v>
      </c>
      <c r="BG129" s="529">
        <f>AE129/$F129</f>
        <v>145.81373079308344</v>
      </c>
      <c r="BH129" s="532"/>
      <c r="BI129" s="529">
        <f>AG129/$E129</f>
        <v>571.43198708702846</v>
      </c>
      <c r="BJ129" s="529">
        <f>AH129/$F129</f>
        <v>667.45717992641016</v>
      </c>
      <c r="BK129" s="529">
        <f>BJ129-BI129</f>
        <v>96.025192839381702</v>
      </c>
      <c r="BL129" s="530">
        <f>BK129/BI129</f>
        <v>0.16804308300780715</v>
      </c>
    </row>
    <row r="130" spans="1:64">
      <c r="A130" s="397">
        <v>403</v>
      </c>
      <c r="B130" s="412">
        <v>14</v>
      </c>
      <c r="C130" s="412">
        <v>14</v>
      </c>
      <c r="D130" s="398" t="s">
        <v>153</v>
      </c>
      <c r="E130" s="400">
        <v>2820</v>
      </c>
      <c r="F130" s="400">
        <v>2789</v>
      </c>
      <c r="G130" s="522">
        <f>F130-E130</f>
        <v>-31</v>
      </c>
      <c r="H130" s="523">
        <f>G130/E130</f>
        <v>-1.099290780141844E-2</v>
      </c>
      <c r="I130" s="523"/>
      <c r="J130" s="400">
        <v>935432.60833485646</v>
      </c>
      <c r="K130" s="434">
        <f>'1. Vos-laskelma'!D130</f>
        <v>828637.027493153</v>
      </c>
      <c r="L130" s="522">
        <f>K130-J130</f>
        <v>-106795.58084170346</v>
      </c>
      <c r="M130" s="523">
        <f>L130/J130</f>
        <v>-0.11416704943802203</v>
      </c>
      <c r="N130" s="523"/>
      <c r="O130" s="400">
        <v>1528250.9533130785</v>
      </c>
      <c r="P130" s="434">
        <f>'1. Vos-laskelma'!G130</f>
        <v>1584852.5084293424</v>
      </c>
      <c r="Q130" s="522">
        <f>P130-O130</f>
        <v>56601.555116263917</v>
      </c>
      <c r="R130" s="523">
        <f>Q130/O130</f>
        <v>3.70368197667785E-2</v>
      </c>
      <c r="S130" s="523"/>
      <c r="T130" s="400">
        <v>668174.99185478769</v>
      </c>
      <c r="U130" s="434">
        <f>'1. Vos-laskelma'!I130</f>
        <v>483236.65652276488</v>
      </c>
      <c r="V130" s="522">
        <f>U130-T130</f>
        <v>-184938.33533202281</v>
      </c>
      <c r="W130" s="523">
        <f>V130/T130</f>
        <v>-0.27678128871398239</v>
      </c>
      <c r="X130" s="524"/>
      <c r="Y130" s="434">
        <f>SUM(J130,O130,T130)</f>
        <v>3131858.5535027226</v>
      </c>
      <c r="Z130" s="434">
        <f>SUM(K130,P130,U130)</f>
        <v>2896726.1924452605</v>
      </c>
      <c r="AA130" s="522">
        <f>Z130-Y130</f>
        <v>-235132.36105746217</v>
      </c>
      <c r="AB130" s="523">
        <f>AA130/Y130</f>
        <v>-7.507757998664602E-2</v>
      </c>
      <c r="AC130" s="524"/>
      <c r="AD130" s="527">
        <v>0</v>
      </c>
      <c r="AE130" s="447">
        <v>267055.40181453992</v>
      </c>
      <c r="AF130" s="515"/>
      <c r="AG130" s="399">
        <v>3131858.5535027226</v>
      </c>
      <c r="AH130" s="399">
        <f>SUM(Z130,AE130)</f>
        <v>3163781.5942598004</v>
      </c>
      <c r="AI130" s="522">
        <f>AH130-AG130</f>
        <v>31923.040757077746</v>
      </c>
      <c r="AJ130" s="523">
        <f>AI130/AG130</f>
        <v>1.0193002082221908E-2</v>
      </c>
      <c r="AL130" s="529">
        <f>J130/$E130</f>
        <v>331.71369089888526</v>
      </c>
      <c r="AM130" s="529">
        <f>K130/$F130</f>
        <v>297.1090094991585</v>
      </c>
      <c r="AN130" s="529">
        <f>AM130-AL130</f>
        <v>-34.604681399726758</v>
      </c>
      <c r="AO130" s="530">
        <f>AN130/AL130</f>
        <v>-0.1043209320241025</v>
      </c>
      <c r="AP130" s="531"/>
      <c r="AQ130" s="529">
        <f>O130/$E130</f>
        <v>541.93296216775832</v>
      </c>
      <c r="AR130" s="529">
        <f>P130/$F130</f>
        <v>568.2511683145724</v>
      </c>
      <c r="AS130" s="529">
        <f>AR130-AQ130</f>
        <v>26.318206146814077</v>
      </c>
      <c r="AT130" s="530">
        <f>AS130/AQ130</f>
        <v>4.8563582553716546E-2</v>
      </c>
      <c r="AU130" s="531"/>
      <c r="AV130" s="529">
        <f>T130/$E130</f>
        <v>236.94148647332898</v>
      </c>
      <c r="AW130" s="529">
        <f>U130/$F130</f>
        <v>173.26520492031727</v>
      </c>
      <c r="AX130" s="529">
        <f>AW130-AV130</f>
        <v>-63.676281553011705</v>
      </c>
      <c r="AY130" s="530">
        <f>AX130/AV130</f>
        <v>-0.26874264402059173</v>
      </c>
      <c r="AZ130" s="531"/>
      <c r="BA130" s="529">
        <f>Y130/$E130</f>
        <v>1110.5881395399726</v>
      </c>
      <c r="BB130" s="529">
        <f>Z130/$F130</f>
        <v>1038.6253827340481</v>
      </c>
      <c r="BC130" s="529">
        <f>BB130-BA130</f>
        <v>-71.962756805924528</v>
      </c>
      <c r="BD130" s="530">
        <f>BC130/BA130</f>
        <v>-6.4796979405644398E-2</v>
      </c>
      <c r="BE130" s="532"/>
      <c r="BF130" s="529">
        <f>AD130/$E130</f>
        <v>0</v>
      </c>
      <c r="BG130" s="529">
        <f>AE130/$F130</f>
        <v>95.753102120666881</v>
      </c>
      <c r="BH130" s="532"/>
      <c r="BI130" s="529">
        <f>AG130/$E130</f>
        <v>1110.5881395399726</v>
      </c>
      <c r="BJ130" s="529">
        <f>AH130/$F130</f>
        <v>1134.378484854715</v>
      </c>
      <c r="BK130" s="529">
        <f>BJ130-BI130</f>
        <v>23.790345314742353</v>
      </c>
      <c r="BL130" s="530">
        <f>BK130/BI130</f>
        <v>2.1421393285000128E-2</v>
      </c>
    </row>
    <row r="131" spans="1:64">
      <c r="A131" s="397">
        <v>405</v>
      </c>
      <c r="B131" s="412">
        <v>9</v>
      </c>
      <c r="C131" s="412">
        <v>9</v>
      </c>
      <c r="D131" s="398" t="s">
        <v>154</v>
      </c>
      <c r="E131" s="400">
        <v>72650</v>
      </c>
      <c r="F131" s="400">
        <v>72988</v>
      </c>
      <c r="G131" s="522">
        <f>F131-E131</f>
        <v>338</v>
      </c>
      <c r="H131" s="523">
        <f>G131/E131</f>
        <v>4.6524432209222302E-3</v>
      </c>
      <c r="I131" s="523"/>
      <c r="J131" s="400">
        <v>3424486.0552707426</v>
      </c>
      <c r="K131" s="434">
        <f>'1. Vos-laskelma'!D131</f>
        <v>1914452.8646631483</v>
      </c>
      <c r="L131" s="522">
        <f>K131-J131</f>
        <v>-1510033.1906075943</v>
      </c>
      <c r="M131" s="523">
        <f>L131/J131</f>
        <v>-0.44095177093317434</v>
      </c>
      <c r="N131" s="523"/>
      <c r="O131" s="400">
        <v>13144798.914696461</v>
      </c>
      <c r="P131" s="434">
        <f>'1. Vos-laskelma'!G131</f>
        <v>11485765.870890416</v>
      </c>
      <c r="Q131" s="522">
        <f>P131-O131</f>
        <v>-1659033.0438060444</v>
      </c>
      <c r="R131" s="523">
        <f>Q131/O131</f>
        <v>-0.12621212804945786</v>
      </c>
      <c r="S131" s="523"/>
      <c r="T131" s="400">
        <v>11535024.477791898</v>
      </c>
      <c r="U131" s="434">
        <f>'1. Vos-laskelma'!I131</f>
        <v>7643062.9796639178</v>
      </c>
      <c r="V131" s="522">
        <f>U131-T131</f>
        <v>-3891961.4981279802</v>
      </c>
      <c r="W131" s="523">
        <f>V131/T131</f>
        <v>-0.33740383521691514</v>
      </c>
      <c r="X131" s="524"/>
      <c r="Y131" s="434">
        <f>SUM(J131,O131,T131)</f>
        <v>28104309.447759099</v>
      </c>
      <c r="Z131" s="434">
        <f>SUM(K131,P131,U131)</f>
        <v>21043281.715217482</v>
      </c>
      <c r="AA131" s="522">
        <f>Z131-Y131</f>
        <v>-7061027.732541617</v>
      </c>
      <c r="AB131" s="523">
        <f>AA131/Y131</f>
        <v>-0.25124359471158003</v>
      </c>
      <c r="AC131" s="524"/>
      <c r="AD131" s="527">
        <v>0</v>
      </c>
      <c r="AE131" s="447">
        <v>12398604.485392841</v>
      </c>
      <c r="AF131" s="515"/>
      <c r="AG131" s="399">
        <v>28104309.447759099</v>
      </c>
      <c r="AH131" s="399">
        <f>SUM(Z131,AE131)</f>
        <v>33441886.200610325</v>
      </c>
      <c r="AI131" s="522">
        <f>AH131-AG131</f>
        <v>5337576.7528512254</v>
      </c>
      <c r="AJ131" s="523">
        <f>AI131/AG131</f>
        <v>0.18992022425503211</v>
      </c>
      <c r="AL131" s="529">
        <f>J131/$E131</f>
        <v>47.13676607392626</v>
      </c>
      <c r="AM131" s="529">
        <f>K131/$F131</f>
        <v>26.229693438142547</v>
      </c>
      <c r="AN131" s="529">
        <f>AM131-AL131</f>
        <v>-20.907072635783713</v>
      </c>
      <c r="AO131" s="530">
        <f>AN131/AL131</f>
        <v>-0.44354066638755851</v>
      </c>
      <c r="AP131" s="531"/>
      <c r="AQ131" s="529">
        <f>O131/$E131</f>
        <v>180.93322663037111</v>
      </c>
      <c r="AR131" s="529">
        <f>P131/$F131</f>
        <v>157.3651267453611</v>
      </c>
      <c r="AS131" s="529">
        <f>AR131-AQ131</f>
        <v>-23.568099885010014</v>
      </c>
      <c r="AT131" s="530">
        <f>AS131/AQ131</f>
        <v>-0.13025855075893461</v>
      </c>
      <c r="AU131" s="531"/>
      <c r="AV131" s="529">
        <f>T131/$E131</f>
        <v>158.77528531028076</v>
      </c>
      <c r="AW131" s="529">
        <f>U131/$F131</f>
        <v>104.71670657729925</v>
      </c>
      <c r="AX131" s="529">
        <f>AW131-AV131</f>
        <v>-54.058578732981516</v>
      </c>
      <c r="AY131" s="530">
        <f>AX131/AV131</f>
        <v>-0.34047225062351189</v>
      </c>
      <c r="AZ131" s="531"/>
      <c r="BA131" s="529">
        <f>Y131/$E131</f>
        <v>386.84527801457813</v>
      </c>
      <c r="BB131" s="529">
        <f>Z131/$F131</f>
        <v>288.31152676080291</v>
      </c>
      <c r="BC131" s="529">
        <f>BB131-BA131</f>
        <v>-98.533751253775222</v>
      </c>
      <c r="BD131" s="530">
        <f>BC131/BA131</f>
        <v>-0.25471100942341607</v>
      </c>
      <c r="BE131" s="532"/>
      <c r="BF131" s="529">
        <f>AD131/$E131</f>
        <v>0</v>
      </c>
      <c r="BG131" s="529">
        <f>AE131/$F131</f>
        <v>169.87182119516689</v>
      </c>
      <c r="BH131" s="532"/>
      <c r="BI131" s="529">
        <f>AG131/$E131</f>
        <v>386.84527801457813</v>
      </c>
      <c r="BJ131" s="529">
        <f>AH131/$F131</f>
        <v>458.18334795596979</v>
      </c>
      <c r="BK131" s="529">
        <f>BJ131-BI131</f>
        <v>71.338069941391666</v>
      </c>
      <c r="BL131" s="530">
        <f>BK131/BI131</f>
        <v>0.18440982479487139</v>
      </c>
    </row>
    <row r="132" spans="1:64">
      <c r="A132" s="397">
        <v>407</v>
      </c>
      <c r="B132" s="412">
        <v>1</v>
      </c>
      <c r="C132" s="413">
        <v>34</v>
      </c>
      <c r="D132" s="398" t="s">
        <v>155</v>
      </c>
      <c r="E132" s="400">
        <v>2518</v>
      </c>
      <c r="F132" s="400">
        <v>2449</v>
      </c>
      <c r="G132" s="522">
        <f>F132-E132</f>
        <v>-69</v>
      </c>
      <c r="H132" s="523">
        <f>G132/E132</f>
        <v>-2.7402700555996824E-2</v>
      </c>
      <c r="I132" s="523"/>
      <c r="J132" s="400">
        <v>1275449.2690713324</v>
      </c>
      <c r="K132" s="434">
        <f>'1. Vos-laskelma'!D132</f>
        <v>920650.32165493572</v>
      </c>
      <c r="L132" s="522">
        <f>K132-J132</f>
        <v>-354798.9474163967</v>
      </c>
      <c r="M132" s="523">
        <f>L132/J132</f>
        <v>-0.27817566407382821</v>
      </c>
      <c r="N132" s="523"/>
      <c r="O132" s="400">
        <v>1207003.5748764575</v>
      </c>
      <c r="P132" s="434">
        <f>'1. Vos-laskelma'!G132</f>
        <v>1174492.3242393066</v>
      </c>
      <c r="Q132" s="522">
        <f>P132-O132</f>
        <v>-32511.250637150835</v>
      </c>
      <c r="R132" s="523">
        <f>Q132/O132</f>
        <v>-2.6935504843453771E-2</v>
      </c>
      <c r="S132" s="523"/>
      <c r="T132" s="400">
        <v>631405.69131634757</v>
      </c>
      <c r="U132" s="434">
        <f>'1. Vos-laskelma'!I132</f>
        <v>494101.28037713701</v>
      </c>
      <c r="V132" s="522">
        <f>U132-T132</f>
        <v>-137304.41093921056</v>
      </c>
      <c r="W132" s="523">
        <f>V132/T132</f>
        <v>-0.217458304268623</v>
      </c>
      <c r="X132" s="524"/>
      <c r="Y132" s="434">
        <f>SUM(J132,O132,T132)</f>
        <v>3113858.5352641372</v>
      </c>
      <c r="Z132" s="434">
        <f>SUM(K132,P132,U132)</f>
        <v>2589243.9262713795</v>
      </c>
      <c r="AA132" s="522">
        <f>Z132-Y132</f>
        <v>-524614.60899275774</v>
      </c>
      <c r="AB132" s="523">
        <f>AA132/Y132</f>
        <v>-0.16847734187393218</v>
      </c>
      <c r="AC132" s="524"/>
      <c r="AD132" s="527">
        <v>0</v>
      </c>
      <c r="AE132" s="447">
        <v>267899.72762492381</v>
      </c>
      <c r="AF132" s="515"/>
      <c r="AG132" s="399">
        <v>3113858.5352641372</v>
      </c>
      <c r="AH132" s="399">
        <f>SUM(Z132,AE132)</f>
        <v>2857143.6538963034</v>
      </c>
      <c r="AI132" s="522">
        <f>AH132-AG132</f>
        <v>-256714.88136783382</v>
      </c>
      <c r="AJ132" s="523">
        <f>AI132/AG132</f>
        <v>-8.2442692389703448E-2</v>
      </c>
      <c r="AL132" s="529">
        <f>J132/$E132</f>
        <v>506.53267238734406</v>
      </c>
      <c r="AM132" s="529">
        <f>K132/$F132</f>
        <v>375.929081933416</v>
      </c>
      <c r="AN132" s="529">
        <f>AM132-AL132</f>
        <v>-130.60359045392806</v>
      </c>
      <c r="AO132" s="530">
        <f>AN132/AL132</f>
        <v>-0.25783843288603481</v>
      </c>
      <c r="AP132" s="531"/>
      <c r="AQ132" s="529">
        <f>O132/$E132</f>
        <v>479.35010916459788</v>
      </c>
      <c r="AR132" s="529">
        <f>P132/$F132</f>
        <v>479.58036922797328</v>
      </c>
      <c r="AS132" s="529">
        <f>AR132-AQ132</f>
        <v>0.23026006337539684</v>
      </c>
      <c r="AT132" s="530">
        <f>AS132/AQ132</f>
        <v>4.8035884205114638E-4</v>
      </c>
      <c r="AU132" s="531"/>
      <c r="AV132" s="529">
        <f>T132/$E132</f>
        <v>250.75682736947877</v>
      </c>
      <c r="AW132" s="529">
        <f>U132/$F132</f>
        <v>201.7563415178183</v>
      </c>
      <c r="AX132" s="529">
        <f>AW132-AV132</f>
        <v>-49.000485851660471</v>
      </c>
      <c r="AY132" s="530">
        <f>AX132/AV132</f>
        <v>-0.19541037572412928</v>
      </c>
      <c r="AZ132" s="531"/>
      <c r="BA132" s="529">
        <f>Y132/$E132</f>
        <v>1236.6396089214206</v>
      </c>
      <c r="BB132" s="529">
        <f>Z132/$F132</f>
        <v>1057.2657926792076</v>
      </c>
      <c r="BC132" s="529">
        <f>BB132-BA132</f>
        <v>-179.37381624221302</v>
      </c>
      <c r="BD132" s="530">
        <f>BC132/BA132</f>
        <v>-0.14504938621419405</v>
      </c>
      <c r="BE132" s="532"/>
      <c r="BF132" s="529">
        <f>AD132/$E132</f>
        <v>0</v>
      </c>
      <c r="BG132" s="529">
        <f>AE132/$F132</f>
        <v>109.39147718453401</v>
      </c>
      <c r="BH132" s="532"/>
      <c r="BI132" s="529">
        <f>AG132/$E132</f>
        <v>1236.6396089214206</v>
      </c>
      <c r="BJ132" s="529">
        <f>AH132/$F132</f>
        <v>1166.6572698637417</v>
      </c>
      <c r="BK132" s="529">
        <f>BJ132-BI132</f>
        <v>-69.982339057678928</v>
      </c>
      <c r="BL132" s="530">
        <f>BK132/BI132</f>
        <v>-5.6590730680797556E-2</v>
      </c>
    </row>
    <row r="133" spans="1:64">
      <c r="A133" s="397">
        <v>408</v>
      </c>
      <c r="B133" s="412">
        <v>14</v>
      </c>
      <c r="C133" s="412">
        <v>14</v>
      </c>
      <c r="D133" s="398" t="s">
        <v>156</v>
      </c>
      <c r="E133" s="400">
        <v>14099</v>
      </c>
      <c r="F133" s="400">
        <v>14024</v>
      </c>
      <c r="G133" s="522">
        <f>F133-E133</f>
        <v>-75</v>
      </c>
      <c r="H133" s="523">
        <f>G133/E133</f>
        <v>-5.3195262075324493E-3</v>
      </c>
      <c r="I133" s="523"/>
      <c r="J133" s="400">
        <v>5130347.6939144991</v>
      </c>
      <c r="K133" s="434">
        <f>'1. Vos-laskelma'!D133</f>
        <v>5317637.3589925505</v>
      </c>
      <c r="L133" s="522">
        <f>K133-J133</f>
        <v>187289.66507805139</v>
      </c>
      <c r="M133" s="523">
        <f>L133/J133</f>
        <v>3.6506232374895392E-2</v>
      </c>
      <c r="N133" s="523"/>
      <c r="O133" s="400">
        <v>6061294.160336988</v>
      </c>
      <c r="P133" s="434">
        <f>'1. Vos-laskelma'!G133</f>
        <v>5804059.4497482637</v>
      </c>
      <c r="Q133" s="522">
        <f>P133-O133</f>
        <v>-257234.71058872435</v>
      </c>
      <c r="R133" s="523">
        <f>Q133/O133</f>
        <v>-4.2438908883845189E-2</v>
      </c>
      <c r="S133" s="523"/>
      <c r="T133" s="400">
        <v>2549923.147527352</v>
      </c>
      <c r="U133" s="434">
        <f>'1. Vos-laskelma'!I133</f>
        <v>1473353.5859100511</v>
      </c>
      <c r="V133" s="522">
        <f>U133-T133</f>
        <v>-1076569.5616173008</v>
      </c>
      <c r="W133" s="523">
        <f>V133/T133</f>
        <v>-0.42219686607466783</v>
      </c>
      <c r="X133" s="524"/>
      <c r="Y133" s="434">
        <f>SUM(J133,O133,T133)</f>
        <v>13741565.001778839</v>
      </c>
      <c r="Z133" s="434">
        <f>SUM(K133,P133,U133)</f>
        <v>12595050.394650865</v>
      </c>
      <c r="AA133" s="522">
        <f>Z133-Y133</f>
        <v>-1146514.6071279738</v>
      </c>
      <c r="AB133" s="523">
        <f>AA133/Y133</f>
        <v>-8.3434063513112083E-2</v>
      </c>
      <c r="AC133" s="524"/>
      <c r="AD133" s="527">
        <v>0</v>
      </c>
      <c r="AE133" s="447">
        <v>1588858.8695859923</v>
      </c>
      <c r="AF133" s="515"/>
      <c r="AG133" s="399">
        <v>13741565.001778839</v>
      </c>
      <c r="AH133" s="399">
        <f>SUM(Z133,AE133)</f>
        <v>14183909.264236858</v>
      </c>
      <c r="AI133" s="522">
        <f>AH133-AG133</f>
        <v>442344.26245801896</v>
      </c>
      <c r="AJ133" s="523">
        <f>AI133/AG133</f>
        <v>3.2190239059434474E-2</v>
      </c>
      <c r="AL133" s="529">
        <f>J133/$E133</f>
        <v>363.88025348709124</v>
      </c>
      <c r="AM133" s="529">
        <f>K133/$F133</f>
        <v>379.18121498805976</v>
      </c>
      <c r="AN133" s="529">
        <f>AM133-AL133</f>
        <v>15.300961500968526</v>
      </c>
      <c r="AO133" s="530">
        <f>AN133/AL133</f>
        <v>4.204944168950716E-2</v>
      </c>
      <c r="AP133" s="531"/>
      <c r="AQ133" s="529">
        <f>O133/$E133</f>
        <v>429.90950849967999</v>
      </c>
      <c r="AR133" s="529">
        <f>P133/$F133</f>
        <v>413.8661900847307</v>
      </c>
      <c r="AS133" s="529">
        <f>AR133-AQ133</f>
        <v>-16.043318414949283</v>
      </c>
      <c r="AT133" s="530">
        <f>AS133/AQ133</f>
        <v>-3.731789620317557E-2</v>
      </c>
      <c r="AU133" s="531"/>
      <c r="AV133" s="529">
        <f>T133/$E133</f>
        <v>180.8584401395384</v>
      </c>
      <c r="AW133" s="529">
        <f>U133/$F133</f>
        <v>105.05943995365453</v>
      </c>
      <c r="AX133" s="529">
        <f>AW133-AV133</f>
        <v>-75.79900018588387</v>
      </c>
      <c r="AY133" s="530">
        <f>AX133/AV133</f>
        <v>-0.41910678941719487</v>
      </c>
      <c r="AZ133" s="531"/>
      <c r="BA133" s="529">
        <f>Y133/$E133</f>
        <v>974.64820212630957</v>
      </c>
      <c r="BB133" s="529">
        <f>Z133/$F133</f>
        <v>898.10684502644506</v>
      </c>
      <c r="BC133" s="529">
        <f>BB133-BA133</f>
        <v>-76.541357099864513</v>
      </c>
      <c r="BD133" s="530">
        <f>BC133/BA133</f>
        <v>-7.8532291890428305E-2</v>
      </c>
      <c r="BE133" s="532"/>
      <c r="BF133" s="529">
        <f>AD133/$E133</f>
        <v>0</v>
      </c>
      <c r="BG133" s="529">
        <f>AE133/$F133</f>
        <v>113.29569805946893</v>
      </c>
      <c r="BH133" s="532"/>
      <c r="BI133" s="529">
        <f>AG133/$E133</f>
        <v>974.64820212630957</v>
      </c>
      <c r="BJ133" s="529">
        <f>AH133/$F133</f>
        <v>1011.402543085914</v>
      </c>
      <c r="BK133" s="529">
        <f>BJ133-BI133</f>
        <v>36.754340959604406</v>
      </c>
      <c r="BL133" s="530">
        <f>BK133/BI133</f>
        <v>3.7710366550125975E-2</v>
      </c>
    </row>
    <row r="134" spans="1:64">
      <c r="A134" s="397">
        <v>410</v>
      </c>
      <c r="B134" s="412">
        <v>13</v>
      </c>
      <c r="C134" s="412">
        <v>13</v>
      </c>
      <c r="D134" s="398" t="s">
        <v>157</v>
      </c>
      <c r="E134" s="400">
        <v>18775</v>
      </c>
      <c r="F134" s="400">
        <v>18762</v>
      </c>
      <c r="G134" s="522">
        <f>F134-E134</f>
        <v>-13</v>
      </c>
      <c r="H134" s="523">
        <f>G134/E134</f>
        <v>-6.9241011984021302E-4</v>
      </c>
      <c r="I134" s="523"/>
      <c r="J134" s="400">
        <v>6637181.09142326</v>
      </c>
      <c r="K134" s="434">
        <f>'1. Vos-laskelma'!D134</f>
        <v>7357311.0495579755</v>
      </c>
      <c r="L134" s="522">
        <f>K134-J134</f>
        <v>720129.95813471545</v>
      </c>
      <c r="M134" s="523">
        <f>L134/J134</f>
        <v>0.10849936866500243</v>
      </c>
      <c r="N134" s="523"/>
      <c r="O134" s="400">
        <v>7591844.1539063724</v>
      </c>
      <c r="P134" s="434">
        <f>'1. Vos-laskelma'!G134</f>
        <v>7921880.4558203872</v>
      </c>
      <c r="Q134" s="522">
        <f>P134-O134</f>
        <v>330036.30191401485</v>
      </c>
      <c r="R134" s="523">
        <f>Q134/O134</f>
        <v>4.34724811552138E-2</v>
      </c>
      <c r="S134" s="523"/>
      <c r="T134" s="400">
        <v>2612728.8128052256</v>
      </c>
      <c r="U134" s="434">
        <f>'1. Vos-laskelma'!I134</f>
        <v>933410.69413152803</v>
      </c>
      <c r="V134" s="522">
        <f>U134-T134</f>
        <v>-1679318.1186736976</v>
      </c>
      <c r="W134" s="523">
        <f>V134/T134</f>
        <v>-0.64274489967852921</v>
      </c>
      <c r="X134" s="524"/>
      <c r="Y134" s="434">
        <f>SUM(J134,O134,T134)</f>
        <v>16841754.058134858</v>
      </c>
      <c r="Z134" s="434">
        <f>SUM(K134,P134,U134)</f>
        <v>16212602.199509889</v>
      </c>
      <c r="AA134" s="522">
        <f>Z134-Y134</f>
        <v>-629151.85862496868</v>
      </c>
      <c r="AB134" s="523">
        <f>AA134/Y134</f>
        <v>-3.7356670596972501E-2</v>
      </c>
      <c r="AC134" s="524"/>
      <c r="AD134" s="527">
        <v>0</v>
      </c>
      <c r="AE134" s="447">
        <v>2573307.4983833032</v>
      </c>
      <c r="AF134" s="515"/>
      <c r="AG134" s="399">
        <v>16841754.058134858</v>
      </c>
      <c r="AH134" s="399">
        <f>SUM(Z134,AE134)</f>
        <v>18785909.697893191</v>
      </c>
      <c r="AI134" s="522">
        <f>AH134-AG134</f>
        <v>1944155.6397583336</v>
      </c>
      <c r="AJ134" s="523">
        <f>AI134/AG134</f>
        <v>0.11543664828778763</v>
      </c>
      <c r="AL134" s="529">
        <f>J134/$E134</f>
        <v>353.51164268565964</v>
      </c>
      <c r="AM134" s="529">
        <f>K134/$F134</f>
        <v>392.13895371271587</v>
      </c>
      <c r="AN134" s="529">
        <f>AM134-AL134</f>
        <v>38.627311027056237</v>
      </c>
      <c r="AO134" s="530">
        <f>AN134/AL134</f>
        <v>0.10926743666375764</v>
      </c>
      <c r="AP134" s="531"/>
      <c r="AQ134" s="529">
        <f>O134/$E134</f>
        <v>404.35920926265629</v>
      </c>
      <c r="AR134" s="529">
        <f>P134/$F134</f>
        <v>422.23006373629607</v>
      </c>
      <c r="AS134" s="529">
        <f>AR134-AQ134</f>
        <v>17.870854473639781</v>
      </c>
      <c r="AT134" s="530">
        <f>AS134/AQ134</f>
        <v>4.4195492681437992E-2</v>
      </c>
      <c r="AU134" s="531"/>
      <c r="AV134" s="529">
        <f>T134/$E134</f>
        <v>139.15999002957261</v>
      </c>
      <c r="AW134" s="529">
        <f>U134/$F134</f>
        <v>49.750063646281205</v>
      </c>
      <c r="AX134" s="529">
        <f>AW134-AV134</f>
        <v>-89.409926383291406</v>
      </c>
      <c r="AY134" s="530">
        <f>AX134/AV134</f>
        <v>-0.64249736123357781</v>
      </c>
      <c r="AZ134" s="531"/>
      <c r="BA134" s="529">
        <f>Y134/$E134</f>
        <v>897.0308419778886</v>
      </c>
      <c r="BB134" s="529">
        <f>Z134/$F134</f>
        <v>864.11908109529304</v>
      </c>
      <c r="BC134" s="529">
        <f>BB134-BA134</f>
        <v>-32.911760882595559</v>
      </c>
      <c r="BD134" s="530">
        <f>BC134/BA134</f>
        <v>-3.6689664772314279E-2</v>
      </c>
      <c r="BE134" s="532"/>
      <c r="BF134" s="529">
        <f>AD134/$E134</f>
        <v>0</v>
      </c>
      <c r="BG134" s="529">
        <f>AE134/$F134</f>
        <v>137.15528719663698</v>
      </c>
      <c r="BH134" s="532"/>
      <c r="BI134" s="529">
        <f>AG134/$E134</f>
        <v>897.0308419778886</v>
      </c>
      <c r="BJ134" s="529">
        <f>AH134/$F134</f>
        <v>1001.27436829193</v>
      </c>
      <c r="BK134" s="529">
        <f>BJ134-BI134</f>
        <v>104.24352631404145</v>
      </c>
      <c r="BL134" s="530">
        <f>BK134/BI134</f>
        <v>0.11620952305741457</v>
      </c>
    </row>
    <row r="135" spans="1:64">
      <c r="A135" s="397">
        <v>416</v>
      </c>
      <c r="B135" s="412">
        <v>9</v>
      </c>
      <c r="C135" s="412">
        <v>9</v>
      </c>
      <c r="D135" s="398" t="s">
        <v>158</v>
      </c>
      <c r="E135" s="400">
        <v>2886</v>
      </c>
      <c r="F135" s="400">
        <v>2862</v>
      </c>
      <c r="G135" s="522">
        <f>F135-E135</f>
        <v>-24</v>
      </c>
      <c r="H135" s="523">
        <f>G135/E135</f>
        <v>-8.3160083160083165E-3</v>
      </c>
      <c r="I135" s="523"/>
      <c r="J135" s="400">
        <v>267881.90547919553</v>
      </c>
      <c r="K135" s="434">
        <f>'1. Vos-laskelma'!D135</f>
        <v>197563.53183231939</v>
      </c>
      <c r="L135" s="522">
        <f>K135-J135</f>
        <v>-70318.373646876134</v>
      </c>
      <c r="M135" s="523">
        <f>L135/J135</f>
        <v>-0.26249766112828127</v>
      </c>
      <c r="N135" s="523"/>
      <c r="O135" s="400">
        <v>1323982.288958454</v>
      </c>
      <c r="P135" s="434">
        <f>'1. Vos-laskelma'!G135</f>
        <v>1317159.1815431039</v>
      </c>
      <c r="Q135" s="522">
        <f>P135-O135</f>
        <v>-6823.107415350154</v>
      </c>
      <c r="R135" s="523">
        <f>Q135/O135</f>
        <v>-5.1534733298568012E-3</v>
      </c>
      <c r="S135" s="523"/>
      <c r="T135" s="400">
        <v>503954.63766664377</v>
      </c>
      <c r="U135" s="434">
        <f>'1. Vos-laskelma'!I135</f>
        <v>252732.46448026979</v>
      </c>
      <c r="V135" s="522">
        <f>U135-T135</f>
        <v>-251222.17318637398</v>
      </c>
      <c r="W135" s="523">
        <f>V135/T135</f>
        <v>-0.4985015602784324</v>
      </c>
      <c r="X135" s="524"/>
      <c r="Y135" s="434">
        <f>SUM(J135,O135,T135)</f>
        <v>2095818.8321042934</v>
      </c>
      <c r="Z135" s="434">
        <f>SUM(K135,P135,U135)</f>
        <v>1767455.177855693</v>
      </c>
      <c r="AA135" s="522">
        <f>Z135-Y135</f>
        <v>-328363.65424860036</v>
      </c>
      <c r="AB135" s="523">
        <f>AA135/Y135</f>
        <v>-0.15667559104758541</v>
      </c>
      <c r="AC135" s="524"/>
      <c r="AD135" s="527">
        <v>0</v>
      </c>
      <c r="AE135" s="447">
        <v>322128.30415772769</v>
      </c>
      <c r="AF135" s="515"/>
      <c r="AG135" s="399">
        <v>2095818.8321042934</v>
      </c>
      <c r="AH135" s="399">
        <f>SUM(Z135,AE135)</f>
        <v>2089583.4820134207</v>
      </c>
      <c r="AI135" s="522">
        <f>AH135-AG135</f>
        <v>-6235.3500908727292</v>
      </c>
      <c r="AJ135" s="523">
        <f>AI135/AG135</f>
        <v>-2.9751379247853053E-3</v>
      </c>
      <c r="AL135" s="529">
        <f>J135/$E135</f>
        <v>92.82117306971432</v>
      </c>
      <c r="AM135" s="529">
        <f>K135/$F135</f>
        <v>69.029885336240184</v>
      </c>
      <c r="AN135" s="529">
        <f>AM135-AL135</f>
        <v>-23.791287733474135</v>
      </c>
      <c r="AO135" s="530">
        <f>AN135/AL135</f>
        <v>-0.25631315514193553</v>
      </c>
      <c r="AP135" s="531"/>
      <c r="AQ135" s="529">
        <f>O135/$E135</f>
        <v>458.76032188442622</v>
      </c>
      <c r="AR135" s="529">
        <f>P135/$F135</f>
        <v>460.22333387250308</v>
      </c>
      <c r="AS135" s="529">
        <f>AR135-AQ135</f>
        <v>1.4630119880768575</v>
      </c>
      <c r="AT135" s="530">
        <f>AS135/AQ135</f>
        <v>3.1890551956789076E-3</v>
      </c>
      <c r="AU135" s="531"/>
      <c r="AV135" s="529">
        <f>T135/$E135</f>
        <v>174.62045657194864</v>
      </c>
      <c r="AW135" s="529">
        <f>U135/$F135</f>
        <v>88.30624195676792</v>
      </c>
      <c r="AX135" s="529">
        <f>AW135-AV135</f>
        <v>-86.314214615180717</v>
      </c>
      <c r="AY135" s="530">
        <f>AX135/AV135</f>
        <v>-0.49429612262877565</v>
      </c>
      <c r="AZ135" s="531"/>
      <c r="BA135" s="529">
        <f>Y135/$E135</f>
        <v>726.20195152608915</v>
      </c>
      <c r="BB135" s="529">
        <f>Z135/$F135</f>
        <v>617.55946116551115</v>
      </c>
      <c r="BC135" s="529">
        <f>BB135-BA135</f>
        <v>-108.64249036057799</v>
      </c>
      <c r="BD135" s="530">
        <f>BC135/BA135</f>
        <v>-0.1496036882471459</v>
      </c>
      <c r="BE135" s="532"/>
      <c r="BF135" s="529">
        <f>AD135/$E135</f>
        <v>0</v>
      </c>
      <c r="BG135" s="529">
        <f>AE135/$F135</f>
        <v>112.55356539403483</v>
      </c>
      <c r="BH135" s="532"/>
      <c r="BI135" s="529">
        <f>AG135/$E135</f>
        <v>726.20195152608915</v>
      </c>
      <c r="BJ135" s="529">
        <f>AH135/$F135</f>
        <v>730.11302655954603</v>
      </c>
      <c r="BK135" s="529">
        <f>BJ135-BI135</f>
        <v>3.911075033456882</v>
      </c>
      <c r="BL135" s="530">
        <f>BK135/BI135</f>
        <v>5.3856575643151175E-3</v>
      </c>
    </row>
    <row r="136" spans="1:64">
      <c r="A136" s="397">
        <v>418</v>
      </c>
      <c r="B136" s="412">
        <v>6</v>
      </c>
      <c r="C136" s="412">
        <v>6</v>
      </c>
      <c r="D136" s="398" t="s">
        <v>159</v>
      </c>
      <c r="E136" s="400">
        <v>24580</v>
      </c>
      <c r="F136" s="400">
        <v>24711</v>
      </c>
      <c r="G136" s="522">
        <f>F136-E136</f>
        <v>131</v>
      </c>
      <c r="H136" s="523">
        <f>G136/E136</f>
        <v>5.3295362082994308E-3</v>
      </c>
      <c r="I136" s="523"/>
      <c r="J136" s="400">
        <v>17283931.533751294</v>
      </c>
      <c r="K136" s="434">
        <f>'1. Vos-laskelma'!D136</f>
        <v>16318574.843504298</v>
      </c>
      <c r="L136" s="522">
        <f>K136-J136</f>
        <v>-965356.69024699554</v>
      </c>
      <c r="M136" s="523">
        <f>L136/J136</f>
        <v>-5.5852841603884498E-2</v>
      </c>
      <c r="N136" s="523"/>
      <c r="O136" s="400">
        <v>1776070.9986691943</v>
      </c>
      <c r="P136" s="434">
        <f>'1. Vos-laskelma'!G136</f>
        <v>1415558.459329701</v>
      </c>
      <c r="Q136" s="522">
        <f>P136-O136</f>
        <v>-360512.53933949326</v>
      </c>
      <c r="R136" s="523">
        <f>Q136/O136</f>
        <v>-0.20298318006972943</v>
      </c>
      <c r="S136" s="523"/>
      <c r="T136" s="400">
        <v>2798442.8051829608</v>
      </c>
      <c r="U136" s="434">
        <f>'1. Vos-laskelma'!I136</f>
        <v>1036794.564206596</v>
      </c>
      <c r="V136" s="522">
        <f>U136-T136</f>
        <v>-1761648.2409763648</v>
      </c>
      <c r="W136" s="523">
        <f>V136/T136</f>
        <v>-0.62951018248921797</v>
      </c>
      <c r="X136" s="524"/>
      <c r="Y136" s="434">
        <f>SUM(J136,O136,T136)</f>
        <v>21858445.33760345</v>
      </c>
      <c r="Z136" s="434">
        <f>SUM(K136,P136,U136)</f>
        <v>18770927.867040597</v>
      </c>
      <c r="AA136" s="522">
        <f>Z136-Y136</f>
        <v>-3087517.4705628529</v>
      </c>
      <c r="AB136" s="523">
        <f>AA136/Y136</f>
        <v>-0.14125055203497683</v>
      </c>
      <c r="AC136" s="524"/>
      <c r="AD136" s="527">
        <v>0</v>
      </c>
      <c r="AE136" s="447">
        <v>2958402.6818149611</v>
      </c>
      <c r="AF136" s="515"/>
      <c r="AG136" s="399">
        <v>21858445.33760345</v>
      </c>
      <c r="AH136" s="399">
        <f>SUM(Z136,AE136)</f>
        <v>21729330.548855558</v>
      </c>
      <c r="AI136" s="522">
        <f>AH136-AG136</f>
        <v>-129114.78874789178</v>
      </c>
      <c r="AJ136" s="523">
        <f>AI136/AG136</f>
        <v>-5.9068605636730005E-3</v>
      </c>
      <c r="AL136" s="529">
        <f>J136/$E136</f>
        <v>703.17052619004448</v>
      </c>
      <c r="AM136" s="529">
        <f>K136/$F136</f>
        <v>660.37695129716724</v>
      </c>
      <c r="AN136" s="529">
        <f>AM136-AL136</f>
        <v>-42.793574892877245</v>
      </c>
      <c r="AO136" s="530">
        <f>AN136/AL136</f>
        <v>-6.085803272321956E-2</v>
      </c>
      <c r="AP136" s="531"/>
      <c r="AQ136" s="529">
        <f>O136/$E136</f>
        <v>72.256753403954207</v>
      </c>
      <c r="AR136" s="529">
        <f>P136/$F136</f>
        <v>57.28454774512165</v>
      </c>
      <c r="AS136" s="529">
        <f>AR136-AQ136</f>
        <v>-14.972205658832557</v>
      </c>
      <c r="AT136" s="530">
        <f>AS136/AQ136</f>
        <v>-0.20720839165205576</v>
      </c>
      <c r="AU136" s="531"/>
      <c r="AV136" s="529">
        <f>T136/$E136</f>
        <v>113.85039890898946</v>
      </c>
      <c r="AW136" s="529">
        <f>U136/$F136</f>
        <v>41.956803213410872</v>
      </c>
      <c r="AX136" s="529">
        <f>AW136-AV136</f>
        <v>-71.893595695578597</v>
      </c>
      <c r="AY136" s="530">
        <f>AX136/AV136</f>
        <v>-0.63147425379729594</v>
      </c>
      <c r="AZ136" s="531"/>
      <c r="BA136" s="529">
        <f>Y136/$E136</f>
        <v>889.27767850298824</v>
      </c>
      <c r="BB136" s="529">
        <f>Z136/$F136</f>
        <v>759.61830225569975</v>
      </c>
      <c r="BC136" s="529">
        <f>BB136-BA136</f>
        <v>-129.65937624728849</v>
      </c>
      <c r="BD136" s="530">
        <f>BC136/BA136</f>
        <v>-0.14580302573832432</v>
      </c>
      <c r="BE136" s="532"/>
      <c r="BF136" s="529">
        <f>AD136/$E136</f>
        <v>0</v>
      </c>
      <c r="BG136" s="529">
        <f>AE136/$F136</f>
        <v>119.72007129678933</v>
      </c>
      <c r="BH136" s="532"/>
      <c r="BI136" s="529">
        <f>AG136/$E136</f>
        <v>889.27767850298824</v>
      </c>
      <c r="BJ136" s="529">
        <f>AH136/$F136</f>
        <v>879.33837355248909</v>
      </c>
      <c r="BK136" s="529">
        <f>BJ136-BI136</f>
        <v>-9.9393049504991495</v>
      </c>
      <c r="BL136" s="530">
        <f>BK136/BI136</f>
        <v>-1.1176829454699678E-2</v>
      </c>
    </row>
    <row r="137" spans="1:64">
      <c r="A137" s="397">
        <v>420</v>
      </c>
      <c r="B137" s="412">
        <v>11</v>
      </c>
      <c r="C137" s="412">
        <v>11</v>
      </c>
      <c r="D137" s="398" t="s">
        <v>160</v>
      </c>
      <c r="E137" s="400">
        <v>9177</v>
      </c>
      <c r="F137" s="400">
        <v>9049</v>
      </c>
      <c r="G137" s="522">
        <f>F137-E137</f>
        <v>-128</v>
      </c>
      <c r="H137" s="523">
        <f>G137/E137</f>
        <v>-1.3947913261414405E-2</v>
      </c>
      <c r="I137" s="523"/>
      <c r="J137" s="400">
        <v>1486813.7009455843</v>
      </c>
      <c r="K137" s="434">
        <f>'1. Vos-laskelma'!D137</f>
        <v>1320731.103885303</v>
      </c>
      <c r="L137" s="522">
        <f>K137-J137</f>
        <v>-166082.59706028132</v>
      </c>
      <c r="M137" s="523">
        <f>L137/J137</f>
        <v>-0.11170370366822423</v>
      </c>
      <c r="N137" s="523"/>
      <c r="O137" s="400">
        <v>2614455.4942625603</v>
      </c>
      <c r="P137" s="434">
        <f>'1. Vos-laskelma'!G137</f>
        <v>2697324.9076894466</v>
      </c>
      <c r="Q137" s="522">
        <f>P137-O137</f>
        <v>82869.413426886313</v>
      </c>
      <c r="R137" s="523">
        <f>Q137/O137</f>
        <v>3.1696624252638375E-2</v>
      </c>
      <c r="S137" s="523"/>
      <c r="T137" s="400">
        <v>1662406.046704923</v>
      </c>
      <c r="U137" s="434">
        <f>'1. Vos-laskelma'!I137</f>
        <v>1018984.7709108035</v>
      </c>
      <c r="V137" s="522">
        <f>U137-T137</f>
        <v>-643421.27579411957</v>
      </c>
      <c r="W137" s="523">
        <f>V137/T137</f>
        <v>-0.38704218928308964</v>
      </c>
      <c r="X137" s="524"/>
      <c r="Y137" s="434">
        <f>SUM(J137,O137,T137)</f>
        <v>5763675.2419130672</v>
      </c>
      <c r="Z137" s="434">
        <f>SUM(K137,P137,U137)</f>
        <v>5037040.7824855531</v>
      </c>
      <c r="AA137" s="522">
        <f>Z137-Y137</f>
        <v>-726634.45942751411</v>
      </c>
      <c r="AB137" s="523">
        <f>AA137/Y137</f>
        <v>-0.12607137441462282</v>
      </c>
      <c r="AC137" s="524"/>
      <c r="AD137" s="527">
        <v>0</v>
      </c>
      <c r="AE137" s="447">
        <v>1069852.5923772443</v>
      </c>
      <c r="AF137" s="515"/>
      <c r="AG137" s="399">
        <v>5763675.2419130672</v>
      </c>
      <c r="AH137" s="399">
        <f>SUM(Z137,AE137)</f>
        <v>6106893.3748627976</v>
      </c>
      <c r="AI137" s="522">
        <f>AH137-AG137</f>
        <v>343218.13294973038</v>
      </c>
      <c r="AJ137" s="523">
        <f>AI137/AG137</f>
        <v>5.9548485739423812E-2</v>
      </c>
      <c r="AL137" s="529">
        <f>J137/$E137</f>
        <v>162.01522294274648</v>
      </c>
      <c r="AM137" s="529">
        <f>K137/$F137</f>
        <v>145.95326598356758</v>
      </c>
      <c r="AN137" s="529">
        <f>AM137-AL137</f>
        <v>-16.0619569591789</v>
      </c>
      <c r="AO137" s="530">
        <f>AN137/AL137</f>
        <v>-9.9138566533682651E-2</v>
      </c>
      <c r="AP137" s="531"/>
      <c r="AQ137" s="529">
        <f>O137/$E137</f>
        <v>284.89217546720715</v>
      </c>
      <c r="AR137" s="529">
        <f>P137/$F137</f>
        <v>298.07988813011895</v>
      </c>
      <c r="AS137" s="529">
        <f>AR137-AQ137</f>
        <v>13.187712662911792</v>
      </c>
      <c r="AT137" s="530">
        <f>AS137/AQ137</f>
        <v>4.6290189055858362E-2</v>
      </c>
      <c r="AU137" s="531"/>
      <c r="AV137" s="529">
        <f>T137/$E137</f>
        <v>181.14918238039917</v>
      </c>
      <c r="AW137" s="529">
        <f>U137/$F137</f>
        <v>112.60744512220172</v>
      </c>
      <c r="AX137" s="529">
        <f>AW137-AV137</f>
        <v>-68.541737258197443</v>
      </c>
      <c r="AY137" s="530">
        <f>AX137/AV137</f>
        <v>-0.37837177268769084</v>
      </c>
      <c r="AZ137" s="531"/>
      <c r="BA137" s="529">
        <f>Y137/$E137</f>
        <v>628.05658079035277</v>
      </c>
      <c r="BB137" s="529">
        <f>Z137/$F137</f>
        <v>556.64059923588832</v>
      </c>
      <c r="BC137" s="529">
        <f>BB137-BA137</f>
        <v>-71.415981554464452</v>
      </c>
      <c r="BD137" s="530">
        <f>BC137/BA137</f>
        <v>-0.11370947099160056</v>
      </c>
      <c r="BE137" s="532"/>
      <c r="BF137" s="529">
        <f>AD137/$E137</f>
        <v>0</v>
      </c>
      <c r="BG137" s="529">
        <f>AE137/$F137</f>
        <v>118.22882002179736</v>
      </c>
      <c r="BH137" s="532"/>
      <c r="BI137" s="529">
        <f>AG137/$E137</f>
        <v>628.05658079035277</v>
      </c>
      <c r="BJ137" s="529">
        <f>AH137/$F137</f>
        <v>674.86941925768565</v>
      </c>
      <c r="BK137" s="529">
        <f>BJ137-BI137</f>
        <v>46.812838467332881</v>
      </c>
      <c r="BL137" s="530">
        <f>BK137/BI137</f>
        <v>7.453602095598319E-2</v>
      </c>
    </row>
    <row r="138" spans="1:64">
      <c r="A138" s="397">
        <v>421</v>
      </c>
      <c r="B138" s="412">
        <v>16</v>
      </c>
      <c r="C138" s="412">
        <v>16</v>
      </c>
      <c r="D138" s="398" t="s">
        <v>161</v>
      </c>
      <c r="E138" s="400">
        <v>695</v>
      </c>
      <c r="F138" s="400">
        <v>682</v>
      </c>
      <c r="G138" s="522">
        <f>F138-E138</f>
        <v>-13</v>
      </c>
      <c r="H138" s="523">
        <f>G138/E138</f>
        <v>-1.870503597122302E-2</v>
      </c>
      <c r="I138" s="523"/>
      <c r="J138" s="400">
        <v>1137240.7265702772</v>
      </c>
      <c r="K138" s="434">
        <f>'1. Vos-laskelma'!D138</f>
        <v>1172667.5470798383</v>
      </c>
      <c r="L138" s="522">
        <f>K138-J138</f>
        <v>35426.820509561105</v>
      </c>
      <c r="M138" s="523">
        <f>L138/J138</f>
        <v>3.1151558049105674E-2</v>
      </c>
      <c r="N138" s="523"/>
      <c r="O138" s="400">
        <v>196547.4678800673</v>
      </c>
      <c r="P138" s="434">
        <f>'1. Vos-laskelma'!G138</f>
        <v>167526.14049285828</v>
      </c>
      <c r="Q138" s="522">
        <f>P138-O138</f>
        <v>-29021.327387209021</v>
      </c>
      <c r="R138" s="523">
        <f>Q138/O138</f>
        <v>-0.14765556483748624</v>
      </c>
      <c r="S138" s="523"/>
      <c r="T138" s="400">
        <v>171167.80470794902</v>
      </c>
      <c r="U138" s="434">
        <f>'1. Vos-laskelma'!I138</f>
        <v>136562.09001982777</v>
      </c>
      <c r="V138" s="522">
        <f>U138-T138</f>
        <v>-34605.714688121254</v>
      </c>
      <c r="W138" s="523">
        <f>V138/T138</f>
        <v>-0.2021742041218933</v>
      </c>
      <c r="X138" s="524"/>
      <c r="Y138" s="434">
        <f>SUM(J138,O138,T138)</f>
        <v>1504955.9991582935</v>
      </c>
      <c r="Z138" s="434">
        <f>SUM(K138,P138,U138)</f>
        <v>1476755.7775925244</v>
      </c>
      <c r="AA138" s="522">
        <f>Z138-Y138</f>
        <v>-28200.221565769054</v>
      </c>
      <c r="AB138" s="523">
        <f>AA138/Y138</f>
        <v>-1.8738236587342853E-2</v>
      </c>
      <c r="AC138" s="524"/>
      <c r="AD138" s="527">
        <v>0</v>
      </c>
      <c r="AE138" s="447">
        <v>62746.165138261509</v>
      </c>
      <c r="AF138" s="515"/>
      <c r="AG138" s="399">
        <v>1504955.9991582935</v>
      </c>
      <c r="AH138" s="399">
        <f>SUM(Z138,AE138)</f>
        <v>1539501.9427307858</v>
      </c>
      <c r="AI138" s="522">
        <f>AH138-AG138</f>
        <v>34545.943572492339</v>
      </c>
      <c r="AJ138" s="523">
        <f>AI138/AG138</f>
        <v>2.2954786446788829E-2</v>
      </c>
      <c r="AL138" s="529">
        <f>J138/$E138</f>
        <v>1636.3175921874492</v>
      </c>
      <c r="AM138" s="529">
        <f>K138/$F138</f>
        <v>1719.4538813487366</v>
      </c>
      <c r="AN138" s="529">
        <f>AM138-AL138</f>
        <v>83.136289161287323</v>
      </c>
      <c r="AO138" s="530">
        <f>AN138/AL138</f>
        <v>5.0806939654147287E-2</v>
      </c>
      <c r="AP138" s="531"/>
      <c r="AQ138" s="529">
        <f>O138/$E138</f>
        <v>282.80211205765079</v>
      </c>
      <c r="AR138" s="529">
        <f>P138/$F138</f>
        <v>245.63950218894175</v>
      </c>
      <c r="AS138" s="529">
        <f>AR138-AQ138</f>
        <v>-37.16260986870904</v>
      </c>
      <c r="AT138" s="530">
        <f>AS138/AQ138</f>
        <v>-0.13140853014963777</v>
      </c>
      <c r="AU138" s="531"/>
      <c r="AV138" s="529">
        <f>T138/$E138</f>
        <v>246.28461109057412</v>
      </c>
      <c r="AW138" s="529">
        <f>U138/$F138</f>
        <v>200.23766865077386</v>
      </c>
      <c r="AX138" s="529">
        <f>AW138-AV138</f>
        <v>-46.046942439800262</v>
      </c>
      <c r="AY138" s="530">
        <f>AX138/AV138</f>
        <v>-0.18696638103330762</v>
      </c>
      <c r="AZ138" s="531"/>
      <c r="BA138" s="529">
        <f>Y138/$E138</f>
        <v>2165.4043153356743</v>
      </c>
      <c r="BB138" s="529">
        <f>Z138/$F138</f>
        <v>2165.3310521884523</v>
      </c>
      <c r="BC138" s="529">
        <f>BB138-BA138</f>
        <v>-7.3263147221950931E-2</v>
      </c>
      <c r="BD138" s="530">
        <f>BC138/BA138</f>
        <v>-3.3833472438884427E-5</v>
      </c>
      <c r="BE138" s="532"/>
      <c r="BF138" s="529">
        <f>AD138/$E138</f>
        <v>0</v>
      </c>
      <c r="BG138" s="529">
        <f>AE138/$F138</f>
        <v>92.003174689533012</v>
      </c>
      <c r="BH138" s="532"/>
      <c r="BI138" s="529">
        <f>AG138/$E138</f>
        <v>2165.4043153356743</v>
      </c>
      <c r="BJ138" s="529">
        <f>AH138/$F138</f>
        <v>2257.3342268779852</v>
      </c>
      <c r="BK138" s="529">
        <f>BJ138-BI138</f>
        <v>91.929911542310947</v>
      </c>
      <c r="BL138" s="530">
        <f>BK138/BI138</f>
        <v>4.2453924604865426E-2</v>
      </c>
    </row>
    <row r="139" spans="1:64">
      <c r="A139" s="397">
        <v>422</v>
      </c>
      <c r="B139" s="412">
        <v>12</v>
      </c>
      <c r="C139" s="412">
        <v>12</v>
      </c>
      <c r="D139" s="398" t="s">
        <v>162</v>
      </c>
      <c r="E139" s="400">
        <v>10372</v>
      </c>
      <c r="F139" s="400">
        <v>10228</v>
      </c>
      <c r="G139" s="522">
        <f>F139-E139</f>
        <v>-144</v>
      </c>
      <c r="H139" s="523">
        <f>G139/E139</f>
        <v>-1.3883532587736213E-2</v>
      </c>
      <c r="I139" s="523"/>
      <c r="J139" s="400">
        <v>722512.35930313775</v>
      </c>
      <c r="K139" s="434">
        <f>'1. Vos-laskelma'!D139</f>
        <v>545656.53824494244</v>
      </c>
      <c r="L139" s="522">
        <f>K139-J139</f>
        <v>-176855.82105819532</v>
      </c>
      <c r="M139" s="523">
        <f>L139/J139</f>
        <v>-0.24477895607041592</v>
      </c>
      <c r="N139" s="523"/>
      <c r="O139" s="400">
        <v>3451300.5793498056</v>
      </c>
      <c r="P139" s="434">
        <f>'1. Vos-laskelma'!G139</f>
        <v>3895192.7846473777</v>
      </c>
      <c r="Q139" s="522">
        <f>P139-O139</f>
        <v>443892.20529757207</v>
      </c>
      <c r="R139" s="523">
        <f>Q139/O139</f>
        <v>0.12861592176396222</v>
      </c>
      <c r="S139" s="523"/>
      <c r="T139" s="400">
        <v>2083674.6945745316</v>
      </c>
      <c r="U139" s="434">
        <f>'1. Vos-laskelma'!I139</f>
        <v>1488954.8554644082</v>
      </c>
      <c r="V139" s="522">
        <f>U139-T139</f>
        <v>-594719.83911012346</v>
      </c>
      <c r="W139" s="523">
        <f>V139/T139</f>
        <v>-0.2854187559404805</v>
      </c>
      <c r="X139" s="524"/>
      <c r="Y139" s="434">
        <f>SUM(J139,O139,T139)</f>
        <v>6257487.633227475</v>
      </c>
      <c r="Z139" s="434">
        <f>SUM(K139,P139,U139)</f>
        <v>5929804.1783567285</v>
      </c>
      <c r="AA139" s="522">
        <f>Z139-Y139</f>
        <v>-327683.45487074647</v>
      </c>
      <c r="AB139" s="523">
        <f>AA139/Y139</f>
        <v>-5.2366616456536973E-2</v>
      </c>
      <c r="AC139" s="524"/>
      <c r="AD139" s="527">
        <v>0</v>
      </c>
      <c r="AE139" s="447">
        <v>1952305.7416097249</v>
      </c>
      <c r="AF139" s="515"/>
      <c r="AG139" s="399">
        <v>6257487.633227475</v>
      </c>
      <c r="AH139" s="399">
        <f>SUM(Z139,AE139)</f>
        <v>7882109.9199664537</v>
      </c>
      <c r="AI139" s="522">
        <f>AH139-AG139</f>
        <v>1624622.2867389787</v>
      </c>
      <c r="AJ139" s="523">
        <f>AI139/AG139</f>
        <v>0.2596285253704983</v>
      </c>
      <c r="AL139" s="529">
        <f>J139/$E139</f>
        <v>69.659888093245058</v>
      </c>
      <c r="AM139" s="529">
        <f>K139/$F139</f>
        <v>53.349290012215725</v>
      </c>
      <c r="AN139" s="529">
        <f>AM139-AL139</f>
        <v>-16.310598081029333</v>
      </c>
      <c r="AO139" s="530">
        <f>AN139/AL139</f>
        <v>-0.23414619987899432</v>
      </c>
      <c r="AP139" s="531"/>
      <c r="AQ139" s="529">
        <f>O139/$E139</f>
        <v>332.75169488524926</v>
      </c>
      <c r="AR139" s="529">
        <f>P139/$F139</f>
        <v>380.83621281261026</v>
      </c>
      <c r="AS139" s="529">
        <f>AR139-AQ139</f>
        <v>48.084517927360992</v>
      </c>
      <c r="AT139" s="530">
        <f>AS139/AQ139</f>
        <v>0.14450570400232859</v>
      </c>
      <c r="AU139" s="531"/>
      <c r="AV139" s="529">
        <f>T139/$E139</f>
        <v>200.89420503032508</v>
      </c>
      <c r="AW139" s="529">
        <f>U139/$F139</f>
        <v>145.576344883106</v>
      </c>
      <c r="AX139" s="529">
        <f>AW139-AV139</f>
        <v>-55.317860147219079</v>
      </c>
      <c r="AY139" s="530">
        <f>AX139/AV139</f>
        <v>-0.27535816744374891</v>
      </c>
      <c r="AZ139" s="531"/>
      <c r="BA139" s="529">
        <f>Y139/$E139</f>
        <v>603.30578800881938</v>
      </c>
      <c r="BB139" s="529">
        <f>Z139/$F139</f>
        <v>579.76184770793202</v>
      </c>
      <c r="BC139" s="529">
        <f>BB139-BA139</f>
        <v>-23.543940300887357</v>
      </c>
      <c r="BD139" s="530">
        <f>BC139/BA139</f>
        <v>-3.9024887161439238E-2</v>
      </c>
      <c r="BE139" s="532"/>
      <c r="BF139" s="529">
        <f>AD139/$E139</f>
        <v>0</v>
      </c>
      <c r="BG139" s="529">
        <f>AE139/$F139</f>
        <v>190.87854337208887</v>
      </c>
      <c r="BH139" s="532"/>
      <c r="BI139" s="529">
        <f>AG139/$E139</f>
        <v>603.30578800881938</v>
      </c>
      <c r="BJ139" s="529">
        <f>AH139/$F139</f>
        <v>770.64039108002089</v>
      </c>
      <c r="BK139" s="529">
        <f>BJ139-BI139</f>
        <v>167.33460307120151</v>
      </c>
      <c r="BL139" s="530">
        <f>BK139/BI139</f>
        <v>0.27736283390133054</v>
      </c>
    </row>
    <row r="140" spans="1:64">
      <c r="A140" s="397">
        <v>423</v>
      </c>
      <c r="B140" s="412">
        <v>2</v>
      </c>
      <c r="C140" s="412">
        <v>2</v>
      </c>
      <c r="D140" s="398" t="s">
        <v>163</v>
      </c>
      <c r="E140" s="400">
        <v>20497</v>
      </c>
      <c r="F140" s="400">
        <v>20637</v>
      </c>
      <c r="G140" s="522">
        <f>F140-E140</f>
        <v>140</v>
      </c>
      <c r="H140" s="523">
        <f>G140/E140</f>
        <v>6.8302678440747425E-3</v>
      </c>
      <c r="I140" s="523"/>
      <c r="J140" s="400">
        <v>13709181.582627267</v>
      </c>
      <c r="K140" s="434">
        <f>'1. Vos-laskelma'!D140</f>
        <v>13496053.91774812</v>
      </c>
      <c r="L140" s="522">
        <f>K140-J140</f>
        <v>-213127.66487914696</v>
      </c>
      <c r="M140" s="523">
        <f>L140/J140</f>
        <v>-1.5546344878036298E-2</v>
      </c>
      <c r="N140" s="523"/>
      <c r="O140" s="400">
        <v>2104133.6650734823</v>
      </c>
      <c r="P140" s="434">
        <f>'1. Vos-laskelma'!G140</f>
        <v>1487500.4182869596</v>
      </c>
      <c r="Q140" s="522">
        <f>P140-O140</f>
        <v>-616633.24678652268</v>
      </c>
      <c r="R140" s="523">
        <f>Q140/O140</f>
        <v>-0.29305802051553037</v>
      </c>
      <c r="S140" s="523"/>
      <c r="T140" s="400">
        <v>2498054.886262083</v>
      </c>
      <c r="U140" s="434">
        <f>'1. Vos-laskelma'!I140</f>
        <v>1263574.7450208638</v>
      </c>
      <c r="V140" s="522">
        <f>U140-T140</f>
        <v>-1234480.1412412191</v>
      </c>
      <c r="W140" s="523">
        <f>V140/T140</f>
        <v>-0.49417654833373581</v>
      </c>
      <c r="X140" s="524"/>
      <c r="Y140" s="434">
        <f>SUM(J140,O140,T140)</f>
        <v>18311370.133962832</v>
      </c>
      <c r="Z140" s="434">
        <f>SUM(K140,P140,U140)</f>
        <v>16247129.081055945</v>
      </c>
      <c r="AA140" s="522">
        <f>Z140-Y140</f>
        <v>-2064241.0529068876</v>
      </c>
      <c r="AB140" s="523">
        <f>AA140/Y140</f>
        <v>-0.11273001625794549</v>
      </c>
      <c r="AC140" s="524"/>
      <c r="AD140" s="527">
        <v>0</v>
      </c>
      <c r="AE140" s="447">
        <v>2079274.4102135159</v>
      </c>
      <c r="AF140" s="515"/>
      <c r="AG140" s="399">
        <v>18311370.133962832</v>
      </c>
      <c r="AH140" s="399">
        <f>SUM(Z140,AE140)</f>
        <v>18326403.491269462</v>
      </c>
      <c r="AI140" s="522">
        <f>AH140-AG140</f>
        <v>15033.357306629419</v>
      </c>
      <c r="AJ140" s="523">
        <f>AI140/AG140</f>
        <v>8.2098484147543108E-4</v>
      </c>
      <c r="AL140" s="529">
        <f>J140/$E140</f>
        <v>668.83844380286223</v>
      </c>
      <c r="AM140" s="529">
        <f>K140/$F140</f>
        <v>653.97363559374514</v>
      </c>
      <c r="AN140" s="529">
        <f>AM140-AL140</f>
        <v>-14.864808209117086</v>
      </c>
      <c r="AO140" s="530">
        <f>AN140/AL140</f>
        <v>-2.2224811308092864E-2</v>
      </c>
      <c r="AP140" s="531"/>
      <c r="AQ140" s="529">
        <f>O140/$E140</f>
        <v>102.655689372761</v>
      </c>
      <c r="AR140" s="529">
        <f>P140/$F140</f>
        <v>72.079295357220502</v>
      </c>
      <c r="AS140" s="529">
        <f>AR140-AQ140</f>
        <v>-30.576394015540501</v>
      </c>
      <c r="AT140" s="530">
        <f>AS140/AQ140</f>
        <v>-0.29785386667184316</v>
      </c>
      <c r="AU140" s="531"/>
      <c r="AV140" s="529">
        <f>T140/$E140</f>
        <v>121.87417115978353</v>
      </c>
      <c r="AW140" s="529">
        <f>U140/$F140</f>
        <v>61.228606145314913</v>
      </c>
      <c r="AX140" s="529">
        <f>AW140-AV140</f>
        <v>-60.645565014468616</v>
      </c>
      <c r="AY140" s="530">
        <f>AX140/AV140</f>
        <v>-0.49760802011903776</v>
      </c>
      <c r="AZ140" s="531"/>
      <c r="BA140" s="529">
        <f>Y140/$E140</f>
        <v>893.36830433540672</v>
      </c>
      <c r="BB140" s="529">
        <f>Z140/$F140</f>
        <v>787.28153709628066</v>
      </c>
      <c r="BC140" s="529">
        <f>BB140-BA140</f>
        <v>-106.08676723912606</v>
      </c>
      <c r="BD140" s="530">
        <f>BC140/BA140</f>
        <v>-0.11874919529190817</v>
      </c>
      <c r="BE140" s="532"/>
      <c r="BF140" s="529">
        <f>AD140/$E140</f>
        <v>0</v>
      </c>
      <c r="BG140" s="529">
        <f>AE140/$F140</f>
        <v>100.75468383066898</v>
      </c>
      <c r="BH140" s="532"/>
      <c r="BI140" s="529">
        <f>AG140/$E140</f>
        <v>893.36830433540672</v>
      </c>
      <c r="BJ140" s="529">
        <f>AH140/$F140</f>
        <v>888.0362209269498</v>
      </c>
      <c r="BK140" s="529">
        <f>BJ140-BI140</f>
        <v>-5.3320834084569242</v>
      </c>
      <c r="BL140" s="530">
        <f>BK140/BI140</f>
        <v>-5.968516436704748E-3</v>
      </c>
    </row>
    <row r="141" spans="1:64">
      <c r="A141" s="397">
        <v>425</v>
      </c>
      <c r="B141" s="412">
        <v>17</v>
      </c>
      <c r="C141" s="412">
        <v>17</v>
      </c>
      <c r="D141" s="398" t="s">
        <v>164</v>
      </c>
      <c r="E141" s="400">
        <v>10258</v>
      </c>
      <c r="F141" s="400">
        <v>10256</v>
      </c>
      <c r="G141" s="522">
        <f>F141-E141</f>
        <v>-2</v>
      </c>
      <c r="H141" s="523">
        <f>G141/E141</f>
        <v>-1.9496977968414895E-4</v>
      </c>
      <c r="I141" s="523"/>
      <c r="J141" s="400">
        <v>13762681.000247251</v>
      </c>
      <c r="K141" s="434">
        <f>'1. Vos-laskelma'!D141</f>
        <v>13725475.677460423</v>
      </c>
      <c r="L141" s="522">
        <f>K141-J141</f>
        <v>-37205.322786828503</v>
      </c>
      <c r="M141" s="523">
        <f>L141/J141</f>
        <v>-2.7033484817500382E-3</v>
      </c>
      <c r="N141" s="523"/>
      <c r="O141" s="400">
        <v>5142157.3466271069</v>
      </c>
      <c r="P141" s="434">
        <f>'1. Vos-laskelma'!G141</f>
        <v>5366309.5995195089</v>
      </c>
      <c r="Q141" s="522">
        <f>P141-O141</f>
        <v>224152.252892402</v>
      </c>
      <c r="R141" s="523">
        <f>Q141/O141</f>
        <v>4.3591091789408211E-2</v>
      </c>
      <c r="S141" s="523"/>
      <c r="T141" s="400">
        <v>1152653.9221954255</v>
      </c>
      <c r="U141" s="434">
        <f>'1. Vos-laskelma'!I141</f>
        <v>356099.04423203366</v>
      </c>
      <c r="V141" s="522">
        <f>U141-T141</f>
        <v>-796554.87796339183</v>
      </c>
      <c r="W141" s="523">
        <f>V141/T141</f>
        <v>-0.6910616123582155</v>
      </c>
      <c r="X141" s="524"/>
      <c r="Y141" s="434">
        <f>SUM(J141,O141,T141)</f>
        <v>20057492.269069783</v>
      </c>
      <c r="Z141" s="434">
        <f>SUM(K141,P141,U141)</f>
        <v>19447884.321211964</v>
      </c>
      <c r="AA141" s="522">
        <f>Z141-Y141</f>
        <v>-609607.9478578195</v>
      </c>
      <c r="AB141" s="523">
        <f>AA141/Y141</f>
        <v>-3.0393029182311213E-2</v>
      </c>
      <c r="AC141" s="524"/>
      <c r="AD141" s="527">
        <v>0</v>
      </c>
      <c r="AE141" s="447">
        <v>992664.6531322446</v>
      </c>
      <c r="AF141" s="515"/>
      <c r="AG141" s="399">
        <v>20057492.269069783</v>
      </c>
      <c r="AH141" s="399">
        <f>SUM(Z141,AE141)</f>
        <v>20440548.974344209</v>
      </c>
      <c r="AI141" s="522">
        <f>AH141-AG141</f>
        <v>383056.70527442545</v>
      </c>
      <c r="AJ141" s="523">
        <f>AI141/AG141</f>
        <v>1.9097936079732598E-2</v>
      </c>
      <c r="AL141" s="529">
        <f>J141/$E141</f>
        <v>1341.6534412407148</v>
      </c>
      <c r="AM141" s="529">
        <f>K141/$F141</f>
        <v>1338.2874100487932</v>
      </c>
      <c r="AN141" s="529">
        <f>AM141-AL141</f>
        <v>-3.3660311919215928</v>
      </c>
      <c r="AO141" s="530">
        <f>AN141/AL141</f>
        <v>-2.5088678554789851E-3</v>
      </c>
      <c r="AP141" s="531"/>
      <c r="AQ141" s="529">
        <f>O141/$E141</f>
        <v>501.28264248655751</v>
      </c>
      <c r="AR141" s="529">
        <f>P141/$F141</f>
        <v>523.236115397768</v>
      </c>
      <c r="AS141" s="529">
        <f>AR141-AQ141</f>
        <v>21.953472911210497</v>
      </c>
      <c r="AT141" s="530">
        <f>AS141/AQ141</f>
        <v>4.3794600192643224E-2</v>
      </c>
      <c r="AU141" s="531"/>
      <c r="AV141" s="529">
        <f>T141/$E141</f>
        <v>112.36634063125614</v>
      </c>
      <c r="AW141" s="529">
        <f>U141/$F141</f>
        <v>34.721045654449462</v>
      </c>
      <c r="AX141" s="529">
        <f>AW141-AV141</f>
        <v>-77.645294976806667</v>
      </c>
      <c r="AY141" s="530">
        <f>AX141/AV141</f>
        <v>-0.69100136696280945</v>
      </c>
      <c r="AZ141" s="531"/>
      <c r="BA141" s="529">
        <f>Y141/$E141</f>
        <v>1955.3024243585282</v>
      </c>
      <c r="BB141" s="529">
        <f>Z141/$F141</f>
        <v>1896.2445711010105</v>
      </c>
      <c r="BC141" s="529">
        <f>BB141-BA141</f>
        <v>-59.057853257517763</v>
      </c>
      <c r="BD141" s="530">
        <f>BC141/BA141</f>
        <v>-3.020394825976485E-2</v>
      </c>
      <c r="BE141" s="532"/>
      <c r="BF141" s="529">
        <f>AD141/$E141</f>
        <v>0</v>
      </c>
      <c r="BG141" s="529">
        <f>AE141/$F141</f>
        <v>96.788675227402948</v>
      </c>
      <c r="BH141" s="532"/>
      <c r="BI141" s="529">
        <f>AG141/$E141</f>
        <v>1955.3024243585282</v>
      </c>
      <c r="BJ141" s="529">
        <f>AH141/$F141</f>
        <v>1993.0332463284135</v>
      </c>
      <c r="BK141" s="529">
        <f>BJ141-BI141</f>
        <v>37.730821969885255</v>
      </c>
      <c r="BL141" s="530">
        <f>BK141/BI141</f>
        <v>1.9296668126550051E-2</v>
      </c>
    </row>
    <row r="142" spans="1:64">
      <c r="A142" s="397">
        <v>426</v>
      </c>
      <c r="B142" s="412">
        <v>12</v>
      </c>
      <c r="C142" s="412">
        <v>12</v>
      </c>
      <c r="D142" s="398" t="s">
        <v>165</v>
      </c>
      <c r="E142" s="400">
        <v>11962</v>
      </c>
      <c r="F142" s="400">
        <v>11969</v>
      </c>
      <c r="G142" s="522">
        <f>F142-E142</f>
        <v>7</v>
      </c>
      <c r="H142" s="523">
        <f>G142/E142</f>
        <v>5.8518642367497078E-4</v>
      </c>
      <c r="I142" s="523"/>
      <c r="J142" s="400">
        <v>1988975.5825812165</v>
      </c>
      <c r="K142" s="434">
        <f>'1. Vos-laskelma'!D142</f>
        <v>2220659.6214349912</v>
      </c>
      <c r="L142" s="522">
        <f>K142-J142</f>
        <v>231684.03885377478</v>
      </c>
      <c r="M142" s="523">
        <f>L142/J142</f>
        <v>0.11648410412012404</v>
      </c>
      <c r="N142" s="523"/>
      <c r="O142" s="400">
        <v>5975700.0152636115</v>
      </c>
      <c r="P142" s="434">
        <f>'1. Vos-laskelma'!G142</f>
        <v>5774867.4768797532</v>
      </c>
      <c r="Q142" s="522">
        <f>P142-O142</f>
        <v>-200832.53838385828</v>
      </c>
      <c r="R142" s="523">
        <f>Q142/O142</f>
        <v>-3.3608202866756316E-2</v>
      </c>
      <c r="S142" s="523"/>
      <c r="T142" s="400">
        <v>2072703.9688236376</v>
      </c>
      <c r="U142" s="434">
        <f>'1. Vos-laskelma'!I142</f>
        <v>1011866.5799908205</v>
      </c>
      <c r="V142" s="522">
        <f>U142-T142</f>
        <v>-1060837.3888328171</v>
      </c>
      <c r="W142" s="523">
        <f>V142/T142</f>
        <v>-0.51181326652975678</v>
      </c>
      <c r="X142" s="524"/>
      <c r="Y142" s="434">
        <f>SUM(J142,O142,T142)</f>
        <v>10037379.566668466</v>
      </c>
      <c r="Z142" s="434">
        <f>SUM(K142,P142,U142)</f>
        <v>9007393.6783055644</v>
      </c>
      <c r="AA142" s="522">
        <f>Z142-Y142</f>
        <v>-1029985.8883629013</v>
      </c>
      <c r="AB142" s="523">
        <f>AA142/Y142</f>
        <v>-0.10261501834435127</v>
      </c>
      <c r="AC142" s="524"/>
      <c r="AD142" s="527">
        <v>0</v>
      </c>
      <c r="AE142" s="447">
        <v>1736568.2793523001</v>
      </c>
      <c r="AF142" s="515"/>
      <c r="AG142" s="399">
        <v>10037379.566668466</v>
      </c>
      <c r="AH142" s="399">
        <f>SUM(Z142,AE142)</f>
        <v>10743961.957657864</v>
      </c>
      <c r="AI142" s="522">
        <f>AH142-AG142</f>
        <v>706582.39098939858</v>
      </c>
      <c r="AJ142" s="523">
        <f>AI142/AG142</f>
        <v>7.0395105245972311E-2</v>
      </c>
      <c r="AL142" s="529">
        <f>J142/$E142</f>
        <v>166.27450113536335</v>
      </c>
      <c r="AM142" s="529">
        <f>K142/$F142</f>
        <v>185.53426530495372</v>
      </c>
      <c r="AN142" s="529">
        <f>AM142-AL142</f>
        <v>19.259764169590369</v>
      </c>
      <c r="AO142" s="530">
        <f>AN142/AL142</f>
        <v>0.11583113488887319</v>
      </c>
      <c r="AP142" s="531"/>
      <c r="AQ142" s="529">
        <f>O142/$E142</f>
        <v>499.55693155522584</v>
      </c>
      <c r="AR142" s="529">
        <f>P142/$F142</f>
        <v>482.48537696380259</v>
      </c>
      <c r="AS142" s="529">
        <f>AR142-AQ142</f>
        <v>-17.071554591423251</v>
      </c>
      <c r="AT142" s="530">
        <f>AS142/AQ142</f>
        <v>-3.4173391485682943E-2</v>
      </c>
      <c r="AU142" s="531"/>
      <c r="AV142" s="529">
        <f>T142/$E142</f>
        <v>173.2740318361175</v>
      </c>
      <c r="AW142" s="529">
        <f>U142/$F142</f>
        <v>84.540611579147836</v>
      </c>
      <c r="AX142" s="529">
        <f>AW142-AV142</f>
        <v>-88.733420256969666</v>
      </c>
      <c r="AY142" s="530">
        <f>AX142/AV142</f>
        <v>-0.51209877969997086</v>
      </c>
      <c r="AZ142" s="531"/>
      <c r="BA142" s="529">
        <f>Y142/$E142</f>
        <v>839.10546452670667</v>
      </c>
      <c r="BB142" s="529">
        <f>Z142/$F142</f>
        <v>752.56025384790416</v>
      </c>
      <c r="BC142" s="529">
        <f>BB142-BA142</f>
        <v>-86.545210678802505</v>
      </c>
      <c r="BD142" s="530">
        <f>BC142/BA142</f>
        <v>-0.10313984872881016</v>
      </c>
      <c r="BE142" s="532"/>
      <c r="BF142" s="529">
        <f>AD142/$E142</f>
        <v>0</v>
      </c>
      <c r="BG142" s="529">
        <f>AE142/$F142</f>
        <v>145.08883610596541</v>
      </c>
      <c r="BH142" s="532"/>
      <c r="BI142" s="529">
        <f>AG142/$E142</f>
        <v>839.10546452670667</v>
      </c>
      <c r="BJ142" s="529">
        <f>AH142/$F142</f>
        <v>897.64908995386952</v>
      </c>
      <c r="BK142" s="529">
        <f>BJ142-BI142</f>
        <v>58.543625427162851</v>
      </c>
      <c r="BL142" s="530">
        <f>BK142/BI142</f>
        <v>6.9769090897512029E-2</v>
      </c>
    </row>
    <row r="143" spans="1:64">
      <c r="A143" s="397">
        <v>430</v>
      </c>
      <c r="B143" s="412">
        <v>2</v>
      </c>
      <c r="C143" s="412">
        <v>2</v>
      </c>
      <c r="D143" s="398" t="s">
        <v>166</v>
      </c>
      <c r="E143" s="400">
        <v>15392</v>
      </c>
      <c r="F143" s="400">
        <v>15420</v>
      </c>
      <c r="G143" s="522">
        <f>F143-E143</f>
        <v>28</v>
      </c>
      <c r="H143" s="523">
        <f>G143/E143</f>
        <v>1.8191268191268192E-3</v>
      </c>
      <c r="I143" s="523"/>
      <c r="J143" s="400">
        <v>2230505.8810826493</v>
      </c>
      <c r="K143" s="434">
        <f>'1. Vos-laskelma'!D143</f>
        <v>2183944.3799831746</v>
      </c>
      <c r="L143" s="522">
        <f>K143-J143</f>
        <v>-46561.501099474728</v>
      </c>
      <c r="M143" s="523">
        <f>L143/J143</f>
        <v>-2.0874861391028735E-2</v>
      </c>
      <c r="N143" s="523"/>
      <c r="O143" s="400">
        <v>6096013.1881590029</v>
      </c>
      <c r="P143" s="434">
        <f>'1. Vos-laskelma'!G143</f>
        <v>5928569.7651897902</v>
      </c>
      <c r="Q143" s="522">
        <f>P143-O143</f>
        <v>-167443.42296921276</v>
      </c>
      <c r="R143" s="523">
        <f>Q143/O143</f>
        <v>-2.7467693687811837E-2</v>
      </c>
      <c r="S143" s="523"/>
      <c r="T143" s="400">
        <v>3262020.8470723964</v>
      </c>
      <c r="U143" s="434">
        <f>'1. Vos-laskelma'!I143</f>
        <v>2343748.0859742085</v>
      </c>
      <c r="V143" s="522">
        <f>U143-T143</f>
        <v>-918272.76109818788</v>
      </c>
      <c r="W143" s="523">
        <f>V143/T143</f>
        <v>-0.28150425890819208</v>
      </c>
      <c r="X143" s="524"/>
      <c r="Y143" s="434">
        <f>SUM(J143,O143,T143)</f>
        <v>11588539.916314049</v>
      </c>
      <c r="Z143" s="434">
        <f>SUM(K143,P143,U143)</f>
        <v>10456262.231147174</v>
      </c>
      <c r="AA143" s="522">
        <f>Z143-Y143</f>
        <v>-1132277.6851668749</v>
      </c>
      <c r="AB143" s="523">
        <f>AA143/Y143</f>
        <v>-9.7706673432852692E-2</v>
      </c>
      <c r="AC143" s="524"/>
      <c r="AD143" s="527">
        <v>0</v>
      </c>
      <c r="AE143" s="447">
        <v>2318556.0496759797</v>
      </c>
      <c r="AF143" s="515"/>
      <c r="AG143" s="399">
        <v>11588539.916314049</v>
      </c>
      <c r="AH143" s="399">
        <f>SUM(Z143,AE143)</f>
        <v>12774818.280823153</v>
      </c>
      <c r="AI143" s="522">
        <f>AH143-AG143</f>
        <v>1186278.3645091038</v>
      </c>
      <c r="AJ143" s="523">
        <f>AI143/AG143</f>
        <v>0.10236650803947196</v>
      </c>
      <c r="AL143" s="529">
        <f>J143/$E143</f>
        <v>144.91332387491224</v>
      </c>
      <c r="AM143" s="529">
        <f>K143/$F143</f>
        <v>141.630634240154</v>
      </c>
      <c r="AN143" s="529">
        <f>AM143-AL143</f>
        <v>-3.2826896347582419</v>
      </c>
      <c r="AO143" s="530">
        <f>AN143/AL143</f>
        <v>-2.2652779930655842E-2</v>
      </c>
      <c r="AP143" s="531"/>
      <c r="AQ143" s="529">
        <f>O143/$E143</f>
        <v>396.05075286895811</v>
      </c>
      <c r="AR143" s="529">
        <f>P143/$F143</f>
        <v>384.47274741827431</v>
      </c>
      <c r="AS143" s="529">
        <f>AR143-AQ143</f>
        <v>-11.578005450683804</v>
      </c>
      <c r="AT143" s="530">
        <f>AS143/AQ143</f>
        <v>-2.9233640806926166E-2</v>
      </c>
      <c r="AU143" s="531"/>
      <c r="AV143" s="529">
        <f>T143/$E143</f>
        <v>211.92962883786359</v>
      </c>
      <c r="AW143" s="529">
        <f>U143/$F143</f>
        <v>151.99403929793829</v>
      </c>
      <c r="AX143" s="529">
        <f>AW143-AV143</f>
        <v>-59.935589539925303</v>
      </c>
      <c r="AY143" s="530">
        <f>AX143/AV143</f>
        <v>-0.28280892043546646</v>
      </c>
      <c r="AZ143" s="531"/>
      <c r="BA143" s="529">
        <f>Y143/$E143</f>
        <v>752.89370558173391</v>
      </c>
      <c r="BB143" s="529">
        <f>Z143/$F143</f>
        <v>678.0974209563667</v>
      </c>
      <c r="BC143" s="529">
        <f>BB143-BA143</f>
        <v>-74.796284625367207</v>
      </c>
      <c r="BD143" s="530">
        <f>BC143/BA143</f>
        <v>-9.9345078954505006E-2</v>
      </c>
      <c r="BE143" s="532"/>
      <c r="BF143" s="529">
        <f>AD143/$E143</f>
        <v>0</v>
      </c>
      <c r="BG143" s="529">
        <f>AE143/$F143</f>
        <v>150.36031450557584</v>
      </c>
      <c r="BH143" s="532"/>
      <c r="BI143" s="529">
        <f>AG143/$E143</f>
        <v>752.89370558173391</v>
      </c>
      <c r="BJ143" s="529">
        <f>AH143/$F143</f>
        <v>828.45773546194243</v>
      </c>
      <c r="BK143" s="529">
        <f>BJ143-BI143</f>
        <v>75.564029880208523</v>
      </c>
      <c r="BL143" s="530">
        <f>BK143/BI143</f>
        <v>0.10036480491203324</v>
      </c>
    </row>
    <row r="144" spans="1:64">
      <c r="A144" s="397">
        <v>433</v>
      </c>
      <c r="B144" s="412">
        <v>5</v>
      </c>
      <c r="C144" s="412">
        <v>5</v>
      </c>
      <c r="D144" s="398" t="s">
        <v>167</v>
      </c>
      <c r="E144" s="400">
        <v>7749</v>
      </c>
      <c r="F144" s="400">
        <v>7692</v>
      </c>
      <c r="G144" s="522">
        <f>F144-E144</f>
        <v>-57</v>
      </c>
      <c r="H144" s="523">
        <f>G144/E144</f>
        <v>-7.3557878435927216E-3</v>
      </c>
      <c r="I144" s="523"/>
      <c r="J144" s="400">
        <v>2111024.3966199881</v>
      </c>
      <c r="K144" s="434">
        <f>'1. Vos-laskelma'!D144</f>
        <v>1593761.5928533149</v>
      </c>
      <c r="L144" s="522">
        <f>K144-J144</f>
        <v>-517262.8037666732</v>
      </c>
      <c r="M144" s="523">
        <f>L144/J144</f>
        <v>-0.24502928748472783</v>
      </c>
      <c r="N144" s="523"/>
      <c r="O144" s="400">
        <v>2289313.0917410306</v>
      </c>
      <c r="P144" s="434">
        <f>'1. Vos-laskelma'!G144</f>
        <v>2321834.6030742698</v>
      </c>
      <c r="Q144" s="522">
        <f>P144-O144</f>
        <v>32521.511333239265</v>
      </c>
      <c r="R144" s="523">
        <f>Q144/O144</f>
        <v>1.4205794502536367E-2</v>
      </c>
      <c r="S144" s="523"/>
      <c r="T144" s="400">
        <v>1403191.154405253</v>
      </c>
      <c r="U144" s="434">
        <f>'1. Vos-laskelma'!I144</f>
        <v>885400.76478902367</v>
      </c>
      <c r="V144" s="522">
        <f>U144-T144</f>
        <v>-517790.38961622934</v>
      </c>
      <c r="W144" s="523">
        <f>V144/T144</f>
        <v>-0.36900916029198916</v>
      </c>
      <c r="X144" s="524"/>
      <c r="Y144" s="434">
        <f>SUM(J144,O144,T144)</f>
        <v>5803528.6427662717</v>
      </c>
      <c r="Z144" s="434">
        <f>SUM(K144,P144,U144)</f>
        <v>4800996.960716608</v>
      </c>
      <c r="AA144" s="522">
        <f>Z144-Y144</f>
        <v>-1002531.6820496637</v>
      </c>
      <c r="AB144" s="523">
        <f>AA144/Y144</f>
        <v>-0.17274519413275499</v>
      </c>
      <c r="AC144" s="524"/>
      <c r="AD144" s="527">
        <v>0</v>
      </c>
      <c r="AE144" s="447">
        <v>829554.32417555037</v>
      </c>
      <c r="AF144" s="515"/>
      <c r="AG144" s="399">
        <v>5803528.6427662717</v>
      </c>
      <c r="AH144" s="399">
        <f>SUM(Z144,AE144)</f>
        <v>5630551.2848921586</v>
      </c>
      <c r="AI144" s="522">
        <f>AH144-AG144</f>
        <v>-172977.35787411314</v>
      </c>
      <c r="AJ144" s="523">
        <f>AI144/AG144</f>
        <v>-2.9805549092915804E-2</v>
      </c>
      <c r="AL144" s="529">
        <f>J144/$E144</f>
        <v>272.42539638920999</v>
      </c>
      <c r="AM144" s="529">
        <f>K144/$F144</f>
        <v>207.19729496272944</v>
      </c>
      <c r="AN144" s="529">
        <f>AM144-AL144</f>
        <v>-65.228101426480549</v>
      </c>
      <c r="AO144" s="530">
        <f>AN144/AL144</f>
        <v>-0.23943473072271926</v>
      </c>
      <c r="AP144" s="531"/>
      <c r="AQ144" s="529">
        <f>O144/$E144</f>
        <v>295.43335807730426</v>
      </c>
      <c r="AR144" s="529">
        <f>P144/$F144</f>
        <v>301.85057242255198</v>
      </c>
      <c r="AS144" s="529">
        <f>AR144-AQ144</f>
        <v>6.4172143452477144</v>
      </c>
      <c r="AT144" s="530">
        <f>AS144/AQ144</f>
        <v>2.1721360062422472E-2</v>
      </c>
      <c r="AU144" s="531"/>
      <c r="AV144" s="529">
        <f>T144/$E144</f>
        <v>181.08028834756135</v>
      </c>
      <c r="AW144" s="529">
        <f>U144/$F144</f>
        <v>115.10670369072071</v>
      </c>
      <c r="AX144" s="529">
        <f>AW144-AV144</f>
        <v>-65.973584656840643</v>
      </c>
      <c r="AY144" s="530">
        <f>AX144/AV144</f>
        <v>-0.36433333113658656</v>
      </c>
      <c r="AZ144" s="531"/>
      <c r="BA144" s="529">
        <f>Y144/$E144</f>
        <v>748.93904281407561</v>
      </c>
      <c r="BB144" s="529">
        <f>Z144/$F144</f>
        <v>624.15457107600207</v>
      </c>
      <c r="BC144" s="529">
        <f>BB144-BA144</f>
        <v>-124.78447173807353</v>
      </c>
      <c r="BD144" s="530">
        <f>BC144/BA144</f>
        <v>-0.16661499081314596</v>
      </c>
      <c r="BE144" s="532"/>
      <c r="BF144" s="529">
        <f>AD144/$E144</f>
        <v>0</v>
      </c>
      <c r="BG144" s="529">
        <f>AE144/$F144</f>
        <v>107.84637599786146</v>
      </c>
      <c r="BH144" s="532"/>
      <c r="BI144" s="529">
        <f>AG144/$E144</f>
        <v>748.93904281407561</v>
      </c>
      <c r="BJ144" s="529">
        <f>AH144/$F144</f>
        <v>732.00094707386359</v>
      </c>
      <c r="BK144" s="529">
        <f>BJ144-BI144</f>
        <v>-16.93809574021202</v>
      </c>
      <c r="BL144" s="530">
        <f>BK144/BI144</f>
        <v>-2.2616120634555981E-2</v>
      </c>
    </row>
    <row r="145" spans="1:64">
      <c r="A145" s="397">
        <v>434</v>
      </c>
      <c r="B145" s="412">
        <v>1</v>
      </c>
      <c r="C145" s="413">
        <v>34</v>
      </c>
      <c r="D145" s="398" t="s">
        <v>168</v>
      </c>
      <c r="E145" s="400">
        <v>14568</v>
      </c>
      <c r="F145" s="400">
        <v>14458</v>
      </c>
      <c r="G145" s="522">
        <f>F145-E145</f>
        <v>-110</v>
      </c>
      <c r="H145" s="523">
        <f>G145/E145</f>
        <v>-7.550796265788029E-3</v>
      </c>
      <c r="I145" s="523"/>
      <c r="J145" s="400">
        <v>6018666.4709285442</v>
      </c>
      <c r="K145" s="434">
        <f>'1. Vos-laskelma'!D145</f>
        <v>5651050.2165572317</v>
      </c>
      <c r="L145" s="522">
        <f>K145-J145</f>
        <v>-367616.25437131245</v>
      </c>
      <c r="M145" s="523">
        <f>L145/J145</f>
        <v>-6.1079353067158344E-2</v>
      </c>
      <c r="N145" s="523"/>
      <c r="O145" s="400">
        <v>884375.8336557555</v>
      </c>
      <c r="P145" s="434">
        <f>'1. Vos-laskelma'!G145</f>
        <v>-42579.199514508313</v>
      </c>
      <c r="Q145" s="522">
        <f>P145-O145</f>
        <v>-926955.03317026387</v>
      </c>
      <c r="R145" s="523">
        <f>Q145/O145</f>
        <v>-1.048146045938974</v>
      </c>
      <c r="S145" s="523"/>
      <c r="T145" s="400">
        <v>2582080.7873557578</v>
      </c>
      <c r="U145" s="434">
        <f>'1. Vos-laskelma'!I145</f>
        <v>1772412.2345274654</v>
      </c>
      <c r="V145" s="522">
        <f>U145-T145</f>
        <v>-809668.55282829236</v>
      </c>
      <c r="W145" s="523">
        <f>V145/T145</f>
        <v>-0.31357212244991489</v>
      </c>
      <c r="X145" s="524"/>
      <c r="Y145" s="434">
        <f>SUM(J145,O145,T145)</f>
        <v>9485123.0919400584</v>
      </c>
      <c r="Z145" s="434">
        <f>SUM(K145,P145,U145)</f>
        <v>7380883.2515701894</v>
      </c>
      <c r="AA145" s="522">
        <f>Z145-Y145</f>
        <v>-2104239.840369869</v>
      </c>
      <c r="AB145" s="523">
        <f>AA145/Y145</f>
        <v>-0.22184633978634791</v>
      </c>
      <c r="AC145" s="524"/>
      <c r="AD145" s="527">
        <v>0</v>
      </c>
      <c r="AE145" s="447">
        <v>1814408.1403366474</v>
      </c>
      <c r="AF145" s="515"/>
      <c r="AG145" s="399">
        <v>9485123.0919400584</v>
      </c>
      <c r="AH145" s="399">
        <f>SUM(Z145,AE145)</f>
        <v>9195291.391906837</v>
      </c>
      <c r="AI145" s="522">
        <f>AH145-AG145</f>
        <v>-289831.70003322139</v>
      </c>
      <c r="AJ145" s="523">
        <f>AI145/AG145</f>
        <v>-3.0556451110213278E-2</v>
      </c>
      <c r="AL145" s="529">
        <f>J145/$E145</f>
        <v>413.14294830646242</v>
      </c>
      <c r="AM145" s="529">
        <f>K145/$F145</f>
        <v>390.85974661483135</v>
      </c>
      <c r="AN145" s="529">
        <f>AM145-AL145</f>
        <v>-22.283201691631064</v>
      </c>
      <c r="AO145" s="530">
        <f>AN145/AL145</f>
        <v>-5.3935815153020025E-2</v>
      </c>
      <c r="AP145" s="531"/>
      <c r="AQ145" s="529">
        <f>O145/$E145</f>
        <v>60.706743112009576</v>
      </c>
      <c r="AR145" s="529">
        <f>P145/$F145</f>
        <v>-2.9450269411058456</v>
      </c>
      <c r="AS145" s="529">
        <f>AR145-AQ145</f>
        <v>-63.65177005311542</v>
      </c>
      <c r="AT145" s="530">
        <f>AS145/AQ145</f>
        <v>-1.0485123528315792</v>
      </c>
      <c r="AU145" s="531"/>
      <c r="AV145" s="529">
        <f>T145/$E145</f>
        <v>177.2433269738988</v>
      </c>
      <c r="AW145" s="529">
        <f>U145/$F145</f>
        <v>122.59041599996303</v>
      </c>
      <c r="AX145" s="529">
        <f>AW145-AV145</f>
        <v>-54.652910973935775</v>
      </c>
      <c r="AY145" s="530">
        <f>AX145/AV145</f>
        <v>-0.30834961127751831</v>
      </c>
      <c r="AZ145" s="531"/>
      <c r="BA145" s="529">
        <f>Y145/$E145</f>
        <v>651.09301839237082</v>
      </c>
      <c r="BB145" s="529">
        <f>Z145/$F145</f>
        <v>510.50513567368859</v>
      </c>
      <c r="BC145" s="529">
        <f>BB145-BA145</f>
        <v>-140.58788271868224</v>
      </c>
      <c r="BD145" s="530">
        <f>BC145/BA145</f>
        <v>-0.21592595642602819</v>
      </c>
      <c r="BE145" s="532"/>
      <c r="BF145" s="529">
        <f>AD145/$E145</f>
        <v>0</v>
      </c>
      <c r="BG145" s="529">
        <f>AE145/$F145</f>
        <v>125.49509893046393</v>
      </c>
      <c r="BH145" s="532"/>
      <c r="BI145" s="529">
        <f>AG145/$E145</f>
        <v>651.09301839237082</v>
      </c>
      <c r="BJ145" s="529">
        <f>AH145/$F145</f>
        <v>636.00023460415252</v>
      </c>
      <c r="BK145" s="529">
        <f>BJ145-BI145</f>
        <v>-15.092783788218298</v>
      </c>
      <c r="BL145" s="530">
        <f>BK145/BI145</f>
        <v>-2.3180687492985637E-2</v>
      </c>
    </row>
    <row r="146" spans="1:64">
      <c r="A146" s="397">
        <v>435</v>
      </c>
      <c r="B146" s="412">
        <v>13</v>
      </c>
      <c r="C146" s="412">
        <v>13</v>
      </c>
      <c r="D146" s="398" t="s">
        <v>169</v>
      </c>
      <c r="E146" s="400">
        <v>692</v>
      </c>
      <c r="F146" s="400">
        <v>702</v>
      </c>
      <c r="G146" s="522">
        <f>F146-E146</f>
        <v>10</v>
      </c>
      <c r="H146" s="523">
        <f>G146/E146</f>
        <v>1.4450867052023121E-2</v>
      </c>
      <c r="I146" s="523"/>
      <c r="J146" s="400">
        <v>803032.68121268391</v>
      </c>
      <c r="K146" s="434">
        <f>'1. Vos-laskelma'!D146</f>
        <v>905384.05098419613</v>
      </c>
      <c r="L146" s="522">
        <f>K146-J146</f>
        <v>102351.36977151223</v>
      </c>
      <c r="M146" s="523">
        <f>L146/J146</f>
        <v>0.12745604527196619</v>
      </c>
      <c r="N146" s="523"/>
      <c r="O146" s="400">
        <v>51482.053425145852</v>
      </c>
      <c r="P146" s="434">
        <f>'1. Vos-laskelma'!G146</f>
        <v>39218.63958050459</v>
      </c>
      <c r="Q146" s="522">
        <f>P146-O146</f>
        <v>-12263.413844641262</v>
      </c>
      <c r="R146" s="523">
        <f>Q146/O146</f>
        <v>-0.23820755056851189</v>
      </c>
      <c r="S146" s="523"/>
      <c r="T146" s="400">
        <v>149774.89296295712</v>
      </c>
      <c r="U146" s="434">
        <f>'1. Vos-laskelma'!I146</f>
        <v>127921.0533019718</v>
      </c>
      <c r="V146" s="522">
        <f>U146-T146</f>
        <v>-21853.839660985323</v>
      </c>
      <c r="W146" s="523">
        <f>V146/T146</f>
        <v>-0.1459112353790184</v>
      </c>
      <c r="X146" s="524"/>
      <c r="Y146" s="434">
        <f>SUM(J146,O146,T146)</f>
        <v>1004289.6276007869</v>
      </c>
      <c r="Z146" s="434">
        <f>SUM(K146,P146,U146)</f>
        <v>1072523.7438666725</v>
      </c>
      <c r="AA146" s="522">
        <f>Z146-Y146</f>
        <v>68234.116265885648</v>
      </c>
      <c r="AB146" s="523">
        <f>AA146/Y146</f>
        <v>6.7942667524003603E-2</v>
      </c>
      <c r="AC146" s="524"/>
      <c r="AD146" s="527">
        <v>0</v>
      </c>
      <c r="AE146" s="447">
        <v>66811.391960104971</v>
      </c>
      <c r="AF146" s="515"/>
      <c r="AG146" s="399">
        <v>1004289.6276007869</v>
      </c>
      <c r="AH146" s="399">
        <f>SUM(Z146,AE146)</f>
        <v>1139335.1358267774</v>
      </c>
      <c r="AI146" s="522">
        <f>AH146-AG146</f>
        <v>135045.50822599058</v>
      </c>
      <c r="AJ146" s="523">
        <f>AI146/AG146</f>
        <v>0.13446868763208242</v>
      </c>
      <c r="AL146" s="529">
        <f>J146/$E146</f>
        <v>1160.451851463416</v>
      </c>
      <c r="AM146" s="529">
        <f>K146/$F146</f>
        <v>1289.7208703478577</v>
      </c>
      <c r="AN146" s="529">
        <f>AM146-AL146</f>
        <v>129.26901888444172</v>
      </c>
      <c r="AO146" s="530">
        <f>AN146/AL146</f>
        <v>0.11139541784643962</v>
      </c>
      <c r="AP146" s="531"/>
      <c r="AQ146" s="529">
        <f>O146/$E146</f>
        <v>74.396030961193432</v>
      </c>
      <c r="AR146" s="529">
        <f>P146/$F146</f>
        <v>55.86700794943674</v>
      </c>
      <c r="AS146" s="529">
        <f>AR146-AQ146</f>
        <v>-18.529023011756692</v>
      </c>
      <c r="AT146" s="530">
        <f>AS146/AQ146</f>
        <v>-0.24905929486240777</v>
      </c>
      <c r="AU146" s="531"/>
      <c r="AV146" s="529">
        <f>T146/$E146</f>
        <v>216.43770659386868</v>
      </c>
      <c r="AW146" s="529">
        <f>U146/$F146</f>
        <v>182.22372265238147</v>
      </c>
      <c r="AX146" s="529">
        <f>AW146-AV146</f>
        <v>-34.213983941487214</v>
      </c>
      <c r="AY146" s="530">
        <f>AX146/AV146</f>
        <v>-0.15807774199755098</v>
      </c>
      <c r="AZ146" s="531"/>
      <c r="BA146" s="529">
        <f>Y146/$E146</f>
        <v>1451.285589018478</v>
      </c>
      <c r="BB146" s="529">
        <f>Z146/$F146</f>
        <v>1527.8116009496759</v>
      </c>
      <c r="BC146" s="529">
        <f>BB146-BA146</f>
        <v>76.5260119311979</v>
      </c>
      <c r="BD146" s="530">
        <f>BC146/BA146</f>
        <v>5.2729809012265712E-2</v>
      </c>
      <c r="BE146" s="532"/>
      <c r="BF146" s="529">
        <f>AD146/$E146</f>
        <v>0</v>
      </c>
      <c r="BG146" s="529">
        <f>AE146/$F146</f>
        <v>95.172923020092554</v>
      </c>
      <c r="BH146" s="532"/>
      <c r="BI146" s="529">
        <f>AG146/$E146</f>
        <v>1451.285589018478</v>
      </c>
      <c r="BJ146" s="529">
        <f>AH146/$F146</f>
        <v>1622.9845239697684</v>
      </c>
      <c r="BK146" s="529">
        <f>BJ146-BI146</f>
        <v>171.69893495129031</v>
      </c>
      <c r="BL146" s="530">
        <f>BK146/BI146</f>
        <v>0.11830816501624079</v>
      </c>
    </row>
    <row r="147" spans="1:64">
      <c r="A147" s="397">
        <v>436</v>
      </c>
      <c r="B147" s="412">
        <v>17</v>
      </c>
      <c r="C147" s="412">
        <v>17</v>
      </c>
      <c r="D147" s="398" t="s">
        <v>170</v>
      </c>
      <c r="E147" s="400">
        <v>1988</v>
      </c>
      <c r="F147" s="400">
        <v>2033</v>
      </c>
      <c r="G147" s="522">
        <f>F147-E147</f>
        <v>45</v>
      </c>
      <c r="H147" s="523">
        <f>G147/E147</f>
        <v>2.2635814889336015E-2</v>
      </c>
      <c r="I147" s="523"/>
      <c r="J147" s="400">
        <v>1889330.7458318723</v>
      </c>
      <c r="K147" s="434">
        <f>'1. Vos-laskelma'!D147</f>
        <v>2080200.8863509172</v>
      </c>
      <c r="L147" s="522">
        <f>K147-J147</f>
        <v>190870.14051904483</v>
      </c>
      <c r="M147" s="523">
        <f>L147/J147</f>
        <v>0.10102526566093895</v>
      </c>
      <c r="N147" s="523"/>
      <c r="O147" s="400">
        <v>1370357.932213129</v>
      </c>
      <c r="P147" s="434">
        <f>'1. Vos-laskelma'!G147</f>
        <v>1322122.3210168818</v>
      </c>
      <c r="Q147" s="522">
        <f>P147-O147</f>
        <v>-48235.611196247162</v>
      </c>
      <c r="R147" s="523">
        <f>Q147/O147</f>
        <v>-3.5199279007599581E-2</v>
      </c>
      <c r="S147" s="523"/>
      <c r="T147" s="400">
        <v>322752.50759831484</v>
      </c>
      <c r="U147" s="434">
        <f>'1. Vos-laskelma'!I147</f>
        <v>203860.20739878633</v>
      </c>
      <c r="V147" s="522">
        <f>U147-T147</f>
        <v>-118892.30019952852</v>
      </c>
      <c r="W147" s="523">
        <f>V147/T147</f>
        <v>-0.36836987289188539</v>
      </c>
      <c r="X147" s="524"/>
      <c r="Y147" s="434">
        <f>SUM(J147,O147,T147)</f>
        <v>3582441.1856433162</v>
      </c>
      <c r="Z147" s="434">
        <f>SUM(K147,P147,U147)</f>
        <v>3606183.4147665855</v>
      </c>
      <c r="AA147" s="522">
        <f>Z147-Y147</f>
        <v>23742.229123269208</v>
      </c>
      <c r="AB147" s="523">
        <f>AA147/Y147</f>
        <v>6.6273883904686354E-3</v>
      </c>
      <c r="AC147" s="524"/>
      <c r="AD147" s="527">
        <v>0</v>
      </c>
      <c r="AE147" s="447">
        <v>181920.60008462463</v>
      </c>
      <c r="AF147" s="515"/>
      <c r="AG147" s="399">
        <v>3582441.1856433162</v>
      </c>
      <c r="AH147" s="399">
        <f>SUM(Z147,AE147)</f>
        <v>3788104.0148512102</v>
      </c>
      <c r="AI147" s="522">
        <f>AH147-AG147</f>
        <v>205662.82920789393</v>
      </c>
      <c r="AJ147" s="523">
        <f>AI147/AG147</f>
        <v>5.7408571013556516E-2</v>
      </c>
      <c r="AL147" s="529">
        <f>J147/$E147</f>
        <v>950.36757838625374</v>
      </c>
      <c r="AM147" s="529">
        <f>K147/$F147</f>
        <v>1023.2173567884491</v>
      </c>
      <c r="AN147" s="529">
        <f>AM147-AL147</f>
        <v>72.849778402195398</v>
      </c>
      <c r="AO147" s="530">
        <f>AN147/AL147</f>
        <v>7.6654317822895446E-2</v>
      </c>
      <c r="AP147" s="531"/>
      <c r="AQ147" s="529">
        <f>O147/$E147</f>
        <v>689.31485523799245</v>
      </c>
      <c r="AR147" s="529">
        <f>P147/$F147</f>
        <v>650.33070389418685</v>
      </c>
      <c r="AS147" s="529">
        <f>AR147-AQ147</f>
        <v>-38.984151343805593</v>
      </c>
      <c r="AT147" s="530">
        <f>AS147/AQ147</f>
        <v>-5.6554927037436246E-2</v>
      </c>
      <c r="AU147" s="531"/>
      <c r="AV147" s="529">
        <f>T147/$E147</f>
        <v>162.35035593476601</v>
      </c>
      <c r="AW147" s="529">
        <f>U147/$F147</f>
        <v>100.27555700874881</v>
      </c>
      <c r="AX147" s="529">
        <f>AW147-AV147</f>
        <v>-62.074798926017209</v>
      </c>
      <c r="AY147" s="530">
        <f>AX147/AV147</f>
        <v>-0.382350864392065</v>
      </c>
      <c r="AZ147" s="531"/>
      <c r="BA147" s="529">
        <f>Y147/$E147</f>
        <v>1802.0327895590121</v>
      </c>
      <c r="BB147" s="529">
        <f>Z147/$F147</f>
        <v>1773.8236176913849</v>
      </c>
      <c r="BC147" s="529">
        <f>BB147-BA147</f>
        <v>-28.209171867627219</v>
      </c>
      <c r="BD147" s="530">
        <f>BC147/BA147</f>
        <v>-1.5654083561115712E-2</v>
      </c>
      <c r="BE147" s="532"/>
      <c r="BF147" s="529">
        <f>AD147/$E147</f>
        <v>0</v>
      </c>
      <c r="BG147" s="529">
        <f>AE147/$F147</f>
        <v>89.483817060808974</v>
      </c>
      <c r="BH147" s="532"/>
      <c r="BI147" s="529">
        <f>AG147/$E147</f>
        <v>1802.0327895590121</v>
      </c>
      <c r="BJ147" s="529">
        <f>AH147/$F147</f>
        <v>1863.3074347521938</v>
      </c>
      <c r="BK147" s="529">
        <f>BJ147-BI147</f>
        <v>61.274645193181641</v>
      </c>
      <c r="BL147" s="530">
        <f>BK147/BI147</f>
        <v>3.4003068949803393E-2</v>
      </c>
    </row>
    <row r="148" spans="1:64">
      <c r="A148" s="397">
        <v>440</v>
      </c>
      <c r="B148" s="412">
        <v>15</v>
      </c>
      <c r="C148" s="412">
        <v>15</v>
      </c>
      <c r="D148" s="398" t="s">
        <v>171</v>
      </c>
      <c r="E148" s="400">
        <v>5732</v>
      </c>
      <c r="F148" s="400">
        <v>5843</v>
      </c>
      <c r="G148" s="522">
        <f>F148-E148</f>
        <v>111</v>
      </c>
      <c r="H148" s="523">
        <f>G148/E148</f>
        <v>1.9364968597348219E-2</v>
      </c>
      <c r="I148" s="523"/>
      <c r="J148" s="400">
        <v>7970830.7161414083</v>
      </c>
      <c r="K148" s="434">
        <f>'1. Vos-laskelma'!D148</f>
        <v>8591717.4336201437</v>
      </c>
      <c r="L148" s="522">
        <f>K148-J148</f>
        <v>620886.71747873537</v>
      </c>
      <c r="M148" s="523">
        <f>L148/J148</f>
        <v>7.7894856833604892E-2</v>
      </c>
      <c r="N148" s="523"/>
      <c r="O148" s="400">
        <v>3109938.5714811538</v>
      </c>
      <c r="P148" s="434">
        <f>'1. Vos-laskelma'!G148</f>
        <v>3241521.0641968925</v>
      </c>
      <c r="Q148" s="522">
        <f>P148-O148</f>
        <v>131582.49271573871</v>
      </c>
      <c r="R148" s="523">
        <f>Q148/O148</f>
        <v>4.2310318899022696E-2</v>
      </c>
      <c r="S148" s="523"/>
      <c r="T148" s="400">
        <v>758111.19354579132</v>
      </c>
      <c r="U148" s="434">
        <f>'1. Vos-laskelma'!I148</f>
        <v>365603.40882456768</v>
      </c>
      <c r="V148" s="522">
        <f>U148-T148</f>
        <v>-392507.78472122364</v>
      </c>
      <c r="W148" s="523">
        <f>V148/T148</f>
        <v>-0.51774434682254222</v>
      </c>
      <c r="X148" s="524"/>
      <c r="Y148" s="434">
        <f>SUM(J148,O148,T148)</f>
        <v>11838880.481168352</v>
      </c>
      <c r="Z148" s="434">
        <f>SUM(K148,P148,U148)</f>
        <v>12198841.906641603</v>
      </c>
      <c r="AA148" s="522">
        <f>Z148-Y148</f>
        <v>359961.42547325045</v>
      </c>
      <c r="AB148" s="523">
        <f>AA148/Y148</f>
        <v>3.040502233685247E-2</v>
      </c>
      <c r="AC148" s="524"/>
      <c r="AD148" s="527">
        <v>0</v>
      </c>
      <c r="AE148" s="447">
        <v>337221.22374323767</v>
      </c>
      <c r="AF148" s="515"/>
      <c r="AG148" s="399">
        <v>11838880.481168352</v>
      </c>
      <c r="AH148" s="399">
        <f>SUM(Z148,AE148)</f>
        <v>12536063.13038484</v>
      </c>
      <c r="AI148" s="522">
        <f>AH148-AG148</f>
        <v>697182.649216488</v>
      </c>
      <c r="AJ148" s="523">
        <f>AI148/AG148</f>
        <v>5.888923790771175E-2</v>
      </c>
      <c r="AL148" s="529">
        <f>J148/$E148</f>
        <v>1390.5845631788918</v>
      </c>
      <c r="AM148" s="529">
        <f>K148/$F148</f>
        <v>1470.4291346260729</v>
      </c>
      <c r="AN148" s="529">
        <f>AM148-AL148</f>
        <v>79.844571447181124</v>
      </c>
      <c r="AO148" s="530">
        <f>AN148/AL148</f>
        <v>5.7417990650389175E-2</v>
      </c>
      <c r="AP148" s="531"/>
      <c r="AQ148" s="529">
        <f>O148/$E148</f>
        <v>542.55732231004083</v>
      </c>
      <c r="AR148" s="529">
        <f>P148/$F148</f>
        <v>554.76999216102899</v>
      </c>
      <c r="AS148" s="529">
        <f>AR148-AQ148</f>
        <v>12.212669850988163</v>
      </c>
      <c r="AT148" s="530">
        <f>AS148/AQ148</f>
        <v>2.2509455404620477E-2</v>
      </c>
      <c r="AU148" s="531"/>
      <c r="AV148" s="529">
        <f>T148/$E148</f>
        <v>132.25945456137322</v>
      </c>
      <c r="AW148" s="529">
        <f>U148/$F148</f>
        <v>62.571180699053173</v>
      </c>
      <c r="AX148" s="529">
        <f>AW148-AV148</f>
        <v>-69.688273862320045</v>
      </c>
      <c r="AY148" s="530">
        <f>AX148/AV148</f>
        <v>-0.52690580112729968</v>
      </c>
      <c r="AZ148" s="531"/>
      <c r="BA148" s="529">
        <f>Y148/$E148</f>
        <v>2065.4013400503059</v>
      </c>
      <c r="BB148" s="529">
        <f>Z148/$F148</f>
        <v>2087.7703074861547</v>
      </c>
      <c r="BC148" s="529">
        <f>BB148-BA148</f>
        <v>22.368967435848845</v>
      </c>
      <c r="BD148" s="530">
        <f>BC148/BA148</f>
        <v>1.0830324839095929E-2</v>
      </c>
      <c r="BE148" s="532"/>
      <c r="BF148" s="529">
        <f>AD148/$E148</f>
        <v>0</v>
      </c>
      <c r="BG148" s="529">
        <f>AE148/$F148</f>
        <v>57.713712774813906</v>
      </c>
      <c r="BH148" s="532"/>
      <c r="BI148" s="529">
        <f>AG148/$E148</f>
        <v>2065.4013400503059</v>
      </c>
      <c r="BJ148" s="529">
        <f>AH148/$F148</f>
        <v>2145.4840202609689</v>
      </c>
      <c r="BK148" s="529">
        <f>BJ148-BI148</f>
        <v>80.082680210663057</v>
      </c>
      <c r="BL148" s="530">
        <f>BK148/BI148</f>
        <v>3.8773423187917815E-2</v>
      </c>
    </row>
    <row r="149" spans="1:64">
      <c r="A149" s="397">
        <v>441</v>
      </c>
      <c r="B149" s="412">
        <v>9</v>
      </c>
      <c r="C149" s="412">
        <v>9</v>
      </c>
      <c r="D149" s="398" t="s">
        <v>172</v>
      </c>
      <c r="E149" s="400">
        <v>4421</v>
      </c>
      <c r="F149" s="400">
        <v>4396</v>
      </c>
      <c r="G149" s="522">
        <f>F149-E149</f>
        <v>-25</v>
      </c>
      <c r="H149" s="523">
        <f>G149/E149</f>
        <v>-5.6548292241574306E-3</v>
      </c>
      <c r="I149" s="523"/>
      <c r="J149" s="400">
        <v>-916504.49794497294</v>
      </c>
      <c r="K149" s="434">
        <f>'1. Vos-laskelma'!D149</f>
        <v>-894193.13728591392</v>
      </c>
      <c r="L149" s="522">
        <f>K149-J149</f>
        <v>22311.360659059021</v>
      </c>
      <c r="M149" s="523">
        <f>L149/J149</f>
        <v>-2.434397289820895E-2</v>
      </c>
      <c r="N149" s="523"/>
      <c r="O149" s="400">
        <v>1133238.7092830553</v>
      </c>
      <c r="P149" s="434">
        <f>'1. Vos-laskelma'!G149</f>
        <v>1295499.4783797709</v>
      </c>
      <c r="Q149" s="522">
        <f>P149-O149</f>
        <v>162260.76909671561</v>
      </c>
      <c r="R149" s="523">
        <f>Q149/O149</f>
        <v>0.14318322147623255</v>
      </c>
      <c r="S149" s="523"/>
      <c r="T149" s="400">
        <v>875665.43026136665</v>
      </c>
      <c r="U149" s="434">
        <f>'1. Vos-laskelma'!I149</f>
        <v>600688.33024082507</v>
      </c>
      <c r="V149" s="522">
        <f>U149-T149</f>
        <v>-274977.10002054158</v>
      </c>
      <c r="W149" s="523">
        <f>V149/T149</f>
        <v>-0.3140207327111989</v>
      </c>
      <c r="X149" s="524"/>
      <c r="Y149" s="434">
        <f>SUM(J149,O149,T149)</f>
        <v>1092399.6415994489</v>
      </c>
      <c r="Z149" s="434">
        <f>SUM(K149,P149,U149)</f>
        <v>1001994.671334682</v>
      </c>
      <c r="AA149" s="522">
        <f>Z149-Y149</f>
        <v>-90404.970264766831</v>
      </c>
      <c r="AB149" s="523">
        <f>AA149/Y149</f>
        <v>-8.2758147130476356E-2</v>
      </c>
      <c r="AC149" s="524"/>
      <c r="AD149" s="527">
        <v>0</v>
      </c>
      <c r="AE149" s="447">
        <v>656650.54525626614</v>
      </c>
      <c r="AF149" s="515"/>
      <c r="AG149" s="399">
        <v>1092399.6415994489</v>
      </c>
      <c r="AH149" s="399">
        <f>SUM(Z149,AE149)</f>
        <v>1658645.2165909482</v>
      </c>
      <c r="AI149" s="522">
        <f>AH149-AG149</f>
        <v>566245.57499149931</v>
      </c>
      <c r="AJ149" s="523">
        <f>AI149/AG149</f>
        <v>0.51835020209492622</v>
      </c>
      <c r="AL149" s="529">
        <f>J149/$E149</f>
        <v>-207.30705676203866</v>
      </c>
      <c r="AM149" s="529">
        <f>K149/$F149</f>
        <v>-203.4106317756856</v>
      </c>
      <c r="AN149" s="529">
        <f>AM149-AL149</f>
        <v>3.896424986353054</v>
      </c>
      <c r="AO149" s="530">
        <f>AN149/AL149</f>
        <v>-1.8795428613053146E-2</v>
      </c>
      <c r="AP149" s="531"/>
      <c r="AQ149" s="529">
        <f>O149/$E149</f>
        <v>256.33085484801069</v>
      </c>
      <c r="AR149" s="529">
        <f>P149/$F149</f>
        <v>294.6996083666449</v>
      </c>
      <c r="AS149" s="529">
        <f>AR149-AQ149</f>
        <v>38.368753518634207</v>
      </c>
      <c r="AT149" s="530">
        <f>AS149/AQ149</f>
        <v>0.1496844909341275</v>
      </c>
      <c r="AU149" s="531"/>
      <c r="AV149" s="529">
        <f>T149/$E149</f>
        <v>198.06953862505466</v>
      </c>
      <c r="AW149" s="529">
        <f>U149/$F149</f>
        <v>136.64429714304484</v>
      </c>
      <c r="AX149" s="529">
        <f>AW149-AV149</f>
        <v>-61.425241482009824</v>
      </c>
      <c r="AY149" s="530">
        <f>AX149/AV149</f>
        <v>-0.31011957673253188</v>
      </c>
      <c r="AZ149" s="531"/>
      <c r="BA149" s="529">
        <f>Y149/$E149</f>
        <v>247.09333671102667</v>
      </c>
      <c r="BB149" s="529">
        <f>Z149/$F149</f>
        <v>227.9332737340041</v>
      </c>
      <c r="BC149" s="529">
        <f>BB149-BA149</f>
        <v>-19.160062977022562</v>
      </c>
      <c r="BD149" s="530">
        <f>BC149/BA149</f>
        <v>-7.7541803563202019E-2</v>
      </c>
      <c r="BE149" s="532"/>
      <c r="BF149" s="529">
        <f>AD149/$E149</f>
        <v>0</v>
      </c>
      <c r="BG149" s="529">
        <f>AE149/$F149</f>
        <v>149.37455533582033</v>
      </c>
      <c r="BH149" s="532"/>
      <c r="BI149" s="529">
        <f>AG149/$E149</f>
        <v>247.09333671102667</v>
      </c>
      <c r="BJ149" s="529">
        <f>AH149/$F149</f>
        <v>377.30782906982444</v>
      </c>
      <c r="BK149" s="529">
        <f>BJ149-BI149</f>
        <v>130.21449235879777</v>
      </c>
      <c r="BL149" s="530">
        <f>BK149/BI149</f>
        <v>0.5269850417337737</v>
      </c>
    </row>
    <row r="150" spans="1:64">
      <c r="A150" s="397">
        <v>444</v>
      </c>
      <c r="B150" s="412">
        <v>1</v>
      </c>
      <c r="C150" s="413">
        <v>33</v>
      </c>
      <c r="D150" s="398" t="s">
        <v>173</v>
      </c>
      <c r="E150" s="400">
        <v>45811</v>
      </c>
      <c r="F150" s="400">
        <v>45645</v>
      </c>
      <c r="G150" s="522">
        <f>F150-E150</f>
        <v>-166</v>
      </c>
      <c r="H150" s="523">
        <f>G150/E150</f>
        <v>-3.6235838554059068E-3</v>
      </c>
      <c r="I150" s="523"/>
      <c r="J150" s="400">
        <v>16260927.507598745</v>
      </c>
      <c r="K150" s="434">
        <f>'1. Vos-laskelma'!D150</f>
        <v>14498044.261555813</v>
      </c>
      <c r="L150" s="522">
        <f>K150-J150</f>
        <v>-1762883.2460429315</v>
      </c>
      <c r="M150" s="523">
        <f>L150/J150</f>
        <v>-0.1084122197346452</v>
      </c>
      <c r="N150" s="523"/>
      <c r="O150" s="400">
        <v>6077122.0687223747</v>
      </c>
      <c r="P150" s="434">
        <f>'1. Vos-laskelma'!G150</f>
        <v>5494981.8894271795</v>
      </c>
      <c r="Q150" s="522">
        <f>P150-O150</f>
        <v>-582140.17929519527</v>
      </c>
      <c r="R150" s="523">
        <f>Q150/O150</f>
        <v>-9.5792082619393829E-2</v>
      </c>
      <c r="S150" s="523"/>
      <c r="T150" s="400">
        <v>7023420.3214530004</v>
      </c>
      <c r="U150" s="434">
        <f>'1. Vos-laskelma'!I150</f>
        <v>4201507.5930032702</v>
      </c>
      <c r="V150" s="522">
        <f>U150-T150</f>
        <v>-2821912.7284497302</v>
      </c>
      <c r="W150" s="523">
        <f>V150/T150</f>
        <v>-0.40178610980040774</v>
      </c>
      <c r="X150" s="524"/>
      <c r="Y150" s="434">
        <f>SUM(J150,O150,T150)</f>
        <v>29361469.897774119</v>
      </c>
      <c r="Z150" s="434">
        <f>SUM(K150,P150,U150)</f>
        <v>24194533.74398626</v>
      </c>
      <c r="AA150" s="522">
        <f>Z150-Y150</f>
        <v>-5166936.1537878588</v>
      </c>
      <c r="AB150" s="523">
        <f>AA150/Y150</f>
        <v>-0.17597675360863191</v>
      </c>
      <c r="AC150" s="524"/>
      <c r="AD150" s="527">
        <v>0</v>
      </c>
      <c r="AE150" s="447">
        <v>6418777.0916885771</v>
      </c>
      <c r="AF150" s="515"/>
      <c r="AG150" s="399">
        <v>29361469.897774119</v>
      </c>
      <c r="AH150" s="399">
        <f>SUM(Z150,AE150)</f>
        <v>30613310.835674837</v>
      </c>
      <c r="AI150" s="522">
        <f>AH150-AG150</f>
        <v>1251840.9379007183</v>
      </c>
      <c r="AJ150" s="523">
        <f>AI150/AG150</f>
        <v>4.263549959382721E-2</v>
      </c>
      <c r="AL150" s="529">
        <f>J150/$E150</f>
        <v>354.95683367747364</v>
      </c>
      <c r="AM150" s="529">
        <f>K150/$F150</f>
        <v>317.62612031012844</v>
      </c>
      <c r="AN150" s="529">
        <f>AM150-AL150</f>
        <v>-37.330713367345197</v>
      </c>
      <c r="AO150" s="530">
        <f>AN150/AL150</f>
        <v>-0.10516972720481614</v>
      </c>
      <c r="AP150" s="531"/>
      <c r="AQ150" s="529">
        <f>O150/$E150</f>
        <v>132.65639406959846</v>
      </c>
      <c r="AR150" s="529">
        <f>P150/$F150</f>
        <v>120.38518763122312</v>
      </c>
      <c r="AS150" s="529">
        <f>AR150-AQ150</f>
        <v>-12.271206438375344</v>
      </c>
      <c r="AT150" s="530">
        <f>AS150/AQ150</f>
        <v>-9.2503693654881272E-2</v>
      </c>
      <c r="AU150" s="531"/>
      <c r="AV150" s="529">
        <f>T150/$E150</f>
        <v>153.31296678642684</v>
      </c>
      <c r="AW150" s="529">
        <f>U150/$F150</f>
        <v>92.047488071054232</v>
      </c>
      <c r="AX150" s="529">
        <f>AW150-AV150</f>
        <v>-61.265478715372609</v>
      </c>
      <c r="AY150" s="530">
        <f>AX150/AV150</f>
        <v>-0.39961054827618525</v>
      </c>
      <c r="AZ150" s="531"/>
      <c r="BA150" s="529">
        <f>Y150/$E150</f>
        <v>640.92619453349892</v>
      </c>
      <c r="BB150" s="529">
        <f>Z150/$F150</f>
        <v>530.05879601240576</v>
      </c>
      <c r="BC150" s="529">
        <f>BB150-BA150</f>
        <v>-110.86739852109315</v>
      </c>
      <c r="BD150" s="530">
        <f>BC150/BA150</f>
        <v>-0.17297997720593788</v>
      </c>
      <c r="BE150" s="532"/>
      <c r="BF150" s="529">
        <f>AD150/$E150</f>
        <v>0</v>
      </c>
      <c r="BG150" s="529">
        <f>AE150/$F150</f>
        <v>140.62388195177078</v>
      </c>
      <c r="BH150" s="532"/>
      <c r="BI150" s="529">
        <f>AG150/$E150</f>
        <v>640.92619453349892</v>
      </c>
      <c r="BJ150" s="529">
        <f>AH150/$F150</f>
        <v>670.68267796417649</v>
      </c>
      <c r="BK150" s="529">
        <f>BJ150-BI150</f>
        <v>29.756483430677577</v>
      </c>
      <c r="BL150" s="530">
        <f>BK150/BI150</f>
        <v>4.6427316724566035E-2</v>
      </c>
    </row>
    <row r="151" spans="1:64">
      <c r="A151" s="397">
        <v>445</v>
      </c>
      <c r="B151" s="412">
        <v>2</v>
      </c>
      <c r="C151" s="412">
        <v>2</v>
      </c>
      <c r="D151" s="398" t="s">
        <v>174</v>
      </c>
      <c r="E151" s="400">
        <v>14991</v>
      </c>
      <c r="F151" s="400">
        <v>14999</v>
      </c>
      <c r="G151" s="522">
        <f>F151-E151</f>
        <v>8</v>
      </c>
      <c r="H151" s="523">
        <f>G151/E151</f>
        <v>5.3365352544860252E-4</v>
      </c>
      <c r="I151" s="523"/>
      <c r="J151" s="400">
        <v>5600426.5017368896</v>
      </c>
      <c r="K151" s="434">
        <f>'1. Vos-laskelma'!D151</f>
        <v>6082910.5225591566</v>
      </c>
      <c r="L151" s="522">
        <f>K151-J151</f>
        <v>482484.02082226705</v>
      </c>
      <c r="M151" s="523">
        <f>L151/J151</f>
        <v>8.6151299489892738E-2</v>
      </c>
      <c r="N151" s="523"/>
      <c r="O151" s="400">
        <v>295021.01184143737</v>
      </c>
      <c r="P151" s="434">
        <f>'1. Vos-laskelma'!G151</f>
        <v>222396.63819043568</v>
      </c>
      <c r="Q151" s="522">
        <f>P151-O151</f>
        <v>-72624.37365100169</v>
      </c>
      <c r="R151" s="523">
        <f>Q151/O151</f>
        <v>-0.24616678384261845</v>
      </c>
      <c r="S151" s="523"/>
      <c r="T151" s="400">
        <v>2358629.6294035884</v>
      </c>
      <c r="U151" s="434">
        <f>'1. Vos-laskelma'!I151</f>
        <v>1492895.8871405553</v>
      </c>
      <c r="V151" s="522">
        <f>U151-T151</f>
        <v>-865733.74226303305</v>
      </c>
      <c r="W151" s="523">
        <f>V151/T151</f>
        <v>-0.36704946443072778</v>
      </c>
      <c r="X151" s="524"/>
      <c r="Y151" s="434">
        <f>SUM(J151,O151,T151)</f>
        <v>8254077.1429819157</v>
      </c>
      <c r="Z151" s="434">
        <f>SUM(K151,P151,U151)</f>
        <v>7798203.0478901472</v>
      </c>
      <c r="AA151" s="522">
        <f>Z151-Y151</f>
        <v>-455874.09509176854</v>
      </c>
      <c r="AB151" s="523">
        <f>AA151/Y151</f>
        <v>-5.5230171368022475E-2</v>
      </c>
      <c r="AC151" s="524"/>
      <c r="AD151" s="527">
        <v>0</v>
      </c>
      <c r="AE151" s="447">
        <v>1425157.7973454767</v>
      </c>
      <c r="AF151" s="515"/>
      <c r="AG151" s="399">
        <v>8254077.1429819157</v>
      </c>
      <c r="AH151" s="399">
        <f>SUM(Z151,AE151)</f>
        <v>9223360.8452356234</v>
      </c>
      <c r="AI151" s="522">
        <f>AH151-AG151</f>
        <v>969283.70225370768</v>
      </c>
      <c r="AJ151" s="523">
        <f>AI151/AG151</f>
        <v>0.11743089935594407</v>
      </c>
      <c r="AL151" s="529">
        <f>J151/$E151</f>
        <v>373.5859183334594</v>
      </c>
      <c r="AM151" s="529">
        <f>K151/$F151</f>
        <v>405.55440513095249</v>
      </c>
      <c r="AN151" s="529">
        <f>AM151-AL151</f>
        <v>31.968486797493085</v>
      </c>
      <c r="AO151" s="530">
        <f>AN151/AL151</f>
        <v>8.5571980175543724E-2</v>
      </c>
      <c r="AP151" s="531"/>
      <c r="AQ151" s="529">
        <f>O151/$E151</f>
        <v>19.679875381324621</v>
      </c>
      <c r="AR151" s="529">
        <f>P151/$F151</f>
        <v>14.827431041431808</v>
      </c>
      <c r="AS151" s="529">
        <f>AR151-AQ151</f>
        <v>-4.8524443398928128</v>
      </c>
      <c r="AT151" s="530">
        <f>AS151/AQ151</f>
        <v>-0.24656885502931486</v>
      </c>
      <c r="AU151" s="531"/>
      <c r="AV151" s="529">
        <f>T151/$E151</f>
        <v>157.33637711984446</v>
      </c>
      <c r="AW151" s="529">
        <f>U151/$F151</f>
        <v>99.533028011237775</v>
      </c>
      <c r="AX151" s="529">
        <f>AW151-AV151</f>
        <v>-57.803349108606682</v>
      </c>
      <c r="AY151" s="530">
        <f>AX151/AV151</f>
        <v>-0.36738706055610637</v>
      </c>
      <c r="AZ151" s="531"/>
      <c r="BA151" s="529">
        <f>Y151/$E151</f>
        <v>550.60217083462851</v>
      </c>
      <c r="BB151" s="529">
        <f>Z151/$F151</f>
        <v>519.91486418362206</v>
      </c>
      <c r="BC151" s="529">
        <f>BB151-BA151</f>
        <v>-30.687306651006452</v>
      </c>
      <c r="BD151" s="530">
        <f>BC151/BA151</f>
        <v>-5.5734082204015281E-2</v>
      </c>
      <c r="BE151" s="532"/>
      <c r="BF151" s="529">
        <f>AD151/$E151</f>
        <v>0</v>
      </c>
      <c r="BG151" s="529">
        <f>AE151/$F151</f>
        <v>95.016854279983775</v>
      </c>
      <c r="BH151" s="532"/>
      <c r="BI151" s="529">
        <f>AG151/$E151</f>
        <v>550.60217083462851</v>
      </c>
      <c r="BJ151" s="529">
        <f>AH151/$F151</f>
        <v>614.93171846360576</v>
      </c>
      <c r="BK151" s="529">
        <f>BJ151-BI151</f>
        <v>64.329547628977252</v>
      </c>
      <c r="BL151" s="530">
        <f>BK151/BI151</f>
        <v>0.11683489647609546</v>
      </c>
    </row>
    <row r="152" spans="1:64">
      <c r="A152" s="397">
        <v>475</v>
      </c>
      <c r="B152" s="412">
        <v>15</v>
      </c>
      <c r="C152" s="412">
        <v>15</v>
      </c>
      <c r="D152" s="398" t="s">
        <v>175</v>
      </c>
      <c r="E152" s="400">
        <v>5479</v>
      </c>
      <c r="F152" s="400">
        <v>5456</v>
      </c>
      <c r="G152" s="522">
        <f>F152-E152</f>
        <v>-23</v>
      </c>
      <c r="H152" s="523">
        <f>G152/E152</f>
        <v>-4.1978463223215912E-3</v>
      </c>
      <c r="I152" s="523"/>
      <c r="J152" s="400">
        <v>2861708.0842960859</v>
      </c>
      <c r="K152" s="434">
        <f>'1. Vos-laskelma'!D152</f>
        <v>3218599.9513933398</v>
      </c>
      <c r="L152" s="522">
        <f>K152-J152</f>
        <v>356891.86709725391</v>
      </c>
      <c r="M152" s="523">
        <f>L152/J152</f>
        <v>0.12471288355920519</v>
      </c>
      <c r="N152" s="523"/>
      <c r="O152" s="400">
        <v>1760521.3545379383</v>
      </c>
      <c r="P152" s="434">
        <f>'1. Vos-laskelma'!G152</f>
        <v>1748169.680549806</v>
      </c>
      <c r="Q152" s="522">
        <f>P152-O152</f>
        <v>-12351.673988132272</v>
      </c>
      <c r="R152" s="523">
        <f>Q152/O152</f>
        <v>-7.0159182995960081E-3</v>
      </c>
      <c r="S152" s="523"/>
      <c r="T152" s="400">
        <v>1089548.6860257196</v>
      </c>
      <c r="U152" s="434">
        <f>'1. Vos-laskelma'!I152</f>
        <v>698922.16530801659</v>
      </c>
      <c r="V152" s="522">
        <f>U152-T152</f>
        <v>-390626.52071770304</v>
      </c>
      <c r="W152" s="523">
        <f>V152/T152</f>
        <v>-0.35852140039980002</v>
      </c>
      <c r="X152" s="524"/>
      <c r="Y152" s="434">
        <f>SUM(J152,O152,T152)</f>
        <v>5711778.1248597447</v>
      </c>
      <c r="Z152" s="434">
        <f>SUM(K152,P152,U152)</f>
        <v>5665691.7972511621</v>
      </c>
      <c r="AA152" s="522">
        <f>Z152-Y152</f>
        <v>-46086.327608582564</v>
      </c>
      <c r="AB152" s="523">
        <f>AA152/Y152</f>
        <v>-8.0686480814088409E-3</v>
      </c>
      <c r="AC152" s="524"/>
      <c r="AD152" s="527">
        <v>0</v>
      </c>
      <c r="AE152" s="447">
        <v>442699.13580421568</v>
      </c>
      <c r="AF152" s="515"/>
      <c r="AG152" s="399">
        <v>5711778.1248597447</v>
      </c>
      <c r="AH152" s="399">
        <f>SUM(Z152,AE152)</f>
        <v>6108390.9330553776</v>
      </c>
      <c r="AI152" s="522">
        <f>AH152-AG152</f>
        <v>396612.80819563288</v>
      </c>
      <c r="AJ152" s="523">
        <f>AI152/AG152</f>
        <v>6.9437712657189718E-2</v>
      </c>
      <c r="AL152" s="529">
        <f>J152/$E152</f>
        <v>522.30481553131699</v>
      </c>
      <c r="AM152" s="529">
        <f>K152/$F152</f>
        <v>589.91934592986433</v>
      </c>
      <c r="AN152" s="529">
        <f>AM152-AL152</f>
        <v>67.614530398547345</v>
      </c>
      <c r="AO152" s="530">
        <f>AN152/AL152</f>
        <v>0.12945415854488371</v>
      </c>
      <c r="AP152" s="531"/>
      <c r="AQ152" s="529">
        <f>O152/$E152</f>
        <v>321.32165623981354</v>
      </c>
      <c r="AR152" s="529">
        <f>P152/$F152</f>
        <v>320.41233147907002</v>
      </c>
      <c r="AS152" s="529">
        <f>AR152-AQ152</f>
        <v>-0.90932476074351598</v>
      </c>
      <c r="AT152" s="530">
        <f>AS152/AQ152</f>
        <v>-2.829951679524692E-3</v>
      </c>
      <c r="AU152" s="531"/>
      <c r="AV152" s="529">
        <f>T152/$E152</f>
        <v>198.85904107058215</v>
      </c>
      <c r="AW152" s="529">
        <f>U152/$F152</f>
        <v>128.10156988783297</v>
      </c>
      <c r="AX152" s="529">
        <f>AW152-AV152</f>
        <v>-70.757471182749185</v>
      </c>
      <c r="AY152" s="530">
        <f>AX152/AV152</f>
        <v>-0.35581722008623606</v>
      </c>
      <c r="AZ152" s="531"/>
      <c r="BA152" s="529">
        <f>Y152/$E152</f>
        <v>1042.4855128417128</v>
      </c>
      <c r="BB152" s="529">
        <f>Z152/$F152</f>
        <v>1038.4332472967671</v>
      </c>
      <c r="BC152" s="529">
        <f>BB152-BA152</f>
        <v>-4.0522655449456124</v>
      </c>
      <c r="BD152" s="530">
        <f>BC152/BA152</f>
        <v>-3.8871192884969079E-3</v>
      </c>
      <c r="BE152" s="532"/>
      <c r="BF152" s="529">
        <f>AD152/$E152</f>
        <v>0</v>
      </c>
      <c r="BG152" s="529">
        <f>AE152/$F152</f>
        <v>81.139870931857715</v>
      </c>
      <c r="BH152" s="532"/>
      <c r="BI152" s="529">
        <f>AG152/$E152</f>
        <v>1042.4855128417128</v>
      </c>
      <c r="BJ152" s="529">
        <f>AH152/$F152</f>
        <v>1119.5731182286249</v>
      </c>
      <c r="BK152" s="529">
        <f>BJ152-BI152</f>
        <v>77.087605386912173</v>
      </c>
      <c r="BL152" s="530">
        <f>BK152/BI152</f>
        <v>7.3945972809520352E-2</v>
      </c>
    </row>
    <row r="153" spans="1:64">
      <c r="A153" s="397">
        <v>480</v>
      </c>
      <c r="B153" s="412">
        <v>2</v>
      </c>
      <c r="C153" s="412">
        <v>2</v>
      </c>
      <c r="D153" s="398" t="s">
        <v>176</v>
      </c>
      <c r="E153" s="400">
        <v>1978</v>
      </c>
      <c r="F153" s="400">
        <v>1930</v>
      </c>
      <c r="G153" s="522">
        <f>F153-E153</f>
        <v>-48</v>
      </c>
      <c r="H153" s="523">
        <f>G153/E153</f>
        <v>-2.4266936299292215E-2</v>
      </c>
      <c r="I153" s="523"/>
      <c r="J153" s="400">
        <v>700422.7576791863</v>
      </c>
      <c r="K153" s="434">
        <f>'1. Vos-laskelma'!D153</f>
        <v>615396.98093598941</v>
      </c>
      <c r="L153" s="522">
        <f>K153-J153</f>
        <v>-85025.776743196882</v>
      </c>
      <c r="M153" s="523">
        <f>L153/J153</f>
        <v>-0.12139208186913471</v>
      </c>
      <c r="N153" s="523"/>
      <c r="O153" s="400">
        <v>1045553.516954615</v>
      </c>
      <c r="P153" s="434">
        <f>'1. Vos-laskelma'!G153</f>
        <v>1052408.5341524717</v>
      </c>
      <c r="Q153" s="522">
        <f>P153-O153</f>
        <v>6855.0171978566796</v>
      </c>
      <c r="R153" s="523">
        <f>Q153/O153</f>
        <v>6.5563522925381158E-3</v>
      </c>
      <c r="S153" s="523"/>
      <c r="T153" s="400">
        <v>425028.68870546325</v>
      </c>
      <c r="U153" s="434">
        <f>'1. Vos-laskelma'!I153</f>
        <v>329099.48435964069</v>
      </c>
      <c r="V153" s="522">
        <f>U153-T153</f>
        <v>-95929.204345822567</v>
      </c>
      <c r="W153" s="523">
        <f>V153/T153</f>
        <v>-0.22570053950475721</v>
      </c>
      <c r="X153" s="524"/>
      <c r="Y153" s="434">
        <f>SUM(J153,O153,T153)</f>
        <v>2171004.9633392645</v>
      </c>
      <c r="Z153" s="434">
        <f>SUM(K153,P153,U153)</f>
        <v>1996904.9994481017</v>
      </c>
      <c r="AA153" s="522">
        <f>Z153-Y153</f>
        <v>-174099.96389116277</v>
      </c>
      <c r="AB153" s="523">
        <f>AA153/Y153</f>
        <v>-8.0193259265228148E-2</v>
      </c>
      <c r="AC153" s="524"/>
      <c r="AD153" s="527">
        <v>0</v>
      </c>
      <c r="AE153" s="447">
        <v>242924.94077881827</v>
      </c>
      <c r="AF153" s="515"/>
      <c r="AG153" s="399">
        <v>2171004.9633392645</v>
      </c>
      <c r="AH153" s="399">
        <f>SUM(Z153,AE153)</f>
        <v>2239829.9402269199</v>
      </c>
      <c r="AI153" s="522">
        <f>AH153-AG153</f>
        <v>68824.976887655444</v>
      </c>
      <c r="AJ153" s="523">
        <f>AI153/AG153</f>
        <v>3.1701897531267925E-2</v>
      </c>
      <c r="AL153" s="529">
        <f>J153/$E153</f>
        <v>354.1065508994875</v>
      </c>
      <c r="AM153" s="529">
        <f>K153/$F153</f>
        <v>318.85853934507224</v>
      </c>
      <c r="AN153" s="529">
        <f>AM153-AL153</f>
        <v>-35.248011554415257</v>
      </c>
      <c r="AO153" s="530">
        <f>AN153/AL153</f>
        <v>-9.9540693231683089E-2</v>
      </c>
      <c r="AP153" s="531"/>
      <c r="AQ153" s="529">
        <f>O153/$E153</f>
        <v>528.59126236330383</v>
      </c>
      <c r="AR153" s="529">
        <f>P153/$F153</f>
        <v>545.28939593392317</v>
      </c>
      <c r="AS153" s="529">
        <f>AR153-AQ153</f>
        <v>16.698133570619348</v>
      </c>
      <c r="AT153" s="530">
        <f>AS153/AQ153</f>
        <v>3.1589878152663495E-2</v>
      </c>
      <c r="AU153" s="531"/>
      <c r="AV153" s="529">
        <f>T153/$E153</f>
        <v>214.87800237889951</v>
      </c>
      <c r="AW153" s="529">
        <f>U153/$F153</f>
        <v>170.51786754385529</v>
      </c>
      <c r="AX153" s="529">
        <f>AW153-AV153</f>
        <v>-44.360134835044221</v>
      </c>
      <c r="AY153" s="530">
        <f>AX153/AV153</f>
        <v>-0.20644335084995316</v>
      </c>
      <c r="AZ153" s="531"/>
      <c r="BA153" s="529">
        <f>Y153/$E153</f>
        <v>1097.575815641691</v>
      </c>
      <c r="BB153" s="529">
        <f>Z153/$F153</f>
        <v>1034.6658028228505</v>
      </c>
      <c r="BC153" s="529">
        <f>BB153-BA153</f>
        <v>-62.910012818840414</v>
      </c>
      <c r="BD153" s="530">
        <f>BC153/BA153</f>
        <v>-5.7317236697731408E-2</v>
      </c>
      <c r="BE153" s="532"/>
      <c r="BF153" s="529">
        <f>AD153/$E153</f>
        <v>0</v>
      </c>
      <c r="BG153" s="529">
        <f>AE153/$F153</f>
        <v>125.86784496311827</v>
      </c>
      <c r="BH153" s="532"/>
      <c r="BI153" s="529">
        <f>AG153/$E153</f>
        <v>1097.575815641691</v>
      </c>
      <c r="BJ153" s="529">
        <f>AH153/$F153</f>
        <v>1160.5336477859689</v>
      </c>
      <c r="BK153" s="529">
        <f>BJ153-BI153</f>
        <v>62.957832144277972</v>
      </c>
      <c r="BL153" s="530">
        <f>BK153/BI153</f>
        <v>5.7360804827382303E-2</v>
      </c>
    </row>
    <row r="154" spans="1:64">
      <c r="A154" s="397">
        <v>481</v>
      </c>
      <c r="B154" s="412">
        <v>2</v>
      </c>
      <c r="C154" s="412">
        <v>2</v>
      </c>
      <c r="D154" s="398" t="s">
        <v>177</v>
      </c>
      <c r="E154" s="400">
        <v>9642</v>
      </c>
      <c r="F154" s="400">
        <v>9619</v>
      </c>
      <c r="G154" s="522">
        <f>F154-E154</f>
        <v>-23</v>
      </c>
      <c r="H154" s="523">
        <f>G154/E154</f>
        <v>-2.3853972204936737E-3</v>
      </c>
      <c r="I154" s="523"/>
      <c r="J154" s="400">
        <v>5220900.6172813941</v>
      </c>
      <c r="K154" s="434">
        <f>'1. Vos-laskelma'!D154</f>
        <v>5087572.0342192585</v>
      </c>
      <c r="L154" s="522">
        <f>K154-J154</f>
        <v>-133328.58306213561</v>
      </c>
      <c r="M154" s="523">
        <f>L154/J154</f>
        <v>-2.5537468118204083E-2</v>
      </c>
      <c r="N154" s="523"/>
      <c r="O154" s="400">
        <v>954728.97615719913</v>
      </c>
      <c r="P154" s="434">
        <f>'1. Vos-laskelma'!G154</f>
        <v>690763.18438697048</v>
      </c>
      <c r="Q154" s="522">
        <f>P154-O154</f>
        <v>-263965.79177022865</v>
      </c>
      <c r="R154" s="523">
        <f>Q154/O154</f>
        <v>-0.27648243466192424</v>
      </c>
      <c r="S154" s="523"/>
      <c r="T154" s="400">
        <v>1209835.8994331209</v>
      </c>
      <c r="U154" s="434">
        <f>'1. Vos-laskelma'!I154</f>
        <v>482772.1634941037</v>
      </c>
      <c r="V154" s="522">
        <f>U154-T154</f>
        <v>-727063.73593901715</v>
      </c>
      <c r="W154" s="523">
        <f>V154/T154</f>
        <v>-0.60096062307267395</v>
      </c>
      <c r="X154" s="524"/>
      <c r="Y154" s="434">
        <f>SUM(J154,O154,T154)</f>
        <v>7385465.4928717148</v>
      </c>
      <c r="Z154" s="434">
        <f>SUM(K154,P154,U154)</f>
        <v>6261107.3821003325</v>
      </c>
      <c r="AA154" s="522">
        <f>Z154-Y154</f>
        <v>-1124358.1107713822</v>
      </c>
      <c r="AB154" s="523">
        <f>AA154/Y154</f>
        <v>-0.15223930189052909</v>
      </c>
      <c r="AC154" s="524"/>
      <c r="AD154" s="527">
        <v>0</v>
      </c>
      <c r="AE154" s="447">
        <v>826100.50996008527</v>
      </c>
      <c r="AF154" s="515"/>
      <c r="AG154" s="399">
        <v>7385465.4928717148</v>
      </c>
      <c r="AH154" s="399">
        <f>SUM(Z154,AE154)</f>
        <v>7087207.8920604177</v>
      </c>
      <c r="AI154" s="522">
        <f>AH154-AG154</f>
        <v>-298257.60081129707</v>
      </c>
      <c r="AJ154" s="523">
        <f>AI154/AG154</f>
        <v>-4.0384401105003957E-2</v>
      </c>
      <c r="AL154" s="529">
        <f>J154/$E154</f>
        <v>541.47486177985832</v>
      </c>
      <c r="AM154" s="529">
        <f>K154/$F154</f>
        <v>528.90862191696215</v>
      </c>
      <c r="AN154" s="529">
        <f>AM154-AL154</f>
        <v>-12.566239862896168</v>
      </c>
      <c r="AO154" s="530">
        <f>AN154/AL154</f>
        <v>-2.3207429836336689E-2</v>
      </c>
      <c r="AP154" s="531"/>
      <c r="AQ154" s="529">
        <f>O154/$E154</f>
        <v>99.0177324369632</v>
      </c>
      <c r="AR154" s="529">
        <f>P154/$F154</f>
        <v>71.812369725228237</v>
      </c>
      <c r="AS154" s="529">
        <f>AR154-AQ154</f>
        <v>-27.205362711734963</v>
      </c>
      <c r="AT154" s="530">
        <f>AS154/AQ154</f>
        <v>-0.27475243112696485</v>
      </c>
      <c r="AU154" s="531"/>
      <c r="AV154" s="529">
        <f>T154/$E154</f>
        <v>125.47561703309695</v>
      </c>
      <c r="AW154" s="529">
        <f>U154/$F154</f>
        <v>50.189433776286904</v>
      </c>
      <c r="AX154" s="529">
        <f>AW154-AV154</f>
        <v>-75.286183256810048</v>
      </c>
      <c r="AY154" s="530">
        <f>AX154/AV154</f>
        <v>-0.60000647964099396</v>
      </c>
      <c r="AZ154" s="531"/>
      <c r="BA154" s="529">
        <f>Y154/$E154</f>
        <v>765.96821124991857</v>
      </c>
      <c r="BB154" s="529">
        <f>Z154/$F154</f>
        <v>650.91042541847719</v>
      </c>
      <c r="BC154" s="529">
        <f>BB154-BA154</f>
        <v>-115.05778583144138</v>
      </c>
      <c r="BD154" s="530">
        <f>BC154/BA154</f>
        <v>-0.15021222048326044</v>
      </c>
      <c r="BE154" s="532"/>
      <c r="BF154" s="529">
        <f>AD154/$E154</f>
        <v>0</v>
      </c>
      <c r="BG154" s="529">
        <f>AE154/$F154</f>
        <v>85.882161343183824</v>
      </c>
      <c r="BH154" s="532"/>
      <c r="BI154" s="529">
        <f>AG154/$E154</f>
        <v>765.96821124991857</v>
      </c>
      <c r="BJ154" s="529">
        <f>AH154/$F154</f>
        <v>736.79258676166103</v>
      </c>
      <c r="BK154" s="529">
        <f>BJ154-BI154</f>
        <v>-29.17562448825754</v>
      </c>
      <c r="BL154" s="530">
        <f>BK154/BI154</f>
        <v>-3.808986333864732E-2</v>
      </c>
    </row>
    <row r="155" spans="1:64">
      <c r="A155" s="397">
        <v>483</v>
      </c>
      <c r="B155" s="412">
        <v>17</v>
      </c>
      <c r="C155" s="412">
        <v>17</v>
      </c>
      <c r="D155" s="398" t="s">
        <v>178</v>
      </c>
      <c r="E155" s="400">
        <v>1067</v>
      </c>
      <c r="F155" s="400">
        <v>1055</v>
      </c>
      <c r="G155" s="522">
        <f>F155-E155</f>
        <v>-12</v>
      </c>
      <c r="H155" s="523">
        <f>G155/E155</f>
        <v>-1.1246485473289597E-2</v>
      </c>
      <c r="I155" s="523"/>
      <c r="J155" s="400">
        <v>581533.2108905043</v>
      </c>
      <c r="K155" s="434">
        <f>'1. Vos-laskelma'!D155</f>
        <v>693894.95385457168</v>
      </c>
      <c r="L155" s="522">
        <f>K155-J155</f>
        <v>112361.74296406738</v>
      </c>
      <c r="M155" s="523">
        <f>L155/J155</f>
        <v>0.19321638190191642</v>
      </c>
      <c r="N155" s="523"/>
      <c r="O155" s="400">
        <v>954351.17404241033</v>
      </c>
      <c r="P155" s="434">
        <f>'1. Vos-laskelma'!G155</f>
        <v>959113.26098123938</v>
      </c>
      <c r="Q155" s="522">
        <f>P155-O155</f>
        <v>4762.0869388290448</v>
      </c>
      <c r="R155" s="523">
        <f>Q155/O155</f>
        <v>4.9898685812455688E-3</v>
      </c>
      <c r="S155" s="523"/>
      <c r="T155" s="400">
        <v>239935.47596454332</v>
      </c>
      <c r="U155" s="434">
        <f>'1. Vos-laskelma'!I155</f>
        <v>163739.84523403109</v>
      </c>
      <c r="V155" s="522">
        <f>U155-T155</f>
        <v>-76195.630730512232</v>
      </c>
      <c r="W155" s="523">
        <f>V155/T155</f>
        <v>-0.31756717269176199</v>
      </c>
      <c r="X155" s="524"/>
      <c r="Y155" s="434">
        <f>SUM(J155,O155,T155)</f>
        <v>1775819.8608974582</v>
      </c>
      <c r="Z155" s="434">
        <f>SUM(K155,P155,U155)</f>
        <v>1816748.060069842</v>
      </c>
      <c r="AA155" s="522">
        <f>Z155-Y155</f>
        <v>40928.199172383873</v>
      </c>
      <c r="AB155" s="523">
        <f>AA155/Y155</f>
        <v>2.3047494891570652E-2</v>
      </c>
      <c r="AC155" s="524"/>
      <c r="AD155" s="527">
        <v>0</v>
      </c>
      <c r="AE155" s="447">
        <v>141933.75996038422</v>
      </c>
      <c r="AF155" s="515"/>
      <c r="AG155" s="399">
        <v>1775819.8608974582</v>
      </c>
      <c r="AH155" s="399">
        <f>SUM(Z155,AE155)</f>
        <v>1958681.8200302264</v>
      </c>
      <c r="AI155" s="522">
        <f>AH155-AG155</f>
        <v>182861.95913276821</v>
      </c>
      <c r="AJ155" s="523">
        <f>AI155/AG155</f>
        <v>0.10297325937122588</v>
      </c>
      <c r="AL155" s="529">
        <f>J155/$E155</f>
        <v>545.01706737629274</v>
      </c>
      <c r="AM155" s="529">
        <f>K155/$F155</f>
        <v>657.72033540717689</v>
      </c>
      <c r="AN155" s="529">
        <f>AM155-AL155</f>
        <v>112.70326803088415</v>
      </c>
      <c r="AO155" s="530">
        <f>AN155/AL155</f>
        <v>0.20678851136430765</v>
      </c>
      <c r="AP155" s="531"/>
      <c r="AQ155" s="529">
        <f>O155/$E155</f>
        <v>894.4247179404033</v>
      </c>
      <c r="AR155" s="529">
        <f>P155/$F155</f>
        <v>909.11209571681457</v>
      </c>
      <c r="AS155" s="529">
        <f>AR155-AQ155</f>
        <v>14.687377776411267</v>
      </c>
      <c r="AT155" s="530">
        <f>AS155/AQ155</f>
        <v>1.6421032963212345E-2</v>
      </c>
      <c r="AU155" s="531"/>
      <c r="AV155" s="529">
        <f>T155/$E155</f>
        <v>224.86923708017181</v>
      </c>
      <c r="AW155" s="529">
        <f>U155/$F155</f>
        <v>155.20364477159345</v>
      </c>
      <c r="AX155" s="529">
        <f>AW155-AV155</f>
        <v>-69.665592308578368</v>
      </c>
      <c r="AY155" s="530">
        <f>AX155/AV155</f>
        <v>-0.30980490356598112</v>
      </c>
      <c r="AZ155" s="531"/>
      <c r="BA155" s="529">
        <f>Y155/$E155</f>
        <v>1664.3110223968681</v>
      </c>
      <c r="BB155" s="529">
        <f>Z155/$F155</f>
        <v>1722.0360758955849</v>
      </c>
      <c r="BC155" s="529">
        <f>BB155-BA155</f>
        <v>57.725053498716761</v>
      </c>
      <c r="BD155" s="530">
        <f>BC155/BA155</f>
        <v>3.4684054075171396E-2</v>
      </c>
      <c r="BE155" s="532"/>
      <c r="BF155" s="529">
        <f>AD155/$E155</f>
        <v>0</v>
      </c>
      <c r="BG155" s="529">
        <f>AE155/$F155</f>
        <v>134.53436963069595</v>
      </c>
      <c r="BH155" s="532"/>
      <c r="BI155" s="529">
        <f>AG155/$E155</f>
        <v>1664.3110223968681</v>
      </c>
      <c r="BJ155" s="529">
        <f>AH155/$F155</f>
        <v>1856.570445526281</v>
      </c>
      <c r="BK155" s="529">
        <f>BJ155-BI155</f>
        <v>192.25942312941288</v>
      </c>
      <c r="BL155" s="530">
        <f>BK155/BI155</f>
        <v>0.11551892677639619</v>
      </c>
    </row>
    <row r="156" spans="1:64">
      <c r="A156" s="397">
        <v>484</v>
      </c>
      <c r="B156" s="412">
        <v>4</v>
      </c>
      <c r="C156" s="412">
        <v>4</v>
      </c>
      <c r="D156" s="398" t="s">
        <v>179</v>
      </c>
      <c r="E156" s="400">
        <v>2967</v>
      </c>
      <c r="F156" s="400">
        <v>2966</v>
      </c>
      <c r="G156" s="522">
        <f>F156-E156</f>
        <v>-1</v>
      </c>
      <c r="H156" s="523">
        <f>G156/E156</f>
        <v>-3.370407819346141E-4</v>
      </c>
      <c r="I156" s="523"/>
      <c r="J156" s="400">
        <v>295059.0649939446</v>
      </c>
      <c r="K156" s="434">
        <f>'1. Vos-laskelma'!D156</f>
        <v>459551.43489309074</v>
      </c>
      <c r="L156" s="522">
        <f>K156-J156</f>
        <v>164492.36989914614</v>
      </c>
      <c r="M156" s="523">
        <f>L156/J156</f>
        <v>0.55748963314352662</v>
      </c>
      <c r="N156" s="523"/>
      <c r="O156" s="400">
        <v>1072995.1742732907</v>
      </c>
      <c r="P156" s="434">
        <f>'1. Vos-laskelma'!G156</f>
        <v>546487.16973821854</v>
      </c>
      <c r="Q156" s="522">
        <f>P156-O156</f>
        <v>-526508.00453507213</v>
      </c>
      <c r="R156" s="523">
        <f>Q156/O156</f>
        <v>-0.49069000230281662</v>
      </c>
      <c r="S156" s="523"/>
      <c r="T156" s="400">
        <v>603634.27597390395</v>
      </c>
      <c r="U156" s="434">
        <f>'1. Vos-laskelma'!I156</f>
        <v>398203.89091149514</v>
      </c>
      <c r="V156" s="522">
        <f>U156-T156</f>
        <v>-205430.38506240881</v>
      </c>
      <c r="W156" s="523">
        <f>V156/T156</f>
        <v>-0.34032259803498943</v>
      </c>
      <c r="X156" s="524"/>
      <c r="Y156" s="434">
        <f>SUM(J156,O156,T156)</f>
        <v>1971688.5152411391</v>
      </c>
      <c r="Z156" s="434">
        <f>SUM(K156,P156,U156)</f>
        <v>1404242.4955428045</v>
      </c>
      <c r="AA156" s="522">
        <f>Z156-Y156</f>
        <v>-567446.01969833462</v>
      </c>
      <c r="AB156" s="523">
        <f>AA156/Y156</f>
        <v>-0.28779698989570646</v>
      </c>
      <c r="AC156" s="524"/>
      <c r="AD156" s="527">
        <v>0</v>
      </c>
      <c r="AE156" s="447">
        <v>303117.5961406948</v>
      </c>
      <c r="AF156" s="515"/>
      <c r="AG156" s="399">
        <v>1971688.5152411391</v>
      </c>
      <c r="AH156" s="399">
        <f>SUM(Z156,AE156)</f>
        <v>1707360.0916834993</v>
      </c>
      <c r="AI156" s="522">
        <f>AH156-AG156</f>
        <v>-264328.42355763982</v>
      </c>
      <c r="AJ156" s="523">
        <f>AI156/AG156</f>
        <v>-0.13406195832373261</v>
      </c>
      <c r="AL156" s="529">
        <f>J156/$E156</f>
        <v>99.446937982455211</v>
      </c>
      <c r="AM156" s="529">
        <f>K156/$F156</f>
        <v>154.93979598553295</v>
      </c>
      <c r="AN156" s="529">
        <f>AM156-AL156</f>
        <v>55.492858003077743</v>
      </c>
      <c r="AO156" s="530">
        <f>AN156/AL156</f>
        <v>0.55801474765234094</v>
      </c>
      <c r="AP156" s="531"/>
      <c r="AQ156" s="529">
        <f>O156/$E156</f>
        <v>361.64313254913742</v>
      </c>
      <c r="AR156" s="529">
        <f>P156/$F156</f>
        <v>184.25056295961514</v>
      </c>
      <c r="AS156" s="529">
        <f>AR156-AQ156</f>
        <v>-177.39256958952228</v>
      </c>
      <c r="AT156" s="530">
        <f>AS156/AQ156</f>
        <v>-0.49051828618761195</v>
      </c>
      <c r="AU156" s="531"/>
      <c r="AV156" s="529">
        <f>T156/$E156</f>
        <v>203.44936837677923</v>
      </c>
      <c r="AW156" s="529">
        <f>U156/$F156</f>
        <v>134.25620057703816</v>
      </c>
      <c r="AX156" s="529">
        <f>AW156-AV156</f>
        <v>-69.193167799741076</v>
      </c>
      <c r="AY156" s="530">
        <f>AX156/AV156</f>
        <v>-0.34010018488530469</v>
      </c>
      <c r="AZ156" s="531"/>
      <c r="BA156" s="529">
        <f>Y156/$E156</f>
        <v>664.53943890837184</v>
      </c>
      <c r="BB156" s="529">
        <f>Z156/$F156</f>
        <v>473.44655952218625</v>
      </c>
      <c r="BC156" s="529">
        <f>BB156-BA156</f>
        <v>-191.09287938618559</v>
      </c>
      <c r="BD156" s="530">
        <f>BC156/BA156</f>
        <v>-0.28755686750524656</v>
      </c>
      <c r="BE156" s="532"/>
      <c r="BF156" s="529">
        <f>AD156/$E156</f>
        <v>0</v>
      </c>
      <c r="BG156" s="529">
        <f>AE156/$F156</f>
        <v>102.19743632525112</v>
      </c>
      <c r="BH156" s="532"/>
      <c r="BI156" s="529">
        <f>AG156/$E156</f>
        <v>664.53943890837184</v>
      </c>
      <c r="BJ156" s="529">
        <f>AH156/$F156</f>
        <v>575.6439958474374</v>
      </c>
      <c r="BK156" s="529">
        <f>BJ156-BI156</f>
        <v>-88.89544306093444</v>
      </c>
      <c r="BL156" s="530">
        <f>BK156/BI156</f>
        <v>-0.13377000348837315</v>
      </c>
    </row>
    <row r="157" spans="1:64">
      <c r="A157" s="397">
        <v>489</v>
      </c>
      <c r="B157" s="412">
        <v>8</v>
      </c>
      <c r="C157" s="412">
        <v>8</v>
      </c>
      <c r="D157" s="398" t="s">
        <v>180</v>
      </c>
      <c r="E157" s="400">
        <v>1791</v>
      </c>
      <c r="F157" s="400">
        <v>1752</v>
      </c>
      <c r="G157" s="522">
        <f>F157-E157</f>
        <v>-39</v>
      </c>
      <c r="H157" s="523">
        <f>G157/E157</f>
        <v>-2.1775544388609715E-2</v>
      </c>
      <c r="I157" s="523"/>
      <c r="J157" s="400">
        <v>976352.56258473662</v>
      </c>
      <c r="K157" s="434">
        <f>'1. Vos-laskelma'!D157</f>
        <v>894798.80594433949</v>
      </c>
      <c r="L157" s="522">
        <f>K157-J157</f>
        <v>-81553.756640397129</v>
      </c>
      <c r="M157" s="523">
        <f>L157/J157</f>
        <v>-8.3529003523580309E-2</v>
      </c>
      <c r="N157" s="523"/>
      <c r="O157" s="400">
        <v>857723.72717211826</v>
      </c>
      <c r="P157" s="434">
        <f>'1. Vos-laskelma'!G157</f>
        <v>1004254.5715895647</v>
      </c>
      <c r="Q157" s="522">
        <f>P157-O157</f>
        <v>146530.84441744641</v>
      </c>
      <c r="R157" s="523">
        <f>Q157/O157</f>
        <v>0.17083687879377302</v>
      </c>
      <c r="S157" s="523"/>
      <c r="T157" s="400">
        <v>421166.26189265435</v>
      </c>
      <c r="U157" s="434">
        <f>'1. Vos-laskelma'!I157</f>
        <v>315360.43582549703</v>
      </c>
      <c r="V157" s="522">
        <f>U157-T157</f>
        <v>-105805.82606715732</v>
      </c>
      <c r="W157" s="523">
        <f>V157/T157</f>
        <v>-0.25122103938639989</v>
      </c>
      <c r="X157" s="524"/>
      <c r="Y157" s="434">
        <f>SUM(J157,O157,T157)</f>
        <v>2255242.5516495095</v>
      </c>
      <c r="Z157" s="434">
        <f>SUM(K157,P157,U157)</f>
        <v>2214413.8133594012</v>
      </c>
      <c r="AA157" s="522">
        <f>Z157-Y157</f>
        <v>-40828.738290108275</v>
      </c>
      <c r="AB157" s="523">
        <f>AA157/Y157</f>
        <v>-1.8103923349728251E-2</v>
      </c>
      <c r="AC157" s="524"/>
      <c r="AD157" s="527">
        <v>0</v>
      </c>
      <c r="AE157" s="447">
        <v>240700.10253509009</v>
      </c>
      <c r="AF157" s="515"/>
      <c r="AG157" s="399">
        <v>2255242.5516495095</v>
      </c>
      <c r="AH157" s="399">
        <f>SUM(Z157,AE157)</f>
        <v>2455113.9158944911</v>
      </c>
      <c r="AI157" s="522">
        <f>AH157-AG157</f>
        <v>199871.36424498167</v>
      </c>
      <c r="AJ157" s="523">
        <f>AI157/AG157</f>
        <v>8.8625218648341636E-2</v>
      </c>
      <c r="AL157" s="529">
        <f>J157/$E157</f>
        <v>545.14380937171222</v>
      </c>
      <c r="AM157" s="529">
        <f>K157/$F157</f>
        <v>510.72991206868693</v>
      </c>
      <c r="AN157" s="529">
        <f>AM157-AL157</f>
        <v>-34.413897303025294</v>
      </c>
      <c r="AO157" s="530">
        <f>AN157/AL157</f>
        <v>-6.3128108054070931E-2</v>
      </c>
      <c r="AP157" s="531"/>
      <c r="AQ157" s="529">
        <f>O157/$E157</f>
        <v>478.90772036410846</v>
      </c>
      <c r="AR157" s="529">
        <f>P157/$F157</f>
        <v>573.2046641492949</v>
      </c>
      <c r="AS157" s="529">
        <f>AR157-AQ157</f>
        <v>94.296943785186443</v>
      </c>
      <c r="AT157" s="530">
        <f>AS157/AQ157</f>
        <v>0.19690002849294949</v>
      </c>
      <c r="AU157" s="531"/>
      <c r="AV157" s="529">
        <f>T157/$E157</f>
        <v>235.15704181611076</v>
      </c>
      <c r="AW157" s="529">
        <f>U157/$F157</f>
        <v>180.00024875884534</v>
      </c>
      <c r="AX157" s="529">
        <f>AW157-AV157</f>
        <v>-55.156793057265418</v>
      </c>
      <c r="AY157" s="530">
        <f>AX157/AV157</f>
        <v>-0.23455301457822042</v>
      </c>
      <c r="AZ157" s="531"/>
      <c r="BA157" s="529">
        <f>Y157/$E157</f>
        <v>1259.2085715519315</v>
      </c>
      <c r="BB157" s="529">
        <f>Z157/$F157</f>
        <v>1263.9348249768273</v>
      </c>
      <c r="BC157" s="529">
        <f>BB157-BA157</f>
        <v>4.7262534248957309</v>
      </c>
      <c r="BD157" s="530">
        <f>BC157/BA157</f>
        <v>3.7533523291306578E-3</v>
      </c>
      <c r="BE157" s="532"/>
      <c r="BF157" s="529">
        <f>AD157/$E157</f>
        <v>0</v>
      </c>
      <c r="BG157" s="529">
        <f>AE157/$F157</f>
        <v>137.38590327345324</v>
      </c>
      <c r="BH157" s="532"/>
      <c r="BI157" s="529">
        <f>AG157/$E157</f>
        <v>1259.2085715519315</v>
      </c>
      <c r="BJ157" s="529">
        <f>AH157/$F157</f>
        <v>1401.3207282502804</v>
      </c>
      <c r="BK157" s="529">
        <f>BJ157-BI157</f>
        <v>142.11215669834883</v>
      </c>
      <c r="BL157" s="530">
        <f>BK157/BI157</f>
        <v>0.11285831426893835</v>
      </c>
    </row>
    <row r="158" spans="1:64">
      <c r="A158" s="397">
        <v>491</v>
      </c>
      <c r="B158" s="412">
        <v>10</v>
      </c>
      <c r="C158" s="412">
        <v>10</v>
      </c>
      <c r="D158" s="398" t="s">
        <v>181</v>
      </c>
      <c r="E158" s="400">
        <v>51980</v>
      </c>
      <c r="F158" s="400">
        <v>51919</v>
      </c>
      <c r="G158" s="522">
        <f>F158-E158</f>
        <v>-61</v>
      </c>
      <c r="H158" s="523">
        <f>G158/E158</f>
        <v>-1.1735282801077337E-3</v>
      </c>
      <c r="I158" s="523"/>
      <c r="J158" s="400">
        <v>-14955947.938902756</v>
      </c>
      <c r="K158" s="434">
        <f>'1. Vos-laskelma'!D158</f>
        <v>-14332587.961314872</v>
      </c>
      <c r="L158" s="522">
        <f>K158-J158</f>
        <v>623359.97758788429</v>
      </c>
      <c r="M158" s="523">
        <f>L158/J158</f>
        <v>-4.1679737060760128E-2</v>
      </c>
      <c r="N158" s="523"/>
      <c r="O158" s="400">
        <v>10990523.321787212</v>
      </c>
      <c r="P158" s="434">
        <f>'1. Vos-laskelma'!G158</f>
        <v>11804599.064073771</v>
      </c>
      <c r="Q158" s="522">
        <f>P158-O158</f>
        <v>814075.74228655919</v>
      </c>
      <c r="R158" s="523">
        <f>Q158/O158</f>
        <v>7.4070698769435769E-2</v>
      </c>
      <c r="S158" s="523"/>
      <c r="T158" s="400">
        <v>8891267.5812161621</v>
      </c>
      <c r="U158" s="434">
        <f>'1. Vos-laskelma'!I158</f>
        <v>4892585.8809719933</v>
      </c>
      <c r="V158" s="522">
        <f>U158-T158</f>
        <v>-3998681.7002441688</v>
      </c>
      <c r="W158" s="523">
        <f>V158/T158</f>
        <v>-0.44973134187209135</v>
      </c>
      <c r="X158" s="524"/>
      <c r="Y158" s="434">
        <f>SUM(J158,O158,T158)</f>
        <v>4925842.9641006179</v>
      </c>
      <c r="Z158" s="434">
        <f>SUM(K158,P158,U158)</f>
        <v>2364596.9837308927</v>
      </c>
      <c r="AA158" s="522">
        <f>Z158-Y158</f>
        <v>-2561245.9803697253</v>
      </c>
      <c r="AB158" s="523">
        <f>AA158/Y158</f>
        <v>-0.51996094862057152</v>
      </c>
      <c r="AC158" s="524"/>
      <c r="AD158" s="527">
        <v>0</v>
      </c>
      <c r="AE158" s="447">
        <v>8454004.915852543</v>
      </c>
      <c r="AF158" s="515"/>
      <c r="AG158" s="399">
        <v>4925842.9641006179</v>
      </c>
      <c r="AH158" s="399">
        <f>SUM(Z158,AE158)</f>
        <v>10818601.899583437</v>
      </c>
      <c r="AI158" s="522">
        <f>AH158-AG158</f>
        <v>5892758.9354828186</v>
      </c>
      <c r="AJ158" s="523">
        <f>AI158/AG158</f>
        <v>1.1962945182030877</v>
      </c>
      <c r="AL158" s="529">
        <f>J158/$E158</f>
        <v>-287.72504692002224</v>
      </c>
      <c r="AM158" s="529">
        <f>K158/$F158</f>
        <v>-276.05670296644524</v>
      </c>
      <c r="AN158" s="529">
        <f>AM158-AL158</f>
        <v>11.668343953576993</v>
      </c>
      <c r="AO158" s="530">
        <f>AN158/AL158</f>
        <v>-4.0553799811597201E-2</v>
      </c>
      <c r="AP158" s="531"/>
      <c r="AQ158" s="529">
        <f>O158/$E158</f>
        <v>211.43753985739153</v>
      </c>
      <c r="AR158" s="529">
        <f>P158/$F158</f>
        <v>227.36568624345173</v>
      </c>
      <c r="AS158" s="529">
        <f>AR158-AQ158</f>
        <v>15.928146386060206</v>
      </c>
      <c r="AT158" s="530">
        <f>AS158/AQ158</f>
        <v>7.5332632023638171E-2</v>
      </c>
      <c r="AU158" s="531"/>
      <c r="AV158" s="529">
        <f>T158/$E158</f>
        <v>171.05170414036479</v>
      </c>
      <c r="AW158" s="529">
        <f>U158/$F158</f>
        <v>94.234979120784175</v>
      </c>
      <c r="AX158" s="529">
        <f>AW158-AV158</f>
        <v>-76.816725019580616</v>
      </c>
      <c r="AY158" s="530">
        <f>AX158/AV158</f>
        <v>-0.44908482733703092</v>
      </c>
      <c r="AZ158" s="531"/>
      <c r="BA158" s="529">
        <f>Y158/$E158</f>
        <v>94.764197077734082</v>
      </c>
      <c r="BB158" s="529">
        <f>Z158/$F158</f>
        <v>45.543962397790651</v>
      </c>
      <c r="BC158" s="529">
        <f>BB158-BA158</f>
        <v>-49.220234679943431</v>
      </c>
      <c r="BD158" s="530">
        <f>BC158/BA158</f>
        <v>-0.51939694734677677</v>
      </c>
      <c r="BE158" s="532"/>
      <c r="BF158" s="529">
        <f>AD158/$E158</f>
        <v>0</v>
      </c>
      <c r="BG158" s="529">
        <f>AE158/$F158</f>
        <v>162.83065767546645</v>
      </c>
      <c r="BH158" s="532"/>
      <c r="BI158" s="529">
        <f>AG158/$E158</f>
        <v>94.764197077734082</v>
      </c>
      <c r="BJ158" s="529">
        <f>AH158/$F158</f>
        <v>208.37462007325712</v>
      </c>
      <c r="BK158" s="529">
        <f>BJ158-BI158</f>
        <v>113.61042299552304</v>
      </c>
      <c r="BL158" s="530">
        <f>BK158/BI158</f>
        <v>1.1988749601532485</v>
      </c>
    </row>
    <row r="159" spans="1:64">
      <c r="A159" s="397">
        <v>494</v>
      </c>
      <c r="B159" s="412">
        <v>17</v>
      </c>
      <c r="C159" s="412">
        <v>17</v>
      </c>
      <c r="D159" s="398" t="s">
        <v>182</v>
      </c>
      <c r="E159" s="400">
        <v>8882</v>
      </c>
      <c r="F159" s="400">
        <v>8827</v>
      </c>
      <c r="G159" s="522">
        <f>F159-E159</f>
        <v>-55</v>
      </c>
      <c r="H159" s="523">
        <f>G159/E159</f>
        <v>-6.1922990317496056E-3</v>
      </c>
      <c r="I159" s="523"/>
      <c r="J159" s="400">
        <v>4040838.8684731266</v>
      </c>
      <c r="K159" s="434">
        <f>'1. Vos-laskelma'!D159</f>
        <v>4090687.0625230786</v>
      </c>
      <c r="L159" s="522">
        <f>K159-J159</f>
        <v>49848.194049952086</v>
      </c>
      <c r="M159" s="523">
        <f>L159/J159</f>
        <v>1.233610041688887E-2</v>
      </c>
      <c r="N159" s="523"/>
      <c r="O159" s="400">
        <v>4996715.2621696265</v>
      </c>
      <c r="P159" s="434">
        <f>'1. Vos-laskelma'!G159</f>
        <v>5112019.6003646376</v>
      </c>
      <c r="Q159" s="522">
        <f>P159-O159</f>
        <v>115304.33819501102</v>
      </c>
      <c r="R159" s="523">
        <f>Q159/O159</f>
        <v>2.3076027379023527E-2</v>
      </c>
      <c r="S159" s="523"/>
      <c r="T159" s="400">
        <v>1337371.9809139245</v>
      </c>
      <c r="U159" s="434">
        <f>'1. Vos-laskelma'!I159</f>
        <v>629374.5882569591</v>
      </c>
      <c r="V159" s="522">
        <f>U159-T159</f>
        <v>-707997.39265696541</v>
      </c>
      <c r="W159" s="523">
        <f>V159/T159</f>
        <v>-0.52939451608156074</v>
      </c>
      <c r="X159" s="524"/>
      <c r="Y159" s="434">
        <f>SUM(J159,O159,T159)</f>
        <v>10374926.111556677</v>
      </c>
      <c r="Z159" s="434">
        <f>SUM(K159,P159,U159)</f>
        <v>9832081.2511446755</v>
      </c>
      <c r="AA159" s="522">
        <f>Z159-Y159</f>
        <v>-542844.86041200161</v>
      </c>
      <c r="AB159" s="523">
        <f>AA159/Y159</f>
        <v>-5.2322768815415879E-2</v>
      </c>
      <c r="AC159" s="524"/>
      <c r="AD159" s="527">
        <v>0</v>
      </c>
      <c r="AE159" s="447">
        <v>892925.26135418809</v>
      </c>
      <c r="AF159" s="515"/>
      <c r="AG159" s="399">
        <v>10374926.111556677</v>
      </c>
      <c r="AH159" s="399">
        <f>SUM(Z159,AE159)</f>
        <v>10725006.512498863</v>
      </c>
      <c r="AI159" s="522">
        <f>AH159-AG159</f>
        <v>350080.40094218589</v>
      </c>
      <c r="AJ159" s="523">
        <f>AI159/AG159</f>
        <v>3.374292955708183E-2</v>
      </c>
      <c r="AL159" s="529">
        <f>J159/$E159</f>
        <v>454.94695659458756</v>
      </c>
      <c r="AM159" s="529">
        <f>K159/$F159</f>
        <v>463.42891837805354</v>
      </c>
      <c r="AN159" s="529">
        <f>AM159-AL159</f>
        <v>8.4819617834659766</v>
      </c>
      <c r="AO159" s="530">
        <f>AN159/AL159</f>
        <v>1.8643847728878039E-2</v>
      </c>
      <c r="AP159" s="531"/>
      <c r="AQ159" s="529">
        <f>O159/$E159</f>
        <v>562.56645599748106</v>
      </c>
      <c r="AR159" s="529">
        <f>P159/$F159</f>
        <v>579.13442849944909</v>
      </c>
      <c r="AS159" s="529">
        <f>AR159-AQ159</f>
        <v>16.567972501968029</v>
      </c>
      <c r="AT159" s="530">
        <f>AS159/AQ159</f>
        <v>2.945069391418214E-2</v>
      </c>
      <c r="AU159" s="531"/>
      <c r="AV159" s="529">
        <f>T159/$E159</f>
        <v>150.57104040913359</v>
      </c>
      <c r="AW159" s="529">
        <f>U159/$F159</f>
        <v>71.301074912989591</v>
      </c>
      <c r="AX159" s="529">
        <f>AW159-AV159</f>
        <v>-79.269965496143996</v>
      </c>
      <c r="AY159" s="530">
        <f>AX159/AV159</f>
        <v>-0.52646222859821257</v>
      </c>
      <c r="AZ159" s="531"/>
      <c r="BA159" s="529">
        <f>Y159/$E159</f>
        <v>1168.0844530012021</v>
      </c>
      <c r="BB159" s="529">
        <f>Z159/$F159</f>
        <v>1113.8644217904923</v>
      </c>
      <c r="BC159" s="529">
        <f>BB159-BA159</f>
        <v>-54.220031210709749</v>
      </c>
      <c r="BD159" s="530">
        <f>BC159/BA159</f>
        <v>-4.6417903321459543E-2</v>
      </c>
      <c r="BE159" s="532"/>
      <c r="BF159" s="529">
        <f>AD159/$E159</f>
        <v>0</v>
      </c>
      <c r="BG159" s="529">
        <f>AE159/$F159</f>
        <v>101.15840731326476</v>
      </c>
      <c r="BH159" s="532"/>
      <c r="BI159" s="529">
        <f>AG159/$E159</f>
        <v>1168.0844530012021</v>
      </c>
      <c r="BJ159" s="529">
        <f>AH159/$F159</f>
        <v>1215.022829103757</v>
      </c>
      <c r="BK159" s="529">
        <f>BJ159-BI159</f>
        <v>46.938376102554912</v>
      </c>
      <c r="BL159" s="530">
        <f>BK159/BI159</f>
        <v>4.0184060306559535E-2</v>
      </c>
    </row>
    <row r="160" spans="1:64">
      <c r="A160" s="397">
        <v>495</v>
      </c>
      <c r="B160" s="412">
        <v>13</v>
      </c>
      <c r="C160" s="412">
        <v>13</v>
      </c>
      <c r="D160" s="398" t="s">
        <v>183</v>
      </c>
      <c r="E160" s="400">
        <v>1477</v>
      </c>
      <c r="F160" s="400">
        <v>1430</v>
      </c>
      <c r="G160" s="522">
        <f>F160-E160</f>
        <v>-47</v>
      </c>
      <c r="H160" s="523">
        <f>G160/E160</f>
        <v>-3.1821259309410967E-2</v>
      </c>
      <c r="I160" s="523"/>
      <c r="J160" s="400">
        <v>562551.25039085117</v>
      </c>
      <c r="K160" s="434">
        <f>'1. Vos-laskelma'!D160</f>
        <v>595623.83973225765</v>
      </c>
      <c r="L160" s="522">
        <f>K160-J160</f>
        <v>33072.589341406478</v>
      </c>
      <c r="M160" s="523">
        <f>L160/J160</f>
        <v>5.8790357889042459E-2</v>
      </c>
      <c r="N160" s="523"/>
      <c r="O160" s="400">
        <v>277393.98080993321</v>
      </c>
      <c r="P160" s="434">
        <f>'1. Vos-laskelma'!G160</f>
        <v>443570.12131373712</v>
      </c>
      <c r="Q160" s="522">
        <f>P160-O160</f>
        <v>166176.14050380391</v>
      </c>
      <c r="R160" s="523">
        <f>Q160/O160</f>
        <v>0.59906181099749845</v>
      </c>
      <c r="S160" s="523"/>
      <c r="T160" s="400">
        <v>328284.18479940266</v>
      </c>
      <c r="U160" s="434">
        <f>'1. Vos-laskelma'!I160</f>
        <v>222401.37340045162</v>
      </c>
      <c r="V160" s="522">
        <f>U160-T160</f>
        <v>-105882.81139895105</v>
      </c>
      <c r="W160" s="523">
        <f>V160/T160</f>
        <v>-0.32253400042298874</v>
      </c>
      <c r="X160" s="524"/>
      <c r="Y160" s="434">
        <f>SUM(J160,O160,T160)</f>
        <v>1168229.4160001872</v>
      </c>
      <c r="Z160" s="434">
        <f>SUM(K160,P160,U160)</f>
        <v>1261595.3344464465</v>
      </c>
      <c r="AA160" s="522">
        <f>Z160-Y160</f>
        <v>93365.91844625934</v>
      </c>
      <c r="AB160" s="523">
        <f>AA160/Y160</f>
        <v>7.9920876128875343E-2</v>
      </c>
      <c r="AC160" s="524"/>
      <c r="AD160" s="527">
        <v>0</v>
      </c>
      <c r="AE160" s="447">
        <v>195138.0351467116</v>
      </c>
      <c r="AF160" s="515"/>
      <c r="AG160" s="399">
        <v>1168229.4160001872</v>
      </c>
      <c r="AH160" s="399">
        <f>SUM(Z160,AE160)</f>
        <v>1456733.3695931581</v>
      </c>
      <c r="AI160" s="522">
        <f>AH160-AG160</f>
        <v>288503.95359297097</v>
      </c>
      <c r="AJ160" s="523">
        <f>AI160/AG160</f>
        <v>0.2469583025744703</v>
      </c>
      <c r="AL160" s="529">
        <f>J160/$E160</f>
        <v>380.87423858554581</v>
      </c>
      <c r="AM160" s="529">
        <f>K160/$F160</f>
        <v>416.52016764493544</v>
      </c>
      <c r="AN160" s="529">
        <f>AM160-AL160</f>
        <v>35.64592905938963</v>
      </c>
      <c r="AO160" s="530">
        <f>AN160/AL160</f>
        <v>9.3589761260220852E-2</v>
      </c>
      <c r="AP160" s="531"/>
      <c r="AQ160" s="529">
        <f>O160/$E160</f>
        <v>187.80905945154583</v>
      </c>
      <c r="AR160" s="529">
        <f>P160/$F160</f>
        <v>310.18889602359241</v>
      </c>
      <c r="AS160" s="529">
        <f>AR160-AQ160</f>
        <v>122.37983657204657</v>
      </c>
      <c r="AT160" s="530">
        <f>AS160/AQ160</f>
        <v>0.65161838800231142</v>
      </c>
      <c r="AU160" s="531"/>
      <c r="AV160" s="529">
        <f>T160/$E160</f>
        <v>222.26417386554004</v>
      </c>
      <c r="AW160" s="529">
        <f>U160/$F160</f>
        <v>155.52543594437176</v>
      </c>
      <c r="AX160" s="529">
        <f>AW160-AV160</f>
        <v>-66.73873792116828</v>
      </c>
      <c r="AY160" s="530">
        <f>AX160/AV160</f>
        <v>-0.30026763540192608</v>
      </c>
      <c r="AZ160" s="531"/>
      <c r="BA160" s="529">
        <f>Y160/$E160</f>
        <v>790.94747190263183</v>
      </c>
      <c r="BB160" s="529">
        <f>Z160/$F160</f>
        <v>882.23449961289964</v>
      </c>
      <c r="BC160" s="529">
        <f>BB160-BA160</f>
        <v>91.287027710267807</v>
      </c>
      <c r="BD160" s="530">
        <f>BC160/BA160</f>
        <v>0.11541477905059355</v>
      </c>
      <c r="BE160" s="532"/>
      <c r="BF160" s="529">
        <f>AD160/$E160</f>
        <v>0</v>
      </c>
      <c r="BG160" s="529">
        <f>AE160/$F160</f>
        <v>136.46016443825985</v>
      </c>
      <c r="BH160" s="532"/>
      <c r="BI160" s="529">
        <f>AG160/$E160</f>
        <v>790.94747190263183</v>
      </c>
      <c r="BJ160" s="529">
        <f>AH160/$F160</f>
        <v>1018.6946640511595</v>
      </c>
      <c r="BK160" s="529">
        <f>BJ160-BI160</f>
        <v>227.74719214852769</v>
      </c>
      <c r="BL160" s="530">
        <f>BK160/BI160</f>
        <v>0.28794224678495983</v>
      </c>
    </row>
    <row r="161" spans="1:64">
      <c r="A161" s="397">
        <v>498</v>
      </c>
      <c r="B161" s="412">
        <v>19</v>
      </c>
      <c r="C161" s="412">
        <v>19</v>
      </c>
      <c r="D161" s="398" t="s">
        <v>184</v>
      </c>
      <c r="E161" s="400">
        <v>2281</v>
      </c>
      <c r="F161" s="400">
        <v>2325</v>
      </c>
      <c r="G161" s="522">
        <f>F161-E161</f>
        <v>44</v>
      </c>
      <c r="H161" s="523">
        <f>G161/E161</f>
        <v>1.9289785181937746E-2</v>
      </c>
      <c r="I161" s="523"/>
      <c r="J161" s="400">
        <v>3123644.9490885106</v>
      </c>
      <c r="K161" s="434">
        <f>'1. Vos-laskelma'!D161</f>
        <v>3411005.1159132416</v>
      </c>
      <c r="L161" s="522">
        <f>K161-J161</f>
        <v>287360.16682473104</v>
      </c>
      <c r="M161" s="523">
        <f>L161/J161</f>
        <v>9.1995143977097543E-2</v>
      </c>
      <c r="N161" s="523"/>
      <c r="O161" s="400">
        <v>36990.052047333578</v>
      </c>
      <c r="P161" s="434">
        <f>'1. Vos-laskelma'!G161</f>
        <v>204439.13686473353</v>
      </c>
      <c r="Q161" s="522">
        <f>P161-O161</f>
        <v>167449.08481739997</v>
      </c>
      <c r="R161" s="523">
        <f>Q161/O161</f>
        <v>4.5268680509864412</v>
      </c>
      <c r="S161" s="523"/>
      <c r="T161" s="400">
        <v>439580.56041408132</v>
      </c>
      <c r="U161" s="434">
        <f>'1. Vos-laskelma'!I161</f>
        <v>264607.76835489785</v>
      </c>
      <c r="V161" s="522">
        <f>U161-T161</f>
        <v>-174972.79205918347</v>
      </c>
      <c r="W161" s="523">
        <f>V161/T161</f>
        <v>-0.39804488145326655</v>
      </c>
      <c r="X161" s="524"/>
      <c r="Y161" s="434">
        <f>SUM(J161,O161,T161)</f>
        <v>3600215.5615499257</v>
      </c>
      <c r="Z161" s="434">
        <f>SUM(K161,P161,U161)</f>
        <v>3880052.0211328729</v>
      </c>
      <c r="AA161" s="522">
        <f>Z161-Y161</f>
        <v>279836.45958294719</v>
      </c>
      <c r="AB161" s="523">
        <f>AA161/Y161</f>
        <v>7.7727695688997872E-2</v>
      </c>
      <c r="AC161" s="524"/>
      <c r="AD161" s="527">
        <v>0</v>
      </c>
      <c r="AE161" s="447">
        <v>388570.84456502006</v>
      </c>
      <c r="AF161" s="515"/>
      <c r="AG161" s="399">
        <v>3600215.5615499257</v>
      </c>
      <c r="AH161" s="399">
        <f>SUM(Z161,AE161)</f>
        <v>4268622.8656978933</v>
      </c>
      <c r="AI161" s="522">
        <f>AH161-AG161</f>
        <v>668407.3041479676</v>
      </c>
      <c r="AJ161" s="523">
        <f>AI161/AG161</f>
        <v>0.18565757875348224</v>
      </c>
      <c r="AL161" s="529">
        <f>J161/$E161</f>
        <v>1369.4190921036873</v>
      </c>
      <c r="AM161" s="529">
        <f>K161/$F161</f>
        <v>1467.0989745863405</v>
      </c>
      <c r="AN161" s="529">
        <f>AM161-AL161</f>
        <v>97.679882482653284</v>
      </c>
      <c r="AO161" s="530">
        <f>AN161/AL161</f>
        <v>7.1329429424412699E-2</v>
      </c>
      <c r="AP161" s="531"/>
      <c r="AQ161" s="529">
        <f>O161/$E161</f>
        <v>16.21659449685821</v>
      </c>
      <c r="AR161" s="529">
        <f>P161/$F161</f>
        <v>87.930811554724102</v>
      </c>
      <c r="AS161" s="529">
        <f>AR161-AQ161</f>
        <v>71.714217057865895</v>
      </c>
      <c r="AT161" s="530">
        <f>AS161/AQ161</f>
        <v>4.4222735588387403</v>
      </c>
      <c r="AU161" s="531"/>
      <c r="AV161" s="529">
        <f>T161/$E161</f>
        <v>192.71396773962354</v>
      </c>
      <c r="AW161" s="529">
        <f>U161/$F161</f>
        <v>113.80979284081629</v>
      </c>
      <c r="AX161" s="529">
        <f>AW161-AV161</f>
        <v>-78.904174898807256</v>
      </c>
      <c r="AY161" s="530">
        <f>AX161/AV161</f>
        <v>-0.4094367202558713</v>
      </c>
      <c r="AZ161" s="531"/>
      <c r="BA161" s="529">
        <f>Y161/$E161</f>
        <v>1578.3496543401691</v>
      </c>
      <c r="BB161" s="529">
        <f>Z161/$F161</f>
        <v>1668.8395789818808</v>
      </c>
      <c r="BC161" s="529">
        <f>BB161-BA161</f>
        <v>90.489924641711696</v>
      </c>
      <c r="BD161" s="530">
        <f>BC161/BA161</f>
        <v>5.733198875982972E-2</v>
      </c>
      <c r="BE161" s="532"/>
      <c r="BF161" s="529">
        <f>AD161/$E161</f>
        <v>0</v>
      </c>
      <c r="BG161" s="529">
        <f>AE161/$F161</f>
        <v>167.12724497420217</v>
      </c>
      <c r="BH161" s="532"/>
      <c r="BI161" s="529">
        <f>AG161/$E161</f>
        <v>1578.3496543401691</v>
      </c>
      <c r="BJ161" s="529">
        <f>AH161/$F161</f>
        <v>1835.9668239560831</v>
      </c>
      <c r="BK161" s="529">
        <f>BJ161-BI161</f>
        <v>257.61716961591401</v>
      </c>
      <c r="BL161" s="530">
        <f>BK161/BI161</f>
        <v>0.16321932780072815</v>
      </c>
    </row>
    <row r="162" spans="1:64">
      <c r="A162" s="397">
        <v>499</v>
      </c>
      <c r="B162" s="412">
        <v>15</v>
      </c>
      <c r="C162" s="412">
        <v>15</v>
      </c>
      <c r="D162" s="398" t="s">
        <v>185</v>
      </c>
      <c r="E162" s="400">
        <v>19662</v>
      </c>
      <c r="F162" s="400">
        <v>19763</v>
      </c>
      <c r="G162" s="522">
        <f>F162-E162</f>
        <v>101</v>
      </c>
      <c r="H162" s="523">
        <f>G162/E162</f>
        <v>5.1368121249109958E-3</v>
      </c>
      <c r="I162" s="523"/>
      <c r="J162" s="400">
        <v>15761115.971443225</v>
      </c>
      <c r="K162" s="434">
        <f>'1. Vos-laskelma'!D162</f>
        <v>15777946.065499464</v>
      </c>
      <c r="L162" s="522">
        <f>K162-J162</f>
        <v>16830.094056239352</v>
      </c>
      <c r="M162" s="523">
        <f>L162/J162</f>
        <v>1.0678237560546445E-3</v>
      </c>
      <c r="N162" s="523"/>
      <c r="O162" s="400">
        <v>4089687.6496608984</v>
      </c>
      <c r="P162" s="434">
        <f>'1. Vos-laskelma'!G162</f>
        <v>4296120.4627032205</v>
      </c>
      <c r="Q162" s="522">
        <f>P162-O162</f>
        <v>206432.81304232217</v>
      </c>
      <c r="R162" s="523">
        <f>Q162/O162</f>
        <v>5.047642527405212E-2</v>
      </c>
      <c r="S162" s="523"/>
      <c r="T162" s="400">
        <v>2824104.0038644425</v>
      </c>
      <c r="U162" s="434">
        <f>'1. Vos-laskelma'!I162</f>
        <v>1301791.442668926</v>
      </c>
      <c r="V162" s="522">
        <f>U162-T162</f>
        <v>-1522312.5611955165</v>
      </c>
      <c r="W162" s="523">
        <f>V162/T162</f>
        <v>-0.53904266950240398</v>
      </c>
      <c r="X162" s="524"/>
      <c r="Y162" s="434">
        <f>SUM(J162,O162,T162)</f>
        <v>22674907.624968562</v>
      </c>
      <c r="Z162" s="434">
        <f>SUM(K162,P162,U162)</f>
        <v>21375857.970871609</v>
      </c>
      <c r="AA162" s="522">
        <f>Z162-Y162</f>
        <v>-1299049.6540969536</v>
      </c>
      <c r="AB162" s="523">
        <f>AA162/Y162</f>
        <v>-5.7290185061944859E-2</v>
      </c>
      <c r="AC162" s="524"/>
      <c r="AD162" s="527">
        <v>0</v>
      </c>
      <c r="AE162" s="447">
        <v>1531657.6942789692</v>
      </c>
      <c r="AF162" s="515"/>
      <c r="AG162" s="399">
        <v>22674907.624968562</v>
      </c>
      <c r="AH162" s="399">
        <f>SUM(Z162,AE162)</f>
        <v>22907515.665150579</v>
      </c>
      <c r="AI162" s="522">
        <f>AH162-AG162</f>
        <v>232608.04018201679</v>
      </c>
      <c r="AJ162" s="523">
        <f>AI162/AG162</f>
        <v>1.0258389759695407E-2</v>
      </c>
      <c r="AL162" s="529">
        <f>J162/$E162</f>
        <v>801.60288736869211</v>
      </c>
      <c r="AM162" s="529">
        <f>K162/$F162</f>
        <v>798.35784372309183</v>
      </c>
      <c r="AN162" s="529">
        <f>AM162-AL162</f>
        <v>-3.2450436456002762</v>
      </c>
      <c r="AO162" s="530">
        <f>AN162/AL162</f>
        <v>-4.0481935590979713E-3</v>
      </c>
      <c r="AP162" s="531"/>
      <c r="AQ162" s="529">
        <f>O162/$E162</f>
        <v>207.99957530571143</v>
      </c>
      <c r="AR162" s="529">
        <f>P162/$F162</f>
        <v>217.38199983318427</v>
      </c>
      <c r="AS162" s="529">
        <f>AR162-AQ162</f>
        <v>9.3824245274728355</v>
      </c>
      <c r="AT162" s="530">
        <f>AS162/AQ162</f>
        <v>4.51079023295256E-2</v>
      </c>
      <c r="AU162" s="531"/>
      <c r="AV162" s="529">
        <f>T162/$E162</f>
        <v>143.6325909807976</v>
      </c>
      <c r="AW162" s="529">
        <f>U162/$F162</f>
        <v>65.870133212008597</v>
      </c>
      <c r="AX162" s="529">
        <f>AW162-AV162</f>
        <v>-77.762457768789005</v>
      </c>
      <c r="AY162" s="530">
        <f>AX162/AV162</f>
        <v>-0.54139841966079383</v>
      </c>
      <c r="AZ162" s="531"/>
      <c r="BA162" s="529">
        <f>Y162/$E162</f>
        <v>1153.235053655201</v>
      </c>
      <c r="BB162" s="529">
        <f>Z162/$F162</f>
        <v>1081.6099767682847</v>
      </c>
      <c r="BC162" s="529">
        <f>BB162-BA162</f>
        <v>-71.625076886916304</v>
      </c>
      <c r="BD162" s="530">
        <f>BC162/BA162</f>
        <v>-6.2107960263520626E-2</v>
      </c>
      <c r="BE162" s="532"/>
      <c r="BF162" s="529">
        <f>AD162/$E162</f>
        <v>0</v>
      </c>
      <c r="BG162" s="529">
        <f>AE162/$F162</f>
        <v>77.501274820572235</v>
      </c>
      <c r="BH162" s="532"/>
      <c r="BI162" s="529">
        <f>AG162/$E162</f>
        <v>1153.235053655201</v>
      </c>
      <c r="BJ162" s="529">
        <f>AH162/$F162</f>
        <v>1159.1112515888569</v>
      </c>
      <c r="BK162" s="529">
        <f>BJ162-BI162</f>
        <v>5.8761979336559307</v>
      </c>
      <c r="BL162" s="530">
        <f>BK162/BI162</f>
        <v>5.0954035042823287E-3</v>
      </c>
    </row>
    <row r="163" spans="1:64">
      <c r="A163" s="397">
        <v>500</v>
      </c>
      <c r="B163" s="412">
        <v>13</v>
      </c>
      <c r="C163" s="412">
        <v>13</v>
      </c>
      <c r="D163" s="398" t="s">
        <v>186</v>
      </c>
      <c r="E163" s="400">
        <v>10486</v>
      </c>
      <c r="F163" s="400">
        <v>10551</v>
      </c>
      <c r="G163" s="522">
        <f>F163-E163</f>
        <v>65</v>
      </c>
      <c r="H163" s="523">
        <f>G163/E163</f>
        <v>6.1987411787144762E-3</v>
      </c>
      <c r="I163" s="523"/>
      <c r="J163" s="400">
        <v>10880598.765566383</v>
      </c>
      <c r="K163" s="434">
        <f>'1. Vos-laskelma'!D163</f>
        <v>10621234.098907454</v>
      </c>
      <c r="L163" s="522">
        <f>K163-J163</f>
        <v>-259364.66665892862</v>
      </c>
      <c r="M163" s="523">
        <f>L163/J163</f>
        <v>-2.3837352359663781E-2</v>
      </c>
      <c r="N163" s="523"/>
      <c r="O163" s="400">
        <v>1325646.2473453768</v>
      </c>
      <c r="P163" s="434">
        <f>'1. Vos-laskelma'!G163</f>
        <v>1056245.4831775068</v>
      </c>
      <c r="Q163" s="522">
        <f>P163-O163</f>
        <v>-269400.76416786993</v>
      </c>
      <c r="R163" s="523">
        <f>Q163/O163</f>
        <v>-0.20322221309595101</v>
      </c>
      <c r="S163" s="523"/>
      <c r="T163" s="400">
        <v>1032774.5607903547</v>
      </c>
      <c r="U163" s="434">
        <f>'1. Vos-laskelma'!I163</f>
        <v>406941.35251360852</v>
      </c>
      <c r="V163" s="522">
        <f>U163-T163</f>
        <v>-625833.20827674621</v>
      </c>
      <c r="W163" s="523">
        <f>V163/T163</f>
        <v>-0.60597271857452883</v>
      </c>
      <c r="X163" s="524"/>
      <c r="Y163" s="434">
        <f>SUM(J163,O163,T163)</f>
        <v>13239019.573702114</v>
      </c>
      <c r="Z163" s="434">
        <f>SUM(K163,P163,U163)</f>
        <v>12084420.934598569</v>
      </c>
      <c r="AA163" s="522">
        <f>Z163-Y163</f>
        <v>-1154598.6391035449</v>
      </c>
      <c r="AB163" s="523">
        <f>AA163/Y163</f>
        <v>-8.7211793341331001E-2</v>
      </c>
      <c r="AC163" s="524"/>
      <c r="AD163" s="527">
        <v>0</v>
      </c>
      <c r="AE163" s="447">
        <v>1332297.3462006119</v>
      </c>
      <c r="AF163" s="515"/>
      <c r="AG163" s="399">
        <v>13239019.573702114</v>
      </c>
      <c r="AH163" s="399">
        <f>SUM(Z163,AE163)</f>
        <v>13416718.28079918</v>
      </c>
      <c r="AI163" s="522">
        <f>AH163-AG163</f>
        <v>177698.70709706657</v>
      </c>
      <c r="AJ163" s="523">
        <f>AI163/AG163</f>
        <v>1.3422346428888579E-2</v>
      </c>
      <c r="AL163" s="529">
        <f>J163/$E163</f>
        <v>1037.6310094951727</v>
      </c>
      <c r="AM163" s="529">
        <f>K163/$F163</f>
        <v>1006.6566295997966</v>
      </c>
      <c r="AN163" s="529">
        <f>AM163-AL163</f>
        <v>-30.97437989537616</v>
      </c>
      <c r="AO163" s="530">
        <f>AN163/AL163</f>
        <v>-2.985105457714278E-2</v>
      </c>
      <c r="AP163" s="531"/>
      <c r="AQ163" s="529">
        <f>O163/$E163</f>
        <v>126.42058433581697</v>
      </c>
      <c r="AR163" s="529">
        <f>P163/$F163</f>
        <v>100.10856631385715</v>
      </c>
      <c r="AS163" s="529">
        <f>AR163-AQ163</f>
        <v>-26.312018021959815</v>
      </c>
      <c r="AT163" s="530">
        <f>AS163/AQ163</f>
        <v>-0.20813080528140859</v>
      </c>
      <c r="AU163" s="531"/>
      <c r="AV163" s="529">
        <f>T163/$E163</f>
        <v>98.490803050768136</v>
      </c>
      <c r="AW163" s="529">
        <f>U163/$F163</f>
        <v>38.568984220795045</v>
      </c>
      <c r="AX163" s="529">
        <f>AW163-AV163</f>
        <v>-59.921818829973091</v>
      </c>
      <c r="AY163" s="530">
        <f>AX163/AV163</f>
        <v>-0.60840014472301285</v>
      </c>
      <c r="AZ163" s="531"/>
      <c r="BA163" s="529">
        <f>Y163/$E163</f>
        <v>1262.5423968817579</v>
      </c>
      <c r="BB163" s="529">
        <f>Z163/$F163</f>
        <v>1145.3341801344488</v>
      </c>
      <c r="BC163" s="529">
        <f>BB163-BA163</f>
        <v>-117.20821674730905</v>
      </c>
      <c r="BD163" s="530">
        <f>BC163/BA163</f>
        <v>-9.2835073924480704E-2</v>
      </c>
      <c r="BE163" s="532"/>
      <c r="BF163" s="529">
        <f>AD163/$E163</f>
        <v>0</v>
      </c>
      <c r="BG163" s="529">
        <f>AE163/$F163</f>
        <v>126.27213972141142</v>
      </c>
      <c r="BH163" s="532"/>
      <c r="BI163" s="529">
        <f>AG163/$E163</f>
        <v>1262.5423968817579</v>
      </c>
      <c r="BJ163" s="529">
        <f>AH163/$F163</f>
        <v>1271.6063198558602</v>
      </c>
      <c r="BK163" s="529">
        <f>BJ163-BI163</f>
        <v>9.0639229741022973</v>
      </c>
      <c r="BL163" s="530">
        <f>BK163/BI163</f>
        <v>7.179103843552883E-3</v>
      </c>
    </row>
    <row r="164" spans="1:64">
      <c r="A164" s="397">
        <v>503</v>
      </c>
      <c r="B164" s="412">
        <v>2</v>
      </c>
      <c r="C164" s="412">
        <v>2</v>
      </c>
      <c r="D164" s="398" t="s">
        <v>187</v>
      </c>
      <c r="E164" s="400">
        <v>7539</v>
      </c>
      <c r="F164" s="400">
        <v>7515</v>
      </c>
      <c r="G164" s="522">
        <f>F164-E164</f>
        <v>-24</v>
      </c>
      <c r="H164" s="523">
        <f>G164/E164</f>
        <v>-3.1834460803820135E-3</v>
      </c>
      <c r="I164" s="523"/>
      <c r="J164" s="400">
        <v>-150462.78217753605</v>
      </c>
      <c r="K164" s="434">
        <f>'1. Vos-laskelma'!D164</f>
        <v>135052.44392481574</v>
      </c>
      <c r="L164" s="522">
        <f>K164-J164</f>
        <v>285515.22610235179</v>
      </c>
      <c r="M164" s="523">
        <f>L164/J164</f>
        <v>-1.8975803980911563</v>
      </c>
      <c r="N164" s="523"/>
      <c r="O164" s="400">
        <v>2935606.9525766899</v>
      </c>
      <c r="P164" s="434">
        <f>'1. Vos-laskelma'!G164</f>
        <v>2943628.8619255815</v>
      </c>
      <c r="Q164" s="522">
        <f>P164-O164</f>
        <v>8021.9093488915823</v>
      </c>
      <c r="R164" s="523">
        <f>Q164/O164</f>
        <v>2.7326237737141405E-3</v>
      </c>
      <c r="S164" s="523"/>
      <c r="T164" s="400">
        <v>1388308.1387866098</v>
      </c>
      <c r="U164" s="434">
        <f>'1. Vos-laskelma'!I164</f>
        <v>840801.54334379546</v>
      </c>
      <c r="V164" s="522">
        <f>U164-T164</f>
        <v>-547506.59544281429</v>
      </c>
      <c r="W164" s="523">
        <f>V164/T164</f>
        <v>-0.39436965047351707</v>
      </c>
      <c r="X164" s="524"/>
      <c r="Y164" s="434">
        <f>SUM(J164,O164,T164)</f>
        <v>4173452.3091857634</v>
      </c>
      <c r="Z164" s="434">
        <f>SUM(K164,P164,U164)</f>
        <v>3919482.8491941928</v>
      </c>
      <c r="AA164" s="522">
        <f>Z164-Y164</f>
        <v>-253969.45999157056</v>
      </c>
      <c r="AB164" s="523">
        <f>AA164/Y164</f>
        <v>-6.0853567065468579E-2</v>
      </c>
      <c r="AC164" s="524"/>
      <c r="AD164" s="527">
        <v>0</v>
      </c>
      <c r="AE164" s="447">
        <v>781549.77612692735</v>
      </c>
      <c r="AF164" s="515"/>
      <c r="AG164" s="399">
        <v>4173452.3091857634</v>
      </c>
      <c r="AH164" s="399">
        <f>SUM(Z164,AE164)</f>
        <v>4701032.62532112</v>
      </c>
      <c r="AI164" s="522">
        <f>AH164-AG164</f>
        <v>527580.31613535667</v>
      </c>
      <c r="AJ164" s="523">
        <f>AI164/AG164</f>
        <v>0.12641340479059821</v>
      </c>
      <c r="AL164" s="529">
        <f>J164/$E164</f>
        <v>-19.957923090268743</v>
      </c>
      <c r="AM164" s="529">
        <f>K164/$F164</f>
        <v>17.971050422463836</v>
      </c>
      <c r="AN164" s="529">
        <f>AM164-AL164</f>
        <v>37.928973512732583</v>
      </c>
      <c r="AO164" s="530">
        <f>AN164/AL164</f>
        <v>-1.9004469223165972</v>
      </c>
      <c r="AP164" s="531"/>
      <c r="AQ164" s="529">
        <f>O164/$E164</f>
        <v>389.38943528010213</v>
      </c>
      <c r="AR164" s="529">
        <f>P164/$F164</f>
        <v>391.70044736202016</v>
      </c>
      <c r="AS164" s="529">
        <f>AR164-AQ164</f>
        <v>2.3110120819180224</v>
      </c>
      <c r="AT164" s="530">
        <f>AS164/AQ164</f>
        <v>5.9349634903567081E-3</v>
      </c>
      <c r="AU164" s="531"/>
      <c r="AV164" s="529">
        <f>T164/$E164</f>
        <v>184.15017094927839</v>
      </c>
      <c r="AW164" s="529">
        <f>U164/$F164</f>
        <v>111.88310623337264</v>
      </c>
      <c r="AX164" s="529">
        <f>AW164-AV164</f>
        <v>-72.267064715905747</v>
      </c>
      <c r="AY164" s="530">
        <f>AX164/AV164</f>
        <v>-0.39243550165267405</v>
      </c>
      <c r="AZ164" s="531"/>
      <c r="BA164" s="529">
        <f>Y164/$E164</f>
        <v>553.58168313911176</v>
      </c>
      <c r="BB164" s="529">
        <f>Z164/$F164</f>
        <v>521.5546040178566</v>
      </c>
      <c r="BC164" s="529">
        <f>BB164-BA164</f>
        <v>-32.027079121255156</v>
      </c>
      <c r="BD164" s="530">
        <f>BC164/BA164</f>
        <v>-5.7854297020168824E-2</v>
      </c>
      <c r="BE164" s="532"/>
      <c r="BF164" s="529">
        <f>AD164/$E164</f>
        <v>0</v>
      </c>
      <c r="BG164" s="529">
        <f>AE164/$F164</f>
        <v>103.99863953784795</v>
      </c>
      <c r="BH164" s="532"/>
      <c r="BI164" s="529">
        <f>AG164/$E164</f>
        <v>553.58168313911176</v>
      </c>
      <c r="BJ164" s="529">
        <f>AH164/$F164</f>
        <v>625.55324355570463</v>
      </c>
      <c r="BK164" s="529">
        <f>BJ164-BI164</f>
        <v>71.971560416592865</v>
      </c>
      <c r="BL164" s="530">
        <f>BK164/BI164</f>
        <v>0.1300107330294504</v>
      </c>
    </row>
    <row r="165" spans="1:64">
      <c r="A165" s="397">
        <v>504</v>
      </c>
      <c r="B165" s="412">
        <v>1</v>
      </c>
      <c r="C165" s="413">
        <v>34</v>
      </c>
      <c r="D165" s="398" t="s">
        <v>188</v>
      </c>
      <c r="E165" s="400">
        <v>1764</v>
      </c>
      <c r="F165" s="400">
        <v>1715</v>
      </c>
      <c r="G165" s="522">
        <f>F165-E165</f>
        <v>-49</v>
      </c>
      <c r="H165" s="523">
        <f>G165/E165</f>
        <v>-2.7777777777777776E-2</v>
      </c>
      <c r="I165" s="523"/>
      <c r="J165" s="400">
        <v>-255098.60381416243</v>
      </c>
      <c r="K165" s="434">
        <f>'1. Vos-laskelma'!D165</f>
        <v>-281474.87389328156</v>
      </c>
      <c r="L165" s="522">
        <f>K165-J165</f>
        <v>-26376.270079119131</v>
      </c>
      <c r="M165" s="523">
        <f>L165/J165</f>
        <v>0.1033963717744769</v>
      </c>
      <c r="N165" s="523"/>
      <c r="O165" s="400">
        <v>749595.54293986352</v>
      </c>
      <c r="P165" s="434">
        <f>'1. Vos-laskelma'!G165</f>
        <v>800289.95998893166</v>
      </c>
      <c r="Q165" s="522">
        <f>P165-O165</f>
        <v>50694.417049068143</v>
      </c>
      <c r="R165" s="523">
        <f>Q165/O165</f>
        <v>6.7629026781893656E-2</v>
      </c>
      <c r="S165" s="523"/>
      <c r="T165" s="400">
        <v>381953.30608945538</v>
      </c>
      <c r="U165" s="434">
        <f>'1. Vos-laskelma'!I165</f>
        <v>255763.08552089083</v>
      </c>
      <c r="V165" s="522">
        <f>U165-T165</f>
        <v>-126190.22056856455</v>
      </c>
      <c r="W165" s="523">
        <f>V165/T165</f>
        <v>-0.33038127581754761</v>
      </c>
      <c r="X165" s="524"/>
      <c r="Y165" s="434">
        <f>SUM(J165,O165,T165)</f>
        <v>876450.24521515646</v>
      </c>
      <c r="Z165" s="434">
        <f>SUM(K165,P165,U165)</f>
        <v>774578.17161654099</v>
      </c>
      <c r="AA165" s="522">
        <f>Z165-Y165</f>
        <v>-101872.07359861548</v>
      </c>
      <c r="AB165" s="523">
        <f>AA165/Y165</f>
        <v>-0.11623258040575628</v>
      </c>
      <c r="AC165" s="524"/>
      <c r="AD165" s="527">
        <v>0</v>
      </c>
      <c r="AE165" s="447">
        <v>195830.48163718672</v>
      </c>
      <c r="AF165" s="515"/>
      <c r="AG165" s="399">
        <v>876450.24521515646</v>
      </c>
      <c r="AH165" s="399">
        <f>SUM(Z165,AE165)</f>
        <v>970408.65325372771</v>
      </c>
      <c r="AI165" s="522">
        <f>AH165-AG165</f>
        <v>93958.408038571244</v>
      </c>
      <c r="AJ165" s="523">
        <f>AI165/AG165</f>
        <v>0.10720335643868266</v>
      </c>
      <c r="AL165" s="529">
        <f>J165/$E165</f>
        <v>-144.61372098308527</v>
      </c>
      <c r="AM165" s="529">
        <f>K165/$F165</f>
        <v>-164.12529089987262</v>
      </c>
      <c r="AN165" s="529">
        <f>AM165-AL165</f>
        <v>-19.511569916787352</v>
      </c>
      <c r="AO165" s="530">
        <f>AN165/AL165</f>
        <v>0.13492198239660483</v>
      </c>
      <c r="AP165" s="531"/>
      <c r="AQ165" s="529">
        <f>O165/$E165</f>
        <v>424.94078397951449</v>
      </c>
      <c r="AR165" s="529">
        <f>P165/$F165</f>
        <v>466.64137608684064</v>
      </c>
      <c r="AS165" s="529">
        <f>AR165-AQ165</f>
        <v>41.700592107326145</v>
      </c>
      <c r="AT165" s="530">
        <f>AS165/AQ165</f>
        <v>9.8132713261376306E-2</v>
      </c>
      <c r="AU165" s="531"/>
      <c r="AV165" s="529">
        <f>T165/$E165</f>
        <v>216.52681751102912</v>
      </c>
      <c r="AW165" s="529">
        <f>U165/$F165</f>
        <v>149.13299447282265</v>
      </c>
      <c r="AX165" s="529">
        <f>AW165-AV165</f>
        <v>-67.393823038206477</v>
      </c>
      <c r="AY165" s="530">
        <f>AX165/AV165</f>
        <v>-0.3112493122694775</v>
      </c>
      <c r="AZ165" s="531"/>
      <c r="BA165" s="529">
        <f>Y165/$E165</f>
        <v>496.85388050745831</v>
      </c>
      <c r="BB165" s="529">
        <f>Z165/$F165</f>
        <v>451.64907965979069</v>
      </c>
      <c r="BC165" s="529">
        <f>BB165-BA165</f>
        <v>-45.204800847667627</v>
      </c>
      <c r="BD165" s="530">
        <f>BC165/BA165</f>
        <v>-9.0982082703063544E-2</v>
      </c>
      <c r="BE165" s="532"/>
      <c r="BF165" s="529">
        <f>AD165/$E165</f>
        <v>0</v>
      </c>
      <c r="BG165" s="529">
        <f>AE165/$F165</f>
        <v>114.18686975929255</v>
      </c>
      <c r="BH165" s="532"/>
      <c r="BI165" s="529">
        <f>AG165/$E165</f>
        <v>496.85388050745831</v>
      </c>
      <c r="BJ165" s="529">
        <f>AH165/$F165</f>
        <v>565.83594941908325</v>
      </c>
      <c r="BK165" s="529">
        <f>BJ165-BI165</f>
        <v>68.982068911624935</v>
      </c>
      <c r="BL165" s="530">
        <f>BK165/BI165</f>
        <v>0.13883773805121652</v>
      </c>
    </row>
    <row r="166" spans="1:64">
      <c r="A166" s="397">
        <v>505</v>
      </c>
      <c r="B166" s="412">
        <v>1</v>
      </c>
      <c r="C166" s="413">
        <v>35</v>
      </c>
      <c r="D166" s="398" t="s">
        <v>189</v>
      </c>
      <c r="E166" s="400">
        <v>20912</v>
      </c>
      <c r="F166" s="400">
        <v>20957</v>
      </c>
      <c r="G166" s="522">
        <f>F166-E166</f>
        <v>45</v>
      </c>
      <c r="H166" s="523">
        <f>G166/E166</f>
        <v>2.1518745218056618E-3</v>
      </c>
      <c r="I166" s="523"/>
      <c r="J166" s="400">
        <v>9824298.9318219349</v>
      </c>
      <c r="K166" s="434">
        <f>'1. Vos-laskelma'!D166</f>
        <v>9533962.9392864574</v>
      </c>
      <c r="L166" s="522">
        <f>K166-J166</f>
        <v>-290335.9925354775</v>
      </c>
      <c r="M166" s="523">
        <f>L166/J166</f>
        <v>-2.9552845913009503E-2</v>
      </c>
      <c r="N166" s="523"/>
      <c r="O166" s="400">
        <v>3849164.0262180516</v>
      </c>
      <c r="P166" s="434">
        <f>'1. Vos-laskelma'!G166</f>
        <v>3663261.5419362383</v>
      </c>
      <c r="Q166" s="522">
        <f>P166-O166</f>
        <v>-185902.48428181326</v>
      </c>
      <c r="R166" s="523">
        <f>Q166/O166</f>
        <v>-4.8296846540070534E-2</v>
      </c>
      <c r="S166" s="523"/>
      <c r="T166" s="400">
        <v>3077114.9719463256</v>
      </c>
      <c r="U166" s="434">
        <f>'1. Vos-laskelma'!I166</f>
        <v>1633431.2201996678</v>
      </c>
      <c r="V166" s="522">
        <f>U166-T166</f>
        <v>-1443683.7517466578</v>
      </c>
      <c r="W166" s="523">
        <f>V166/T166</f>
        <v>-0.4691679592438186</v>
      </c>
      <c r="X166" s="524"/>
      <c r="Y166" s="434">
        <f>SUM(J166,O166,T166)</f>
        <v>16750577.929986311</v>
      </c>
      <c r="Z166" s="434">
        <f>SUM(K166,P166,U166)</f>
        <v>14830655.701422364</v>
      </c>
      <c r="AA166" s="522">
        <f>Z166-Y166</f>
        <v>-1919922.2285639476</v>
      </c>
      <c r="AB166" s="523">
        <f>AA166/Y166</f>
        <v>-0.11461826789432551</v>
      </c>
      <c r="AC166" s="524"/>
      <c r="AD166" s="527">
        <v>0</v>
      </c>
      <c r="AE166" s="447">
        <v>2202798.7421285976</v>
      </c>
      <c r="AF166" s="515"/>
      <c r="AG166" s="399">
        <v>16750577.929986311</v>
      </c>
      <c r="AH166" s="399">
        <f>SUM(Z166,AE166)</f>
        <v>17033454.443550959</v>
      </c>
      <c r="AI166" s="522">
        <f>AH166-AG166</f>
        <v>282876.51356464811</v>
      </c>
      <c r="AJ166" s="523">
        <f>AI166/AG166</f>
        <v>1.6887567387048316E-2</v>
      </c>
      <c r="AL166" s="529">
        <f>J166/$E166</f>
        <v>469.79241257756001</v>
      </c>
      <c r="AM166" s="529">
        <f>K166/$F166</f>
        <v>454.92975804201257</v>
      </c>
      <c r="AN166" s="529">
        <f>AM166-AL166</f>
        <v>-14.862654535547449</v>
      </c>
      <c r="AO166" s="530">
        <f>AN166/AL166</f>
        <v>-3.1636642350186338E-2</v>
      </c>
      <c r="AP166" s="531"/>
      <c r="AQ166" s="529">
        <f>O166/$E166</f>
        <v>184.06484440598945</v>
      </c>
      <c r="AR166" s="529">
        <f>P166/$F166</f>
        <v>174.79894746081206</v>
      </c>
      <c r="AS166" s="529">
        <f>AR166-AQ166</f>
        <v>-9.2658969451773885</v>
      </c>
      <c r="AT166" s="530">
        <f>AS166/AQ166</f>
        <v>-5.0340394848783394E-2</v>
      </c>
      <c r="AU166" s="531"/>
      <c r="AV166" s="529">
        <f>T166/$E166</f>
        <v>147.1458957510676</v>
      </c>
      <c r="AW166" s="529">
        <f>U166/$F166</f>
        <v>77.942034651890438</v>
      </c>
      <c r="AX166" s="529">
        <f>AW166-AV166</f>
        <v>-69.203861099177161</v>
      </c>
      <c r="AY166" s="530">
        <f>AX166/AV166</f>
        <v>-0.47030779041402559</v>
      </c>
      <c r="AZ166" s="531"/>
      <c r="BA166" s="529">
        <f>Y166/$E166</f>
        <v>801.00315273461706</v>
      </c>
      <c r="BB166" s="529">
        <f>Z166/$F166</f>
        <v>707.67074015471508</v>
      </c>
      <c r="BC166" s="529">
        <f>BB166-BA166</f>
        <v>-93.332412579901984</v>
      </c>
      <c r="BD166" s="530">
        <f>BC166/BA166</f>
        <v>-0.11651940727232599</v>
      </c>
      <c r="BE166" s="532"/>
      <c r="BF166" s="529">
        <f>AD166/$E166</f>
        <v>0</v>
      </c>
      <c r="BG166" s="529">
        <f>AE166/$F166</f>
        <v>105.11040426247065</v>
      </c>
      <c r="BH166" s="532"/>
      <c r="BI166" s="529">
        <f>AG166/$E166</f>
        <v>801.00315273461706</v>
      </c>
      <c r="BJ166" s="529">
        <f>AH166/$F166</f>
        <v>812.7811444171856</v>
      </c>
      <c r="BK166" s="529">
        <f>BJ166-BI166</f>
        <v>11.77799168256854</v>
      </c>
      <c r="BL166" s="530">
        <f>BK166/BI166</f>
        <v>1.4704051591256028E-2</v>
      </c>
    </row>
    <row r="167" spans="1:64">
      <c r="A167" s="397">
        <v>507</v>
      </c>
      <c r="B167" s="412">
        <v>10</v>
      </c>
      <c r="C167" s="412">
        <v>10</v>
      </c>
      <c r="D167" s="398" t="s">
        <v>190</v>
      </c>
      <c r="E167" s="400">
        <v>5564</v>
      </c>
      <c r="F167" s="400">
        <v>5522</v>
      </c>
      <c r="G167" s="522">
        <f>F167-E167</f>
        <v>-42</v>
      </c>
      <c r="H167" s="523">
        <f>G167/E167</f>
        <v>-7.5485262401150249E-3</v>
      </c>
      <c r="I167" s="523"/>
      <c r="J167" s="400">
        <v>-1167807.3524786914</v>
      </c>
      <c r="K167" s="434">
        <f>'1. Vos-laskelma'!D167</f>
        <v>-1728539.0011524749</v>
      </c>
      <c r="L167" s="522">
        <f>K167-J167</f>
        <v>-560731.64867378352</v>
      </c>
      <c r="M167" s="523">
        <f>L167/J167</f>
        <v>0.48015766254906761</v>
      </c>
      <c r="N167" s="523"/>
      <c r="O167" s="400">
        <v>972036.42851637793</v>
      </c>
      <c r="P167" s="434">
        <f>'1. Vos-laskelma'!G167</f>
        <v>1745876.6207233013</v>
      </c>
      <c r="Q167" s="522">
        <f>P167-O167</f>
        <v>773840.19220692338</v>
      </c>
      <c r="R167" s="523">
        <f>Q167/O167</f>
        <v>0.79610204875555735</v>
      </c>
      <c r="S167" s="523"/>
      <c r="T167" s="400">
        <v>1106543.9257034184</v>
      </c>
      <c r="U167" s="434">
        <f>'1. Vos-laskelma'!I167</f>
        <v>1061708.5253858869</v>
      </c>
      <c r="V167" s="522">
        <f>U167-T167</f>
        <v>-44835.400317531545</v>
      </c>
      <c r="W167" s="523">
        <f>V167/T167</f>
        <v>-4.0518409867037267E-2</v>
      </c>
      <c r="X167" s="524"/>
      <c r="Y167" s="434">
        <f>SUM(J167,O167,T167)</f>
        <v>910773.00174110499</v>
      </c>
      <c r="Z167" s="434">
        <f>SUM(K167,P167,U167)</f>
        <v>1079046.1449567133</v>
      </c>
      <c r="AA167" s="522">
        <f>Z167-Y167</f>
        <v>168273.14321560832</v>
      </c>
      <c r="AB167" s="523">
        <f>AA167/Y167</f>
        <v>0.18475859834879185</v>
      </c>
      <c r="AC167" s="524"/>
      <c r="AD167" s="527">
        <v>0</v>
      </c>
      <c r="AE167" s="447">
        <v>917181.5136508788</v>
      </c>
      <c r="AF167" s="515"/>
      <c r="AG167" s="399">
        <v>910773.00174110499</v>
      </c>
      <c r="AH167" s="399">
        <f>SUM(Z167,AE167)</f>
        <v>1996227.6586075921</v>
      </c>
      <c r="AI167" s="522">
        <f>AH167-AG167</f>
        <v>1085454.6568664871</v>
      </c>
      <c r="AJ167" s="523">
        <f>AI167/AG167</f>
        <v>1.191794942089244</v>
      </c>
      <c r="AL167" s="529">
        <f>J167/$E167</f>
        <v>-209.8862962758252</v>
      </c>
      <c r="AM167" s="529">
        <f>K167/$F167</f>
        <v>-313.0277075611146</v>
      </c>
      <c r="AN167" s="529">
        <f>AM167-AL167</f>
        <v>-103.14141128528939</v>
      </c>
      <c r="AO167" s="530">
        <f>AN167/AL167</f>
        <v>0.49141565273868365</v>
      </c>
      <c r="AP167" s="531"/>
      <c r="AQ167" s="529">
        <f>O167/$E167</f>
        <v>174.70101159532314</v>
      </c>
      <c r="AR167" s="529">
        <f>P167/$F167</f>
        <v>316.16744308643632</v>
      </c>
      <c r="AS167" s="529">
        <f>AR167-AQ167</f>
        <v>141.46643149111318</v>
      </c>
      <c r="AT167" s="530">
        <f>AS167/AQ167</f>
        <v>0.8097630929510905</v>
      </c>
      <c r="AU167" s="531"/>
      <c r="AV167" s="529">
        <f>T167/$E167</f>
        <v>198.87561569076536</v>
      </c>
      <c r="AW167" s="529">
        <f>U167/$F167</f>
        <v>192.26883835311244</v>
      </c>
      <c r="AX167" s="529">
        <f>AW167-AV167</f>
        <v>-6.6067773376529146</v>
      </c>
      <c r="AY167" s="530">
        <f>AX167/AV167</f>
        <v>-3.3220650579535556E-2</v>
      </c>
      <c r="AZ167" s="531"/>
      <c r="BA167" s="529">
        <f>Y167/$E167</f>
        <v>163.69033101026329</v>
      </c>
      <c r="BB167" s="529">
        <f>Z167/$F167</f>
        <v>195.40857387843414</v>
      </c>
      <c r="BC167" s="529">
        <f>BB167-BA167</f>
        <v>31.718242868170847</v>
      </c>
      <c r="BD167" s="530">
        <f>BC167/BA167</f>
        <v>0.19376980101642124</v>
      </c>
      <c r="BE167" s="532"/>
      <c r="BF167" s="529">
        <f>AD167/$E167</f>
        <v>0</v>
      </c>
      <c r="BG167" s="529">
        <f>AE167/$F167</f>
        <v>166.09589164267996</v>
      </c>
      <c r="BH167" s="532"/>
      <c r="BI167" s="529">
        <f>AG167/$E167</f>
        <v>163.69033101026329</v>
      </c>
      <c r="BJ167" s="529">
        <f>AH167/$F167</f>
        <v>361.50446552111413</v>
      </c>
      <c r="BK167" s="529">
        <f>BJ167-BI167</f>
        <v>197.81413451085083</v>
      </c>
      <c r="BL167" s="530">
        <f>BK167/BI167</f>
        <v>1.2084656026411724</v>
      </c>
    </row>
    <row r="168" spans="1:64">
      <c r="A168" s="397">
        <v>508</v>
      </c>
      <c r="B168" s="412">
        <v>6</v>
      </c>
      <c r="C168" s="412">
        <v>6</v>
      </c>
      <c r="D168" s="398" t="s">
        <v>191</v>
      </c>
      <c r="E168" s="400">
        <v>9360</v>
      </c>
      <c r="F168" s="400">
        <v>9271</v>
      </c>
      <c r="G168" s="522">
        <f>F168-E168</f>
        <v>-89</v>
      </c>
      <c r="H168" s="523">
        <f>G168/E168</f>
        <v>-9.5085470085470077E-3</v>
      </c>
      <c r="I168" s="523"/>
      <c r="J168" s="400">
        <v>-2592474.9391606101</v>
      </c>
      <c r="K168" s="434">
        <f>'1. Vos-laskelma'!D168</f>
        <v>-2566347.5598188681</v>
      </c>
      <c r="L168" s="522">
        <f>K168-J168</f>
        <v>26127.379341742024</v>
      </c>
      <c r="M168" s="523">
        <f>L168/J168</f>
        <v>-1.0078160813466351E-2</v>
      </c>
      <c r="N168" s="523"/>
      <c r="O168" s="400">
        <v>2354897.9557672702</v>
      </c>
      <c r="P168" s="434">
        <f>'1. Vos-laskelma'!G168</f>
        <v>1965067.2179423189</v>
      </c>
      <c r="Q168" s="522">
        <f>P168-O168</f>
        <v>-389830.7378249513</v>
      </c>
      <c r="R168" s="523">
        <f>Q168/O168</f>
        <v>-0.16554039501806656</v>
      </c>
      <c r="S168" s="523"/>
      <c r="T168" s="400">
        <v>1662356.1026546212</v>
      </c>
      <c r="U168" s="434">
        <f>'1. Vos-laskelma'!I168</f>
        <v>929977.24598900147</v>
      </c>
      <c r="V168" s="522">
        <f>U168-T168</f>
        <v>-732378.85666561977</v>
      </c>
      <c r="W168" s="523">
        <f>V168/T168</f>
        <v>-0.44056676875434925</v>
      </c>
      <c r="X168" s="524"/>
      <c r="Y168" s="434">
        <f>SUM(J168,O168,T168)</f>
        <v>1424779.1192612813</v>
      </c>
      <c r="Z168" s="434">
        <f>SUM(K168,P168,U168)</f>
        <v>328696.90411245229</v>
      </c>
      <c r="AA168" s="522">
        <f>Z168-Y168</f>
        <v>-1096082.2151488289</v>
      </c>
      <c r="AB168" s="523">
        <f>AA168/Y168</f>
        <v>-0.76929974641762366</v>
      </c>
      <c r="AC168" s="524"/>
      <c r="AD168" s="527">
        <v>0</v>
      </c>
      <c r="AE168" s="447">
        <v>1430064.3403944033</v>
      </c>
      <c r="AF168" s="515"/>
      <c r="AG168" s="399">
        <v>1424779.1192612813</v>
      </c>
      <c r="AH168" s="399">
        <f>SUM(Z168,AE168)</f>
        <v>1758761.2445068555</v>
      </c>
      <c r="AI168" s="522">
        <f>AH168-AG168</f>
        <v>333982.12524557416</v>
      </c>
      <c r="AJ168" s="523">
        <f>AI168/AG168</f>
        <v>0.23440975568110306</v>
      </c>
      <c r="AL168" s="529">
        <f>J168/$E168</f>
        <v>-276.97381828638999</v>
      </c>
      <c r="AM168" s="529">
        <f>K168/$F168</f>
        <v>-276.81453562925986</v>
      </c>
      <c r="AN168" s="529">
        <f>AM168-AL168</f>
        <v>0.15928265713012024</v>
      </c>
      <c r="AO168" s="530">
        <f>AN168/AL168</f>
        <v>-5.7508199914196412E-4</v>
      </c>
      <c r="AP168" s="531"/>
      <c r="AQ168" s="529">
        <f>O168/$E168</f>
        <v>251.59166194094766</v>
      </c>
      <c r="AR168" s="529">
        <f>P168/$F168</f>
        <v>211.95849616463369</v>
      </c>
      <c r="AS168" s="529">
        <f>AR168-AQ168</f>
        <v>-39.633165776313973</v>
      </c>
      <c r="AT168" s="530">
        <f>AS168/AQ168</f>
        <v>-0.15752972682225244</v>
      </c>
      <c r="AU168" s="531"/>
      <c r="AV168" s="529">
        <f>T168/$E168</f>
        <v>177.60214771951081</v>
      </c>
      <c r="AW168" s="529">
        <f>U168/$F168</f>
        <v>100.31034904422408</v>
      </c>
      <c r="AX168" s="529">
        <f>AW168-AV168</f>
        <v>-77.291798675286728</v>
      </c>
      <c r="AY168" s="530">
        <f>AX168/AV168</f>
        <v>-0.43519630628203093</v>
      </c>
      <c r="AZ168" s="531"/>
      <c r="BA168" s="529">
        <f>Y168/$E168</f>
        <v>152.21999137406851</v>
      </c>
      <c r="BB168" s="529">
        <f>Z168/$F168</f>
        <v>35.454309579597918</v>
      </c>
      <c r="BC168" s="529">
        <f>BB168-BA168</f>
        <v>-116.76568179447059</v>
      </c>
      <c r="BD168" s="530">
        <f>BC168/BA168</f>
        <v>-0.76708506379775199</v>
      </c>
      <c r="BE168" s="532"/>
      <c r="BF168" s="529">
        <f>AD168/$E168</f>
        <v>0</v>
      </c>
      <c r="BG168" s="529">
        <f>AE168/$F168</f>
        <v>154.25135804060008</v>
      </c>
      <c r="BH168" s="532"/>
      <c r="BI168" s="529">
        <f>AG168/$E168</f>
        <v>152.21999137406851</v>
      </c>
      <c r="BJ168" s="529">
        <f>AH168/$F168</f>
        <v>189.70566762019797</v>
      </c>
      <c r="BK168" s="529">
        <f>BJ168-BI168</f>
        <v>37.485676246129458</v>
      </c>
      <c r="BL168" s="530">
        <f>BK168/BI168</f>
        <v>0.24625987629976534</v>
      </c>
    </row>
    <row r="169" spans="1:64">
      <c r="A169" s="397">
        <v>529</v>
      </c>
      <c r="B169" s="412">
        <v>2</v>
      </c>
      <c r="C169" s="412">
        <v>2</v>
      </c>
      <c r="D169" s="398" t="s">
        <v>192</v>
      </c>
      <c r="E169" s="400">
        <v>19850</v>
      </c>
      <c r="F169" s="400">
        <v>19999</v>
      </c>
      <c r="G169" s="522">
        <f>F169-E169</f>
        <v>149</v>
      </c>
      <c r="H169" s="523">
        <f>G169/E169</f>
        <v>7.506297229219144E-3</v>
      </c>
      <c r="I169" s="523"/>
      <c r="J169" s="400">
        <v>8924686.2007599138</v>
      </c>
      <c r="K169" s="434">
        <f>'1. Vos-laskelma'!D169</f>
        <v>8799751.2781989276</v>
      </c>
      <c r="L169" s="522">
        <f>K169-J169</f>
        <v>-124934.92256098613</v>
      </c>
      <c r="M169" s="523">
        <f>L169/J169</f>
        <v>-1.3998802843101447E-2</v>
      </c>
      <c r="N169" s="523"/>
      <c r="O169" s="400">
        <v>-634526.86247983784</v>
      </c>
      <c r="P169" s="434">
        <f>'1. Vos-laskelma'!G169</f>
        <v>-566233.71631354466</v>
      </c>
      <c r="Q169" s="522">
        <f>P169-O169</f>
        <v>68293.146166293183</v>
      </c>
      <c r="R169" s="523">
        <f>Q169/O169</f>
        <v>-0.10762845547530024</v>
      </c>
      <c r="S169" s="523"/>
      <c r="T169" s="400">
        <v>2301642.8770866529</v>
      </c>
      <c r="U169" s="434">
        <f>'1. Vos-laskelma'!I169</f>
        <v>1361851.9753144083</v>
      </c>
      <c r="V169" s="522">
        <f>U169-T169</f>
        <v>-939790.9017722446</v>
      </c>
      <c r="W169" s="523">
        <f>V169/T169</f>
        <v>-0.40831308415743556</v>
      </c>
      <c r="X169" s="524"/>
      <c r="Y169" s="434">
        <f>SUM(J169,O169,T169)</f>
        <v>10591802.215366729</v>
      </c>
      <c r="Z169" s="434">
        <f>SUM(K169,P169,U169)</f>
        <v>9595369.5371997915</v>
      </c>
      <c r="AA169" s="522">
        <f>Z169-Y169</f>
        <v>-996432.67816693708</v>
      </c>
      <c r="AB169" s="523">
        <f>AA169/Y169</f>
        <v>-9.4075838833291209E-2</v>
      </c>
      <c r="AC169" s="524"/>
      <c r="AD169" s="527">
        <v>0</v>
      </c>
      <c r="AE169" s="447">
        <v>2429553.9329064591</v>
      </c>
      <c r="AF169" s="515"/>
      <c r="AG169" s="399">
        <v>10591802.215366729</v>
      </c>
      <c r="AH169" s="399">
        <f>SUM(Z169,AE169)</f>
        <v>12024923.470106252</v>
      </c>
      <c r="AI169" s="522">
        <f>AH169-AG169</f>
        <v>1433121.2547395229</v>
      </c>
      <c r="AJ169" s="523">
        <f>AI169/AG169</f>
        <v>0.13530475981323853</v>
      </c>
      <c r="AL169" s="529">
        <f>J169/$E169</f>
        <v>449.60635772090245</v>
      </c>
      <c r="AM169" s="529">
        <f>K169/$F169</f>
        <v>440.00956438816581</v>
      </c>
      <c r="AN169" s="529">
        <f>AM169-AL169</f>
        <v>-9.5967933327366381</v>
      </c>
      <c r="AO169" s="530">
        <f>AN169/AL169</f>
        <v>-2.1344879065731411E-2</v>
      </c>
      <c r="AP169" s="531"/>
      <c r="AQ169" s="529">
        <f>O169/$E169</f>
        <v>-31.966088789916263</v>
      </c>
      <c r="AR169" s="529">
        <f>P169/$F169</f>
        <v>-28.31310147075077</v>
      </c>
      <c r="AS169" s="529">
        <f>AR169-AQ169</f>
        <v>3.6529873191654936</v>
      </c>
      <c r="AT169" s="530">
        <f>AS169/AQ169</f>
        <v>-0.11427695590703084</v>
      </c>
      <c r="AU169" s="531"/>
      <c r="AV169" s="529">
        <f>T169/$E169</f>
        <v>115.95178222099007</v>
      </c>
      <c r="AW169" s="529">
        <f>U169/$F169</f>
        <v>68.096003565898712</v>
      </c>
      <c r="AX169" s="529">
        <f>AW169-AV169</f>
        <v>-47.855778655091356</v>
      </c>
      <c r="AY169" s="530">
        <f>AX169/AV169</f>
        <v>-0.41272137209485948</v>
      </c>
      <c r="AZ169" s="531"/>
      <c r="BA169" s="529">
        <f>Y169/$E169</f>
        <v>533.59205115197631</v>
      </c>
      <c r="BB169" s="529">
        <f>Z169/$F169</f>
        <v>479.79246648331372</v>
      </c>
      <c r="BC169" s="529">
        <f>BB169-BA169</f>
        <v>-53.79958466866259</v>
      </c>
      <c r="BD169" s="530">
        <f>BC169/BA169</f>
        <v>-0.10082531130760704</v>
      </c>
      <c r="BE169" s="532"/>
      <c r="BF169" s="529">
        <f>AD169/$E169</f>
        <v>0</v>
      </c>
      <c r="BG169" s="529">
        <f>AE169/$F169</f>
        <v>121.48377083386465</v>
      </c>
      <c r="BH169" s="532"/>
      <c r="BI169" s="529">
        <f>AG169/$E169</f>
        <v>533.59205115197631</v>
      </c>
      <c r="BJ169" s="529">
        <f>AH169/$F169</f>
        <v>601.27623731717847</v>
      </c>
      <c r="BK169" s="529">
        <f>BJ169-BI169</f>
        <v>67.684186165202163</v>
      </c>
      <c r="BL169" s="530">
        <f>BK169/BI169</f>
        <v>0.12684631643046071</v>
      </c>
    </row>
    <row r="170" spans="1:64">
      <c r="A170" s="397">
        <v>531</v>
      </c>
      <c r="B170" s="412">
        <v>4</v>
      </c>
      <c r="C170" s="412">
        <v>4</v>
      </c>
      <c r="D170" s="398" t="s">
        <v>193</v>
      </c>
      <c r="E170" s="400">
        <v>5072</v>
      </c>
      <c r="F170" s="400">
        <v>4966</v>
      </c>
      <c r="G170" s="522">
        <f>F170-E170</f>
        <v>-106</v>
      </c>
      <c r="H170" s="523">
        <f>G170/E170</f>
        <v>-2.0899053627760251E-2</v>
      </c>
      <c r="I170" s="523"/>
      <c r="J170" s="400">
        <v>-1970659.8102251659</v>
      </c>
      <c r="K170" s="434">
        <f>'1. Vos-laskelma'!D170</f>
        <v>-1940475.0067562272</v>
      </c>
      <c r="L170" s="522">
        <f>K170-J170</f>
        <v>30184.803468938684</v>
      </c>
      <c r="M170" s="523">
        <f>L170/J170</f>
        <v>-1.531710511997999E-2</v>
      </c>
      <c r="N170" s="523"/>
      <c r="O170" s="400">
        <v>2197489.3816848043</v>
      </c>
      <c r="P170" s="434">
        <f>'1. Vos-laskelma'!G170</f>
        <v>2094290.0725636466</v>
      </c>
      <c r="Q170" s="522">
        <f>P170-O170</f>
        <v>-103199.30912115774</v>
      </c>
      <c r="R170" s="523">
        <f>Q170/O170</f>
        <v>-4.6962369866850207E-2</v>
      </c>
      <c r="S170" s="523"/>
      <c r="T170" s="400">
        <v>879128.80053243821</v>
      </c>
      <c r="U170" s="434">
        <f>'1. Vos-laskelma'!I170</f>
        <v>490496.68541689042</v>
      </c>
      <c r="V170" s="522">
        <f>U170-T170</f>
        <v>-388632.11511554779</v>
      </c>
      <c r="W170" s="523">
        <f>V170/T170</f>
        <v>-0.44206504767012006</v>
      </c>
      <c r="X170" s="524"/>
      <c r="Y170" s="434">
        <f>SUM(J170,O170,T170)</f>
        <v>1105958.3719920767</v>
      </c>
      <c r="Z170" s="434">
        <f>SUM(K170,P170,U170)</f>
        <v>644311.75122430979</v>
      </c>
      <c r="AA170" s="522">
        <f>Z170-Y170</f>
        <v>-461646.62076776696</v>
      </c>
      <c r="AB170" s="523">
        <f>AA170/Y170</f>
        <v>-0.41741771883894585</v>
      </c>
      <c r="AC170" s="524"/>
      <c r="AD170" s="527">
        <v>0</v>
      </c>
      <c r="AE170" s="447">
        <v>867996.13782753353</v>
      </c>
      <c r="AF170" s="515"/>
      <c r="AG170" s="399">
        <v>1105958.3719920767</v>
      </c>
      <c r="AH170" s="399">
        <f>SUM(Z170,AE170)</f>
        <v>1512307.8890518434</v>
      </c>
      <c r="AI170" s="522">
        <f>AH170-AG170</f>
        <v>406349.51705976669</v>
      </c>
      <c r="AJ170" s="523">
        <f>AI170/AG170</f>
        <v>0.36741845565836345</v>
      </c>
      <c r="AL170" s="529">
        <f>J170/$E170</f>
        <v>-388.53702882988284</v>
      </c>
      <c r="AM170" s="529">
        <f>K170/$F170</f>
        <v>-390.75211573826567</v>
      </c>
      <c r="AN170" s="529">
        <f>AM170-AL170</f>
        <v>-2.2150869083828297</v>
      </c>
      <c r="AO170" s="530">
        <f>AN170/AL170</f>
        <v>5.7010960192231354E-3</v>
      </c>
      <c r="AP170" s="531"/>
      <c r="AQ170" s="529">
        <f>O170/$E170</f>
        <v>433.25894749306082</v>
      </c>
      <c r="AR170" s="529">
        <f>P170/$F170</f>
        <v>421.72574961007786</v>
      </c>
      <c r="AS170" s="529">
        <f>AR170-AQ170</f>
        <v>-11.533197882982961</v>
      </c>
      <c r="AT170" s="530">
        <f>AS170/AQ170</f>
        <v>-2.6619641555510356E-2</v>
      </c>
      <c r="AU170" s="531"/>
      <c r="AV170" s="529">
        <f>T170/$E170</f>
        <v>173.32981083052803</v>
      </c>
      <c r="AW170" s="529">
        <f>U170/$F170</f>
        <v>98.770979745648489</v>
      </c>
      <c r="AX170" s="529">
        <f>AW170-AV170</f>
        <v>-74.558831084879543</v>
      </c>
      <c r="AY170" s="530">
        <f>AX170/AV170</f>
        <v>-0.43015584409642549</v>
      </c>
      <c r="AZ170" s="531"/>
      <c r="BA170" s="529">
        <f>Y170/$E170</f>
        <v>218.05172949370598</v>
      </c>
      <c r="BB170" s="529">
        <f>Z170/$F170</f>
        <v>129.74461361746069</v>
      </c>
      <c r="BC170" s="529">
        <f>BB170-BA170</f>
        <v>-88.307115876245291</v>
      </c>
      <c r="BD170" s="530">
        <f>BC170/BA170</f>
        <v>-0.40498241440820243</v>
      </c>
      <c r="BE170" s="532"/>
      <c r="BF170" s="529">
        <f>AD170/$E170</f>
        <v>0</v>
      </c>
      <c r="BG170" s="529">
        <f>AE170/$F170</f>
        <v>174.78778450010745</v>
      </c>
      <c r="BH170" s="532"/>
      <c r="BI170" s="529">
        <f>AG170/$E170</f>
        <v>218.05172949370598</v>
      </c>
      <c r="BJ170" s="529">
        <f>AH170/$F170</f>
        <v>304.53239811756816</v>
      </c>
      <c r="BK170" s="529">
        <f>BJ170-BI170</f>
        <v>86.480668623862186</v>
      </c>
      <c r="BL170" s="530">
        <f>BK170/BI170</f>
        <v>0.39660620360435361</v>
      </c>
    </row>
    <row r="171" spans="1:64">
      <c r="A171" s="397">
        <v>535</v>
      </c>
      <c r="B171" s="412">
        <v>17</v>
      </c>
      <c r="C171" s="412">
        <v>17</v>
      </c>
      <c r="D171" s="398" t="s">
        <v>194</v>
      </c>
      <c r="E171" s="400">
        <v>10419</v>
      </c>
      <c r="F171" s="400">
        <v>10454</v>
      </c>
      <c r="G171" s="522">
        <f>F171-E171</f>
        <v>35</v>
      </c>
      <c r="H171" s="523">
        <f>G171/E171</f>
        <v>3.3592475285536042E-3</v>
      </c>
      <c r="I171" s="523"/>
      <c r="J171" s="400">
        <v>7869620.0525463093</v>
      </c>
      <c r="K171" s="434">
        <f>'1. Vos-laskelma'!D171</f>
        <v>8318986.806350003</v>
      </c>
      <c r="L171" s="522">
        <f>K171-J171</f>
        <v>449366.75380369369</v>
      </c>
      <c r="M171" s="523">
        <f>L171/J171</f>
        <v>5.7101454810171648E-2</v>
      </c>
      <c r="N171" s="523"/>
      <c r="O171" s="400">
        <v>6452510.2409875169</v>
      </c>
      <c r="P171" s="434">
        <f>'1. Vos-laskelma'!G171</f>
        <v>6561318.3776778886</v>
      </c>
      <c r="Q171" s="522">
        <f>P171-O171</f>
        <v>108808.13669037167</v>
      </c>
      <c r="R171" s="523">
        <f>Q171/O171</f>
        <v>1.6862915768688383E-2</v>
      </c>
      <c r="S171" s="523"/>
      <c r="T171" s="400">
        <v>1996894.0519505634</v>
      </c>
      <c r="U171" s="434">
        <f>'1. Vos-laskelma'!I171</f>
        <v>1140361.7617085613</v>
      </c>
      <c r="V171" s="522">
        <f>U171-T171</f>
        <v>-856532.29024200211</v>
      </c>
      <c r="W171" s="523">
        <f>V171/T171</f>
        <v>-0.42893226578813359</v>
      </c>
      <c r="X171" s="524"/>
      <c r="Y171" s="434">
        <f>SUM(J171,O171,T171)</f>
        <v>16319024.345484389</v>
      </c>
      <c r="Z171" s="434">
        <f>SUM(K171,P171,U171)</f>
        <v>16020666.945736453</v>
      </c>
      <c r="AA171" s="522">
        <f>Z171-Y171</f>
        <v>-298357.39974793606</v>
      </c>
      <c r="AB171" s="523">
        <f>AA171/Y171</f>
        <v>-1.8282796411814538E-2</v>
      </c>
      <c r="AC171" s="524"/>
      <c r="AD171" s="527">
        <v>0</v>
      </c>
      <c r="AE171" s="447">
        <v>987391.58944439213</v>
      </c>
      <c r="AF171" s="515"/>
      <c r="AG171" s="399">
        <v>16319024.345484389</v>
      </c>
      <c r="AH171" s="399">
        <f>SUM(Z171,AE171)</f>
        <v>17008058.535180844</v>
      </c>
      <c r="AI171" s="522">
        <f>AH171-AG171</f>
        <v>689034.18969645537</v>
      </c>
      <c r="AJ171" s="523">
        <f>AI171/AG171</f>
        <v>4.2222756404375172E-2</v>
      </c>
      <c r="AL171" s="529">
        <f>J171/$E171</f>
        <v>755.31433463348776</v>
      </c>
      <c r="AM171" s="529">
        <f>K171/$F171</f>
        <v>795.77069125215257</v>
      </c>
      <c r="AN171" s="529">
        <f>AM171-AL171</f>
        <v>40.456356618664813</v>
      </c>
      <c r="AO171" s="530">
        <f>AN171/AL171</f>
        <v>5.3562278330512615E-2</v>
      </c>
      <c r="AP171" s="531"/>
      <c r="AQ171" s="529">
        <f>O171/$E171</f>
        <v>619.30225942868958</v>
      </c>
      <c r="AR171" s="529">
        <f>P171/$F171</f>
        <v>627.63711284464216</v>
      </c>
      <c r="AS171" s="529">
        <f>AR171-AQ171</f>
        <v>8.3348534159525798</v>
      </c>
      <c r="AT171" s="530">
        <f>AS171/AQ171</f>
        <v>1.3458457948533139E-2</v>
      </c>
      <c r="AU171" s="531"/>
      <c r="AV171" s="529">
        <f>T171/$E171</f>
        <v>191.65889739423778</v>
      </c>
      <c r="AW171" s="529">
        <f>U171/$F171</f>
        <v>109.08377288201275</v>
      </c>
      <c r="AX171" s="529">
        <f>AW171-AV171</f>
        <v>-82.575124512225031</v>
      </c>
      <c r="AY171" s="530">
        <f>AX171/AV171</f>
        <v>-0.43084420099928872</v>
      </c>
      <c r="AZ171" s="531"/>
      <c r="BA171" s="529">
        <f>Y171/$E171</f>
        <v>1566.275491456415</v>
      </c>
      <c r="BB171" s="529">
        <f>Z171/$F171</f>
        <v>1532.4915769788074</v>
      </c>
      <c r="BC171" s="529">
        <f>BB171-BA171</f>
        <v>-33.783914477607595</v>
      </c>
      <c r="BD171" s="530">
        <f>BC171/BA171</f>
        <v>-2.1569586360694008E-2</v>
      </c>
      <c r="BE171" s="532"/>
      <c r="BF171" s="529">
        <f>AD171/$E171</f>
        <v>0</v>
      </c>
      <c r="BG171" s="529">
        <f>AE171/$F171</f>
        <v>94.451079916241838</v>
      </c>
      <c r="BH171" s="532"/>
      <c r="BI171" s="529">
        <f>AG171/$E171</f>
        <v>1566.275491456415</v>
      </c>
      <c r="BJ171" s="529">
        <f>AH171/$F171</f>
        <v>1626.9426568950491</v>
      </c>
      <c r="BK171" s="529">
        <f>BJ171-BI171</f>
        <v>60.667165438634129</v>
      </c>
      <c r="BL171" s="530">
        <f>BK171/BI171</f>
        <v>3.8733393818364756E-2</v>
      </c>
    </row>
    <row r="172" spans="1:64">
      <c r="A172" s="397">
        <v>536</v>
      </c>
      <c r="B172" s="412">
        <v>6</v>
      </c>
      <c r="C172" s="412">
        <v>6</v>
      </c>
      <c r="D172" s="398" t="s">
        <v>195</v>
      </c>
      <c r="E172" s="400">
        <v>35346</v>
      </c>
      <c r="F172" s="400">
        <v>35647</v>
      </c>
      <c r="G172" s="522">
        <f>F172-E172</f>
        <v>301</v>
      </c>
      <c r="H172" s="523">
        <f>G172/E172</f>
        <v>8.5158150851581509E-3</v>
      </c>
      <c r="I172" s="523"/>
      <c r="J172" s="400">
        <v>11037130.153648533</v>
      </c>
      <c r="K172" s="434">
        <f>'1. Vos-laskelma'!D172</f>
        <v>10386579.192911332</v>
      </c>
      <c r="L172" s="522">
        <f>K172-J172</f>
        <v>-650550.96073720045</v>
      </c>
      <c r="M172" s="523">
        <f>L172/J172</f>
        <v>-5.8942039432428775E-2</v>
      </c>
      <c r="N172" s="523"/>
      <c r="O172" s="400">
        <v>5605455.9076610524</v>
      </c>
      <c r="P172" s="434">
        <f>'1. Vos-laskelma'!G172</f>
        <v>6196857.5309272399</v>
      </c>
      <c r="Q172" s="522">
        <f>P172-O172</f>
        <v>591401.6232661875</v>
      </c>
      <c r="R172" s="523">
        <f>Q172/O172</f>
        <v>0.1055046427995109</v>
      </c>
      <c r="S172" s="523"/>
      <c r="T172" s="400">
        <v>4243793.9768804414</v>
      </c>
      <c r="U172" s="434">
        <f>'1. Vos-laskelma'!I172</f>
        <v>1598745.0176894609</v>
      </c>
      <c r="V172" s="522">
        <f>U172-T172</f>
        <v>-2645048.9591909805</v>
      </c>
      <c r="W172" s="523">
        <f>V172/T172</f>
        <v>-0.62327459193373047</v>
      </c>
      <c r="X172" s="524"/>
      <c r="Y172" s="434">
        <f>SUM(J172,O172,T172)</f>
        <v>20886380.038190026</v>
      </c>
      <c r="Z172" s="434">
        <f>SUM(K172,P172,U172)</f>
        <v>18182181.741528034</v>
      </c>
      <c r="AA172" s="522">
        <f>Z172-Y172</f>
        <v>-2704198.2966619916</v>
      </c>
      <c r="AB172" s="523">
        <f>AA172/Y172</f>
        <v>-0.12947185159503266</v>
      </c>
      <c r="AC172" s="524"/>
      <c r="AD172" s="527">
        <v>0</v>
      </c>
      <c r="AE172" s="447">
        <v>5019449.7574245054</v>
      </c>
      <c r="AF172" s="515"/>
      <c r="AG172" s="399">
        <v>20886380.038190026</v>
      </c>
      <c r="AH172" s="399">
        <f>SUM(Z172,AE172)</f>
        <v>23201631.498952538</v>
      </c>
      <c r="AI172" s="522">
        <f>AH172-AG172</f>
        <v>2315251.4607625119</v>
      </c>
      <c r="AJ172" s="523">
        <f>AI172/AG172</f>
        <v>0.11084981966856652</v>
      </c>
      <c r="AL172" s="529">
        <f>J172/$E172</f>
        <v>312.25966597772117</v>
      </c>
      <c r="AM172" s="529">
        <f>K172/$F172</f>
        <v>291.37316444332856</v>
      </c>
      <c r="AN172" s="529">
        <f>AM172-AL172</f>
        <v>-20.886501534392607</v>
      </c>
      <c r="AO172" s="530">
        <f>AN172/AL172</f>
        <v>-6.6888246578355084E-2</v>
      </c>
      <c r="AP172" s="531"/>
      <c r="AQ172" s="529">
        <f>O172/$E172</f>
        <v>158.58812617159091</v>
      </c>
      <c r="AR172" s="529">
        <f>P172/$F172</f>
        <v>173.83952453017758</v>
      </c>
      <c r="AS172" s="529">
        <f>AR172-AQ172</f>
        <v>15.25139835858667</v>
      </c>
      <c r="AT172" s="530">
        <f>AS172/AQ172</f>
        <v>9.6169862944750314E-2</v>
      </c>
      <c r="AU172" s="531"/>
      <c r="AV172" s="529">
        <f>T172/$E172</f>
        <v>120.06433477282978</v>
      </c>
      <c r="AW172" s="529">
        <f>U172/$F172</f>
        <v>44.849356683296236</v>
      </c>
      <c r="AX172" s="529">
        <f>AW172-AV172</f>
        <v>-75.214978089533545</v>
      </c>
      <c r="AY172" s="530">
        <f>AX172/AV172</f>
        <v>-0.62645562674249278</v>
      </c>
      <c r="AZ172" s="531"/>
      <c r="BA172" s="529">
        <f>Y172/$E172</f>
        <v>590.91212692214185</v>
      </c>
      <c r="BB172" s="529">
        <f>Z172/$F172</f>
        <v>510.06204565680235</v>
      </c>
      <c r="BC172" s="529">
        <f>BB172-BA172</f>
        <v>-80.850081265339497</v>
      </c>
      <c r="BD172" s="530">
        <f>BC172/BA172</f>
        <v>-0.13682251147299984</v>
      </c>
      <c r="BE172" s="532"/>
      <c r="BF172" s="529">
        <f>AD172/$E172</f>
        <v>0</v>
      </c>
      <c r="BG172" s="529">
        <f>AE172/$F172</f>
        <v>140.80987901995977</v>
      </c>
      <c r="BH172" s="532"/>
      <c r="BI172" s="529">
        <f>AG172/$E172</f>
        <v>590.91212692214185</v>
      </c>
      <c r="BJ172" s="529">
        <f>AH172/$F172</f>
        <v>650.87192467676209</v>
      </c>
      <c r="BK172" s="529">
        <f>BJ172-BI172</f>
        <v>59.95979775462024</v>
      </c>
      <c r="BL172" s="530">
        <f>BK172/BI172</f>
        <v>0.10146990563035187</v>
      </c>
    </row>
    <row r="173" spans="1:64">
      <c r="A173" s="397">
        <v>538</v>
      </c>
      <c r="B173" s="412">
        <v>2</v>
      </c>
      <c r="C173" s="412">
        <v>2</v>
      </c>
      <c r="D173" s="398" t="s">
        <v>196</v>
      </c>
      <c r="E173" s="400">
        <v>4644</v>
      </c>
      <c r="F173" s="400">
        <v>4695</v>
      </c>
      <c r="G173" s="522">
        <f>F173-E173</f>
        <v>51</v>
      </c>
      <c r="H173" s="523">
        <f>G173/E173</f>
        <v>1.0981912144702842E-2</v>
      </c>
      <c r="I173" s="523"/>
      <c r="J173" s="400">
        <v>2086991.379463912</v>
      </c>
      <c r="K173" s="434">
        <f>'1. Vos-laskelma'!D173</f>
        <v>2190248.9245097181</v>
      </c>
      <c r="L173" s="522">
        <f>K173-J173</f>
        <v>103257.5450458061</v>
      </c>
      <c r="M173" s="523">
        <f>L173/J173</f>
        <v>4.9476747274504788E-2</v>
      </c>
      <c r="N173" s="523"/>
      <c r="O173" s="400">
        <v>1892610.609176897</v>
      </c>
      <c r="P173" s="434">
        <f>'1. Vos-laskelma'!G173</f>
        <v>1757845.6786645274</v>
      </c>
      <c r="Q173" s="522">
        <f>P173-O173</f>
        <v>-134764.93051236961</v>
      </c>
      <c r="R173" s="523">
        <f>Q173/O173</f>
        <v>-7.1205841211562981E-2</v>
      </c>
      <c r="S173" s="523"/>
      <c r="T173" s="400">
        <v>778488.80307166837</v>
      </c>
      <c r="U173" s="434">
        <f>'1. Vos-laskelma'!I173</f>
        <v>383162.39270163246</v>
      </c>
      <c r="V173" s="522">
        <f>U173-T173</f>
        <v>-395326.41037003591</v>
      </c>
      <c r="W173" s="523">
        <f>V173/T173</f>
        <v>-0.50781258357243431</v>
      </c>
      <c r="X173" s="524"/>
      <c r="Y173" s="434">
        <f>SUM(J173,O173,T173)</f>
        <v>4758090.7917124778</v>
      </c>
      <c r="Z173" s="434">
        <f>SUM(K173,P173,U173)</f>
        <v>4331256.9958758783</v>
      </c>
      <c r="AA173" s="522">
        <f>Z173-Y173</f>
        <v>-426833.79583659954</v>
      </c>
      <c r="AB173" s="523">
        <f>AA173/Y173</f>
        <v>-8.9706946445840804E-2</v>
      </c>
      <c r="AC173" s="524"/>
      <c r="AD173" s="527">
        <v>0</v>
      </c>
      <c r="AE173" s="447">
        <v>418957.16143189755</v>
      </c>
      <c r="AF173" s="515"/>
      <c r="AG173" s="399">
        <v>4758090.7917124778</v>
      </c>
      <c r="AH173" s="399">
        <f>SUM(Z173,AE173)</f>
        <v>4750214.1573077757</v>
      </c>
      <c r="AI173" s="522">
        <f>AH173-AG173</f>
        <v>-7876.6344047021121</v>
      </c>
      <c r="AJ173" s="523">
        <f>AI173/AG173</f>
        <v>-1.6554191060039111E-3</v>
      </c>
      <c r="AL173" s="529">
        <f>J173/$E173</f>
        <v>449.39521521617399</v>
      </c>
      <c r="AM173" s="529">
        <f>K173/$F173</f>
        <v>466.50669318630844</v>
      </c>
      <c r="AN173" s="529">
        <f>AM173-AL173</f>
        <v>17.111477970134445</v>
      </c>
      <c r="AO173" s="530">
        <f>AN173/AL173</f>
        <v>3.8076680371203458E-2</v>
      </c>
      <c r="AP173" s="531"/>
      <c r="AQ173" s="529">
        <f>O173/$E173</f>
        <v>407.53889086496491</v>
      </c>
      <c r="AR173" s="529">
        <f>P173/$F173</f>
        <v>374.40802527465974</v>
      </c>
      <c r="AS173" s="529">
        <f>AR173-AQ173</f>
        <v>-33.130865590305177</v>
      </c>
      <c r="AT173" s="530">
        <f>AS173/AQ173</f>
        <v>-8.1294979038657816E-2</v>
      </c>
      <c r="AU173" s="531"/>
      <c r="AV173" s="529">
        <f>T173/$E173</f>
        <v>167.63324786211635</v>
      </c>
      <c r="AW173" s="529">
        <f>U173/$F173</f>
        <v>81.610733269783267</v>
      </c>
      <c r="AX173" s="529">
        <f>AW173-AV173</f>
        <v>-86.022514592333081</v>
      </c>
      <c r="AY173" s="530">
        <f>AX173/AV173</f>
        <v>-0.51315902835151961</v>
      </c>
      <c r="AZ173" s="531"/>
      <c r="BA173" s="529">
        <f>Y173/$E173</f>
        <v>1024.5673539432553</v>
      </c>
      <c r="BB173" s="529">
        <f>Z173/$F173</f>
        <v>922.52545173075146</v>
      </c>
      <c r="BC173" s="529">
        <f>BB173-BA173</f>
        <v>-102.04190221250383</v>
      </c>
      <c r="BD173" s="530">
        <f>BC173/BA173</f>
        <v>-9.9595113800742208E-2</v>
      </c>
      <c r="BE173" s="532"/>
      <c r="BF173" s="529">
        <f>AD173/$E173</f>
        <v>0</v>
      </c>
      <c r="BG173" s="529">
        <f>AE173/$F173</f>
        <v>89.23475216866828</v>
      </c>
      <c r="BH173" s="532"/>
      <c r="BI173" s="529">
        <f>AG173/$E173</f>
        <v>1024.5673539432553</v>
      </c>
      <c r="BJ173" s="529">
        <f>AH173/$F173</f>
        <v>1011.7602038994197</v>
      </c>
      <c r="BK173" s="529">
        <f>BJ173-BI173</f>
        <v>-12.807150043835577</v>
      </c>
      <c r="BL173" s="530">
        <f>BK173/BI173</f>
        <v>-1.2500056725938673E-2</v>
      </c>
    </row>
    <row r="174" spans="1:64">
      <c r="A174" s="397">
        <v>541</v>
      </c>
      <c r="B174" s="412">
        <v>12</v>
      </c>
      <c r="C174" s="412">
        <v>12</v>
      </c>
      <c r="D174" s="398" t="s">
        <v>197</v>
      </c>
      <c r="E174" s="400">
        <v>9243</v>
      </c>
      <c r="F174" s="400">
        <v>9130</v>
      </c>
      <c r="G174" s="522">
        <f>F174-E174</f>
        <v>-113</v>
      </c>
      <c r="H174" s="523">
        <f>G174/E174</f>
        <v>-1.2225467921670454E-2</v>
      </c>
      <c r="I174" s="523"/>
      <c r="J174" s="400">
        <v>5225686.824980828</v>
      </c>
      <c r="K174" s="434">
        <f>'1. Vos-laskelma'!D174</f>
        <v>4993674.5579108726</v>
      </c>
      <c r="L174" s="522">
        <f>K174-J174</f>
        <v>-232012.26706995536</v>
      </c>
      <c r="M174" s="523">
        <f>L174/J174</f>
        <v>-4.4398425477938312E-2</v>
      </c>
      <c r="N174" s="523"/>
      <c r="O174" s="400">
        <v>4567844.1577191809</v>
      </c>
      <c r="P174" s="434">
        <f>'1. Vos-laskelma'!G174</f>
        <v>4629403.0415882766</v>
      </c>
      <c r="Q174" s="522">
        <f>P174-O174</f>
        <v>61558.883869095705</v>
      </c>
      <c r="R174" s="523">
        <f>Q174/O174</f>
        <v>1.3476572698976081E-2</v>
      </c>
      <c r="S174" s="523"/>
      <c r="T174" s="400">
        <v>2030617.8902143268</v>
      </c>
      <c r="U174" s="434">
        <f>'1. Vos-laskelma'!I174</f>
        <v>1403207.5195452492</v>
      </c>
      <c r="V174" s="522">
        <f>U174-T174</f>
        <v>-627410.37066907762</v>
      </c>
      <c r="W174" s="523">
        <f>V174/T174</f>
        <v>-0.30897510245162668</v>
      </c>
      <c r="X174" s="524"/>
      <c r="Y174" s="434">
        <f>SUM(J174,O174,T174)</f>
        <v>11824148.872914337</v>
      </c>
      <c r="Z174" s="434">
        <f>SUM(K174,P174,U174)</f>
        <v>11026285.119044399</v>
      </c>
      <c r="AA174" s="522">
        <f>Z174-Y174</f>
        <v>-797863.75386993773</v>
      </c>
      <c r="AB174" s="523">
        <f>AA174/Y174</f>
        <v>-6.7477478712874628E-2</v>
      </c>
      <c r="AC174" s="524"/>
      <c r="AD174" s="527">
        <v>0</v>
      </c>
      <c r="AE174" s="447">
        <v>1424064.4112242707</v>
      </c>
      <c r="AF174" s="515"/>
      <c r="AG174" s="399">
        <v>11824148.872914337</v>
      </c>
      <c r="AH174" s="399">
        <f>SUM(Z174,AE174)</f>
        <v>12450349.530268669</v>
      </c>
      <c r="AI174" s="522">
        <f>AH174-AG174</f>
        <v>626200.65735433251</v>
      </c>
      <c r="AJ174" s="523">
        <f>AI174/AG174</f>
        <v>5.2959469986780604E-2</v>
      </c>
      <c r="AL174" s="529">
        <f>J174/$E174</f>
        <v>565.36696148229237</v>
      </c>
      <c r="AM174" s="529">
        <f>K174/$F174</f>
        <v>546.95230645245044</v>
      </c>
      <c r="AN174" s="529">
        <f>AM174-AL174</f>
        <v>-18.414655029841924</v>
      </c>
      <c r="AO174" s="530">
        <f>AN174/AL174</f>
        <v>-3.2571155168957783E-2</v>
      </c>
      <c r="AP174" s="531"/>
      <c r="AQ174" s="529">
        <f>O174/$E174</f>
        <v>494.19497541049236</v>
      </c>
      <c r="AR174" s="529">
        <f>P174/$F174</f>
        <v>507.0540023645429</v>
      </c>
      <c r="AS174" s="529">
        <f>AR174-AQ174</f>
        <v>12.859026954050535</v>
      </c>
      <c r="AT174" s="530">
        <f>AS174/AQ174</f>
        <v>2.602014911901818E-2</v>
      </c>
      <c r="AU174" s="531"/>
      <c r="AV174" s="529">
        <f>T174/$E174</f>
        <v>219.69251219456095</v>
      </c>
      <c r="AW174" s="529">
        <f>U174/$F174</f>
        <v>153.6919517574205</v>
      </c>
      <c r="AX174" s="529">
        <f>AW174-AV174</f>
        <v>-66.00056043714045</v>
      </c>
      <c r="AY174" s="530">
        <f>AX174/AV174</f>
        <v>-0.30042243942611013</v>
      </c>
      <c r="AZ174" s="531"/>
      <c r="BA174" s="529">
        <f>Y174/$E174</f>
        <v>1279.2544490873458</v>
      </c>
      <c r="BB174" s="529">
        <f>Z174/$F174</f>
        <v>1207.698260574414</v>
      </c>
      <c r="BC174" s="529">
        <f>BB174-BA174</f>
        <v>-71.55618851293184</v>
      </c>
      <c r="BD174" s="530">
        <f>BC174/BA174</f>
        <v>-5.5935852764852162E-2</v>
      </c>
      <c r="BE174" s="532"/>
      <c r="BF174" s="529">
        <f>AD174/$E174</f>
        <v>0</v>
      </c>
      <c r="BG174" s="529">
        <f>AE174/$F174</f>
        <v>155.97638677155211</v>
      </c>
      <c r="BH174" s="532"/>
      <c r="BI174" s="529">
        <f>AG174/$E174</f>
        <v>1279.2544490873458</v>
      </c>
      <c r="BJ174" s="529">
        <f>AH174/$F174</f>
        <v>1363.6746473459659</v>
      </c>
      <c r="BK174" s="529">
        <f>BJ174-BI174</f>
        <v>84.420198258620076</v>
      </c>
      <c r="BL174" s="530">
        <f>BK174/BI174</f>
        <v>6.5991717534262001E-2</v>
      </c>
    </row>
    <row r="175" spans="1:64">
      <c r="A175" s="397">
        <v>543</v>
      </c>
      <c r="B175" s="412">
        <v>1</v>
      </c>
      <c r="C175" s="413">
        <v>35</v>
      </c>
      <c r="D175" s="398" t="s">
        <v>198</v>
      </c>
      <c r="E175" s="400">
        <v>44458</v>
      </c>
      <c r="F175" s="400">
        <v>44785</v>
      </c>
      <c r="G175" s="522">
        <f>F175-E175</f>
        <v>327</v>
      </c>
      <c r="H175" s="523">
        <f>G175/E175</f>
        <v>7.3552566467227493E-3</v>
      </c>
      <c r="I175" s="523"/>
      <c r="J175" s="400">
        <v>34211929.189195633</v>
      </c>
      <c r="K175" s="434">
        <f>'1. Vos-laskelma'!D175</f>
        <v>34020155.061449103</v>
      </c>
      <c r="L175" s="522">
        <f>K175-J175</f>
        <v>-191774.12774652988</v>
      </c>
      <c r="M175" s="523">
        <f>L175/J175</f>
        <v>-5.6054754084751673E-3</v>
      </c>
      <c r="N175" s="523"/>
      <c r="O175" s="400">
        <v>-198832.6306909867</v>
      </c>
      <c r="P175" s="434">
        <f>'1. Vos-laskelma'!G175</f>
        <v>-209599.54589710652</v>
      </c>
      <c r="Q175" s="522">
        <f>P175-O175</f>
        <v>-10766.915206119826</v>
      </c>
      <c r="R175" s="523">
        <f>Q175/O175</f>
        <v>5.4150645035990576E-2</v>
      </c>
      <c r="S175" s="523"/>
      <c r="T175" s="400">
        <v>5144222.2518574186</v>
      </c>
      <c r="U175" s="434">
        <f>'1. Vos-laskelma'!I175</f>
        <v>2447337.9591911668</v>
      </c>
      <c r="V175" s="522">
        <f>U175-T175</f>
        <v>-2696884.2926662518</v>
      </c>
      <c r="W175" s="523">
        <f>V175/T175</f>
        <v>-0.52425501088964244</v>
      </c>
      <c r="X175" s="524"/>
      <c r="Y175" s="434">
        <f>SUM(J175,O175,T175)</f>
        <v>39157318.810362071</v>
      </c>
      <c r="Z175" s="434">
        <f>SUM(K175,P175,U175)</f>
        <v>36257893.474743165</v>
      </c>
      <c r="AA175" s="522">
        <f>Z175-Y175</f>
        <v>-2899425.3356189057</v>
      </c>
      <c r="AB175" s="523">
        <f>AA175/Y175</f>
        <v>-7.4045553263254599E-2</v>
      </c>
      <c r="AC175" s="524"/>
      <c r="AD175" s="527">
        <v>0</v>
      </c>
      <c r="AE175" s="447">
        <v>4720159.2839897107</v>
      </c>
      <c r="AF175" s="515"/>
      <c r="AG175" s="399">
        <v>39157318.810362071</v>
      </c>
      <c r="AH175" s="399">
        <f>SUM(Z175,AE175)</f>
        <v>40978052.758732878</v>
      </c>
      <c r="AI175" s="522">
        <f>AH175-AG175</f>
        <v>1820733.9483708069</v>
      </c>
      <c r="AJ175" s="523">
        <f>AI175/AG175</f>
        <v>4.6497921810953823E-2</v>
      </c>
      <c r="AL175" s="529">
        <f>J175/$E175</f>
        <v>769.53369897871323</v>
      </c>
      <c r="AM175" s="529">
        <f>K175/$F175</f>
        <v>759.63280253319419</v>
      </c>
      <c r="AN175" s="529">
        <f>AM175-AL175</f>
        <v>-9.900896445519038</v>
      </c>
      <c r="AO175" s="530">
        <f>AN175/AL175</f>
        <v>-1.2866098597967853E-2</v>
      </c>
      <c r="AP175" s="531"/>
      <c r="AQ175" s="529">
        <f>O175/$E175</f>
        <v>-4.4723701176613142</v>
      </c>
      <c r="AR175" s="529">
        <f>P175/$F175</f>
        <v>-4.6801282995892937</v>
      </c>
      <c r="AS175" s="529">
        <f>AR175-AQ175</f>
        <v>-0.20775818192797946</v>
      </c>
      <c r="AT175" s="530">
        <f>AS175/AQ175</f>
        <v>4.6453709434187009E-2</v>
      </c>
      <c r="AU175" s="531"/>
      <c r="AV175" s="529">
        <f>T175/$E175</f>
        <v>115.70970920548424</v>
      </c>
      <c r="AW175" s="529">
        <f>U175/$F175</f>
        <v>54.646376223984966</v>
      </c>
      <c r="AX175" s="529">
        <f>AW175-AV175</f>
        <v>-61.063332981499279</v>
      </c>
      <c r="AY175" s="530">
        <f>AX175/AV175</f>
        <v>-0.52772868759923464</v>
      </c>
      <c r="AZ175" s="531"/>
      <c r="BA175" s="529">
        <f>Y175/$E175</f>
        <v>880.77103806653633</v>
      </c>
      <c r="BB175" s="529">
        <f>Z175/$F175</f>
        <v>809.5990504575899</v>
      </c>
      <c r="BC175" s="529">
        <f>BB175-BA175</f>
        <v>-71.171987608946438</v>
      </c>
      <c r="BD175" s="530">
        <f>BC175/BA175</f>
        <v>-8.080645767506478E-2</v>
      </c>
      <c r="BE175" s="532"/>
      <c r="BF175" s="529">
        <f>AD175/$E175</f>
        <v>0</v>
      </c>
      <c r="BG175" s="529">
        <f>AE175/$F175</f>
        <v>105.3959871383211</v>
      </c>
      <c r="BH175" s="532"/>
      <c r="BI175" s="529">
        <f>AG175/$E175</f>
        <v>880.77103806653633</v>
      </c>
      <c r="BJ175" s="529">
        <f>AH175/$F175</f>
        <v>914.99503759591107</v>
      </c>
      <c r="BK175" s="529">
        <f>BJ175-BI175</f>
        <v>34.223999529374737</v>
      </c>
      <c r="BL175" s="530">
        <f>BK175/BI175</f>
        <v>3.8856862964639562E-2</v>
      </c>
    </row>
    <row r="176" spans="1:64">
      <c r="A176" s="397">
        <v>545</v>
      </c>
      <c r="B176" s="412">
        <v>15</v>
      </c>
      <c r="C176" s="412">
        <v>15</v>
      </c>
      <c r="D176" s="398" t="s">
        <v>199</v>
      </c>
      <c r="E176" s="400">
        <v>9584</v>
      </c>
      <c r="F176" s="400">
        <v>9621</v>
      </c>
      <c r="G176" s="522">
        <f>F176-E176</f>
        <v>37</v>
      </c>
      <c r="H176" s="523">
        <f>G176/E176</f>
        <v>3.8606010016694493E-3</v>
      </c>
      <c r="I176" s="523"/>
      <c r="J176" s="400">
        <v>11189256.765390776</v>
      </c>
      <c r="K176" s="434">
        <f>'1. Vos-laskelma'!D176</f>
        <v>11776542.81118357</v>
      </c>
      <c r="L176" s="522">
        <f>K176-J176</f>
        <v>587286.04579279386</v>
      </c>
      <c r="M176" s="523">
        <f>L176/J176</f>
        <v>5.2486600147501693E-2</v>
      </c>
      <c r="N176" s="523"/>
      <c r="O176" s="400">
        <v>3119934.886978758</v>
      </c>
      <c r="P176" s="434">
        <f>'1. Vos-laskelma'!G176</f>
        <v>3291786.0403096573</v>
      </c>
      <c r="Q176" s="522">
        <f>P176-O176</f>
        <v>171851.15333089931</v>
      </c>
      <c r="R176" s="523">
        <f>Q176/O176</f>
        <v>5.5081647392107691E-2</v>
      </c>
      <c r="S176" s="523"/>
      <c r="T176" s="400">
        <v>2173390.3931355006</v>
      </c>
      <c r="U176" s="434">
        <f>'1. Vos-laskelma'!I176</f>
        <v>1665394.7750604055</v>
      </c>
      <c r="V176" s="522">
        <f>U176-T176</f>
        <v>-507995.61807509512</v>
      </c>
      <c r="W176" s="523">
        <f>V176/T176</f>
        <v>-0.23373417848885467</v>
      </c>
      <c r="X176" s="524"/>
      <c r="Y176" s="434">
        <f>SUM(J176,O176,T176)</f>
        <v>16482582.045505036</v>
      </c>
      <c r="Z176" s="434">
        <f>SUM(K176,P176,U176)</f>
        <v>16733723.626553634</v>
      </c>
      <c r="AA176" s="522">
        <f>Z176-Y176</f>
        <v>251141.58104859851</v>
      </c>
      <c r="AB176" s="523">
        <f>AA176/Y176</f>
        <v>1.5236786345443207E-2</v>
      </c>
      <c r="AC176" s="524"/>
      <c r="AD176" s="527">
        <v>0</v>
      </c>
      <c r="AE176" s="447">
        <v>974560.51973491756</v>
      </c>
      <c r="AF176" s="515"/>
      <c r="AG176" s="399">
        <v>16482582.045505036</v>
      </c>
      <c r="AH176" s="399">
        <f>SUM(Z176,AE176)</f>
        <v>17708284.146288551</v>
      </c>
      <c r="AI176" s="522">
        <f>AH176-AG176</f>
        <v>1225702.1007835157</v>
      </c>
      <c r="AJ176" s="523">
        <f>AI176/AG176</f>
        <v>7.4363476389779415E-2</v>
      </c>
      <c r="AL176" s="529">
        <f>J176/$E176</f>
        <v>1167.4934020649807</v>
      </c>
      <c r="AM176" s="529">
        <f>K176/$F176</f>
        <v>1224.0456097270107</v>
      </c>
      <c r="AN176" s="529">
        <f>AM176-AL176</f>
        <v>56.552207662030014</v>
      </c>
      <c r="AO176" s="530">
        <f>AN176/AL176</f>
        <v>4.8438995511241797E-2</v>
      </c>
      <c r="AP176" s="531"/>
      <c r="AQ176" s="529">
        <f>O176/$E176</f>
        <v>325.53577702199061</v>
      </c>
      <c r="AR176" s="529">
        <f>P176/$F176</f>
        <v>342.14593496618409</v>
      </c>
      <c r="AS176" s="529">
        <f>AR176-AQ176</f>
        <v>16.610157944193475</v>
      </c>
      <c r="AT176" s="530">
        <f>AS176/AQ176</f>
        <v>5.1024062842319862E-2</v>
      </c>
      <c r="AU176" s="531"/>
      <c r="AV176" s="529">
        <f>T176/$E176</f>
        <v>226.77278726372086</v>
      </c>
      <c r="AW176" s="529">
        <f>U176/$F176</f>
        <v>173.09996622600619</v>
      </c>
      <c r="AX176" s="529">
        <f>AW176-AV176</f>
        <v>-53.67282103771467</v>
      </c>
      <c r="AY176" s="530">
        <f>AX176/AV176</f>
        <v>-0.23668104839800264</v>
      </c>
      <c r="AZ176" s="531"/>
      <c r="BA176" s="529">
        <f>Y176/$E176</f>
        <v>1719.8019663506923</v>
      </c>
      <c r="BB176" s="529">
        <f>Z176/$F176</f>
        <v>1739.2915109192011</v>
      </c>
      <c r="BC176" s="529">
        <f>BB176-BA176</f>
        <v>19.489544568508791</v>
      </c>
      <c r="BD176" s="530">
        <f>BC176/BA176</f>
        <v>1.1332435332577467E-2</v>
      </c>
      <c r="BE176" s="532"/>
      <c r="BF176" s="529">
        <f>AD176/$E176</f>
        <v>0</v>
      </c>
      <c r="BG176" s="529">
        <f>AE176/$F176</f>
        <v>101.29513769201928</v>
      </c>
      <c r="BH176" s="532"/>
      <c r="BI176" s="529">
        <f>AG176/$E176</f>
        <v>1719.8019663506923</v>
      </c>
      <c r="BJ176" s="529">
        <f>AH176/$F176</f>
        <v>1840.5866486112204</v>
      </c>
      <c r="BK176" s="529">
        <f>BJ176-BI176</f>
        <v>120.78468226052814</v>
      </c>
      <c r="BL176" s="530">
        <f>BK176/BI176</f>
        <v>7.0231738667461449E-2</v>
      </c>
    </row>
    <row r="177" spans="1:64">
      <c r="A177" s="397">
        <v>560</v>
      </c>
      <c r="B177" s="412">
        <v>7</v>
      </c>
      <c r="C177" s="412">
        <v>7</v>
      </c>
      <c r="D177" s="398" t="s">
        <v>200</v>
      </c>
      <c r="E177" s="400">
        <v>15735</v>
      </c>
      <c r="F177" s="400">
        <v>15669</v>
      </c>
      <c r="G177" s="522">
        <f>F177-E177</f>
        <v>-66</v>
      </c>
      <c r="H177" s="523">
        <f>G177/E177</f>
        <v>-4.1944709246901808E-3</v>
      </c>
      <c r="I177" s="523"/>
      <c r="J177" s="400">
        <v>4380477.5946529452</v>
      </c>
      <c r="K177" s="434">
        <f>'1. Vos-laskelma'!D177</f>
        <v>4342887.3245017277</v>
      </c>
      <c r="L177" s="522">
        <f>K177-J177</f>
        <v>-37590.270151217468</v>
      </c>
      <c r="M177" s="523">
        <f>L177/J177</f>
        <v>-8.581317753366036E-3</v>
      </c>
      <c r="N177" s="523"/>
      <c r="O177" s="400">
        <v>6119155.5578805432</v>
      </c>
      <c r="P177" s="434">
        <f>'1. Vos-laskelma'!G177</f>
        <v>6562383.9832777744</v>
      </c>
      <c r="Q177" s="522">
        <f>P177-O177</f>
        <v>443228.42539723124</v>
      </c>
      <c r="R177" s="523">
        <f>Q177/O177</f>
        <v>7.2432939676851382E-2</v>
      </c>
      <c r="S177" s="523"/>
      <c r="T177" s="400">
        <v>2752491.5886558881</v>
      </c>
      <c r="U177" s="434">
        <f>'1. Vos-laskelma'!I177</f>
        <v>1735654.362388202</v>
      </c>
      <c r="V177" s="522">
        <f>U177-T177</f>
        <v>-1016837.2262676861</v>
      </c>
      <c r="W177" s="523">
        <f>V177/T177</f>
        <v>-0.3694242810617393</v>
      </c>
      <c r="X177" s="524"/>
      <c r="Y177" s="434">
        <f>SUM(J177,O177,T177)</f>
        <v>13252124.741189376</v>
      </c>
      <c r="Z177" s="434">
        <f>SUM(K177,P177,U177)</f>
        <v>12640925.670167703</v>
      </c>
      <c r="AA177" s="522">
        <f>Z177-Y177</f>
        <v>-611199.07102167234</v>
      </c>
      <c r="AB177" s="523">
        <f>AA177/Y177</f>
        <v>-4.6120835938254029E-2</v>
      </c>
      <c r="AC177" s="524"/>
      <c r="AD177" s="527">
        <v>0</v>
      </c>
      <c r="AE177" s="447">
        <v>1923073.6873858171</v>
      </c>
      <c r="AF177" s="515"/>
      <c r="AG177" s="399">
        <v>13252124.741189376</v>
      </c>
      <c r="AH177" s="399">
        <f>SUM(Z177,AE177)</f>
        <v>14563999.357553519</v>
      </c>
      <c r="AI177" s="522">
        <f>AH177-AG177</f>
        <v>1311874.6163641438</v>
      </c>
      <c r="AJ177" s="523">
        <f>AI177/AG177</f>
        <v>9.8993530621294415E-2</v>
      </c>
      <c r="AL177" s="529">
        <f>J177/$E177</f>
        <v>278.3906955610388</v>
      </c>
      <c r="AM177" s="529">
        <f>K177/$F177</f>
        <v>277.16429411588024</v>
      </c>
      <c r="AN177" s="529">
        <f>AM177-AL177</f>
        <v>-1.2264014451585581</v>
      </c>
      <c r="AO177" s="530">
        <f>AN177/AL177</f>
        <v>-4.4053248356127703E-3</v>
      </c>
      <c r="AP177" s="531"/>
      <c r="AQ177" s="529">
        <f>O177/$E177</f>
        <v>388.88818289676158</v>
      </c>
      <c r="AR177" s="529">
        <f>P177/$F177</f>
        <v>418.81319696711813</v>
      </c>
      <c r="AS177" s="529">
        <f>AR177-AQ177</f>
        <v>29.925014070356553</v>
      </c>
      <c r="AT177" s="530">
        <f>AS177/AQ177</f>
        <v>7.6950175876906932E-2</v>
      </c>
      <c r="AU177" s="531"/>
      <c r="AV177" s="529">
        <f>T177/$E177</f>
        <v>174.92796877380923</v>
      </c>
      <c r="AW177" s="529">
        <f>U177/$F177</f>
        <v>110.76995101079852</v>
      </c>
      <c r="AX177" s="529">
        <f>AW177-AV177</f>
        <v>-64.158017763010704</v>
      </c>
      <c r="AY177" s="530">
        <f>AX177/AV177</f>
        <v>-0.36676820872464533</v>
      </c>
      <c r="AZ177" s="531"/>
      <c r="BA177" s="529">
        <f>Y177/$E177</f>
        <v>842.20684723160946</v>
      </c>
      <c r="BB177" s="529">
        <f>Z177/$F177</f>
        <v>806.74744209379685</v>
      </c>
      <c r="BC177" s="529">
        <f>BB177-BA177</f>
        <v>-35.45940513781261</v>
      </c>
      <c r="BD177" s="530">
        <f>BC177/BA177</f>
        <v>-4.210296467473526E-2</v>
      </c>
      <c r="BE177" s="532"/>
      <c r="BF177" s="529">
        <f>AD177/$E177</f>
        <v>0</v>
      </c>
      <c r="BG177" s="529">
        <f>AE177/$F177</f>
        <v>122.73110520044783</v>
      </c>
      <c r="BH177" s="532"/>
      <c r="BI177" s="529">
        <f>AG177/$E177</f>
        <v>842.20684723160946</v>
      </c>
      <c r="BJ177" s="529">
        <f>AH177/$F177</f>
        <v>929.47854729424466</v>
      </c>
      <c r="BK177" s="529">
        <f>BJ177-BI177</f>
        <v>87.271700062635205</v>
      </c>
      <c r="BL177" s="530">
        <f>BK177/BI177</f>
        <v>0.10362264371217493</v>
      </c>
    </row>
    <row r="178" spans="1:64">
      <c r="A178" s="397">
        <v>561</v>
      </c>
      <c r="B178" s="412">
        <v>2</v>
      </c>
      <c r="C178" s="412">
        <v>2</v>
      </c>
      <c r="D178" s="398" t="s">
        <v>201</v>
      </c>
      <c r="E178" s="400">
        <v>1317</v>
      </c>
      <c r="F178" s="400">
        <v>1315</v>
      </c>
      <c r="G178" s="522">
        <f>F178-E178</f>
        <v>-2</v>
      </c>
      <c r="H178" s="523">
        <f>G178/E178</f>
        <v>-1.5186028853454822E-3</v>
      </c>
      <c r="I178" s="523"/>
      <c r="J178" s="400">
        <v>1303892.5857224278</v>
      </c>
      <c r="K178" s="434">
        <f>'1. Vos-laskelma'!D178</f>
        <v>1379708.4753477753</v>
      </c>
      <c r="L178" s="522">
        <f>K178-J178</f>
        <v>75815.889625347452</v>
      </c>
      <c r="M178" s="523">
        <f>L178/J178</f>
        <v>5.8145809290986422E-2</v>
      </c>
      <c r="N178" s="523"/>
      <c r="O178" s="400">
        <v>436774.38299178809</v>
      </c>
      <c r="P178" s="434">
        <f>'1. Vos-laskelma'!G178</f>
        <v>433005.91615647695</v>
      </c>
      <c r="Q178" s="522">
        <f>P178-O178</f>
        <v>-3768.4668353111483</v>
      </c>
      <c r="R178" s="523">
        <f>Q178/O178</f>
        <v>-8.6279483917947632E-3</v>
      </c>
      <c r="S178" s="523"/>
      <c r="T178" s="400">
        <v>340084.14675400406</v>
      </c>
      <c r="U178" s="434">
        <f>'1. Vos-laskelma'!I178</f>
        <v>264764.55649906059</v>
      </c>
      <c r="V178" s="522">
        <f>U178-T178</f>
        <v>-75319.590254943469</v>
      </c>
      <c r="W178" s="523">
        <f>V178/T178</f>
        <v>-0.22147339408156835</v>
      </c>
      <c r="X178" s="524"/>
      <c r="Y178" s="434">
        <f>SUM(J178,O178,T178)</f>
        <v>2080751.1154682199</v>
      </c>
      <c r="Z178" s="434">
        <f>SUM(K178,P178,U178)</f>
        <v>2077478.948003313</v>
      </c>
      <c r="AA178" s="522">
        <f>Z178-Y178</f>
        <v>-3272.1674649068154</v>
      </c>
      <c r="AB178" s="523">
        <f>AA178/Y178</f>
        <v>-1.5725895521966344E-3</v>
      </c>
      <c r="AC178" s="524"/>
      <c r="AD178" s="527">
        <v>0</v>
      </c>
      <c r="AE178" s="447">
        <v>191536.78000589521</v>
      </c>
      <c r="AF178" s="515"/>
      <c r="AG178" s="399">
        <v>2080751.1154682199</v>
      </c>
      <c r="AH178" s="399">
        <f>SUM(Z178,AE178)</f>
        <v>2269015.7280092081</v>
      </c>
      <c r="AI178" s="522">
        <f>AH178-AG178</f>
        <v>188264.61254098825</v>
      </c>
      <c r="AJ178" s="523">
        <f>AI178/AG178</f>
        <v>9.0479159732962153E-2</v>
      </c>
      <c r="AL178" s="529">
        <f>J178/$E178</f>
        <v>990.04752142933012</v>
      </c>
      <c r="AM178" s="529">
        <f>K178/$F178</f>
        <v>1049.2079660439356</v>
      </c>
      <c r="AN178" s="529">
        <f>AM178-AL178</f>
        <v>59.160444614605467</v>
      </c>
      <c r="AO178" s="530">
        <f>AN178/AL178</f>
        <v>5.9755156529451861E-2</v>
      </c>
      <c r="AP178" s="531"/>
      <c r="AQ178" s="529">
        <f>O178/$E178</f>
        <v>331.64341912816104</v>
      </c>
      <c r="AR178" s="529">
        <f>P178/$F178</f>
        <v>329.28206551823342</v>
      </c>
      <c r="AS178" s="529">
        <f>AR178-AQ178</f>
        <v>-2.3613536099276189</v>
      </c>
      <c r="AT178" s="530">
        <f>AS178/AQ178</f>
        <v>-7.1201581992347386E-3</v>
      </c>
      <c r="AU178" s="531"/>
      <c r="AV178" s="529">
        <f>T178/$E178</f>
        <v>258.22638326044347</v>
      </c>
      <c r="AW178" s="529">
        <f>U178/$F178</f>
        <v>201.34186806012212</v>
      </c>
      <c r="AX178" s="529">
        <f>AW178-AV178</f>
        <v>-56.884515200321346</v>
      </c>
      <c r="AY178" s="530">
        <f>AX178/AV178</f>
        <v>-0.2202893231980422</v>
      </c>
      <c r="AZ178" s="531"/>
      <c r="BA178" s="529">
        <f>Y178/$E178</f>
        <v>1579.9173238179346</v>
      </c>
      <c r="BB178" s="529">
        <f>Z178/$F178</f>
        <v>1579.8318996222913</v>
      </c>
      <c r="BC178" s="529">
        <f>BB178-BA178</f>
        <v>-8.5424195643327039E-2</v>
      </c>
      <c r="BD178" s="530">
        <f>BC178/BA178</f>
        <v>-5.4068775850179293E-5</v>
      </c>
      <c r="BE178" s="532"/>
      <c r="BF178" s="529">
        <f>AD178/$E178</f>
        <v>0</v>
      </c>
      <c r="BG178" s="529">
        <f>AE178/$F178</f>
        <v>145.65534601208762</v>
      </c>
      <c r="BH178" s="532"/>
      <c r="BI178" s="529">
        <f>AG178/$E178</f>
        <v>1579.9173238179346</v>
      </c>
      <c r="BJ178" s="529">
        <f>AH178/$F178</f>
        <v>1725.4872456343787</v>
      </c>
      <c r="BK178" s="529">
        <f>BJ178-BI178</f>
        <v>145.56992181644409</v>
      </c>
      <c r="BL178" s="530">
        <f>BK178/BI178</f>
        <v>9.213768316981831E-2</v>
      </c>
    </row>
    <row r="179" spans="1:64">
      <c r="A179" s="397">
        <v>562</v>
      </c>
      <c r="B179" s="412">
        <v>6</v>
      </c>
      <c r="C179" s="412">
        <v>6</v>
      </c>
      <c r="D179" s="398" t="s">
        <v>202</v>
      </c>
      <c r="E179" s="400">
        <v>8935</v>
      </c>
      <c r="F179" s="400">
        <v>8839</v>
      </c>
      <c r="G179" s="522">
        <f>F179-E179</f>
        <v>-96</v>
      </c>
      <c r="H179" s="523">
        <f>G179/E179</f>
        <v>-1.0744264129826524E-2</v>
      </c>
      <c r="I179" s="523"/>
      <c r="J179" s="400">
        <v>942246.22389995854</v>
      </c>
      <c r="K179" s="434">
        <f>'1. Vos-laskelma'!D179</f>
        <v>720493.73548041249</v>
      </c>
      <c r="L179" s="522">
        <f>K179-J179</f>
        <v>-221752.48841954605</v>
      </c>
      <c r="M179" s="523">
        <f>L179/J179</f>
        <v>-0.23534452332609215</v>
      </c>
      <c r="N179" s="523"/>
      <c r="O179" s="400">
        <v>3280420.7878165888</v>
      </c>
      <c r="P179" s="434">
        <f>'1. Vos-laskelma'!G179</f>
        <v>3340439.2049294207</v>
      </c>
      <c r="Q179" s="522">
        <f>P179-O179</f>
        <v>60018.417112831958</v>
      </c>
      <c r="R179" s="523">
        <f>Q179/O179</f>
        <v>1.8295950731607068E-2</v>
      </c>
      <c r="S179" s="523"/>
      <c r="T179" s="400">
        <v>1658725.5906780572</v>
      </c>
      <c r="U179" s="434">
        <f>'1. Vos-laskelma'!I179</f>
        <v>987875.47037635336</v>
      </c>
      <c r="V179" s="522">
        <f>U179-T179</f>
        <v>-670850.12030170381</v>
      </c>
      <c r="W179" s="523">
        <f>V179/T179</f>
        <v>-0.40443707149141672</v>
      </c>
      <c r="X179" s="524"/>
      <c r="Y179" s="434">
        <f>SUM(J179,O179,T179)</f>
        <v>5881392.6023946051</v>
      </c>
      <c r="Z179" s="434">
        <f>SUM(K179,P179,U179)</f>
        <v>5048808.4107861863</v>
      </c>
      <c r="AA179" s="522">
        <f>Z179-Y179</f>
        <v>-832584.19160841871</v>
      </c>
      <c r="AB179" s="523">
        <f>AA179/Y179</f>
        <v>-0.14156242371397423</v>
      </c>
      <c r="AC179" s="524"/>
      <c r="AD179" s="527">
        <v>0</v>
      </c>
      <c r="AE179" s="447">
        <v>970615.30023251276</v>
      </c>
      <c r="AF179" s="515"/>
      <c r="AG179" s="399">
        <v>5881392.6023946051</v>
      </c>
      <c r="AH179" s="399">
        <f>SUM(Z179,AE179)</f>
        <v>6019423.7110186992</v>
      </c>
      <c r="AI179" s="522">
        <f>AH179-AG179</f>
        <v>138031.10862409417</v>
      </c>
      <c r="AJ179" s="523">
        <f>AI179/AG179</f>
        <v>2.346911997813152E-2</v>
      </c>
      <c r="AL179" s="529">
        <f>J179/$E179</f>
        <v>105.45564900950851</v>
      </c>
      <c r="AM179" s="529">
        <f>K179/$F179</f>
        <v>81.513037162621615</v>
      </c>
      <c r="AN179" s="529">
        <f>AM179-AL179</f>
        <v>-23.942611846886891</v>
      </c>
      <c r="AO179" s="530">
        <f>AN179/AL179</f>
        <v>-0.22703963298095187</v>
      </c>
      <c r="AP179" s="531"/>
      <c r="AQ179" s="529">
        <f>O179/$E179</f>
        <v>367.14278542994839</v>
      </c>
      <c r="AR179" s="529">
        <f>P179/$F179</f>
        <v>377.92048930076032</v>
      </c>
      <c r="AS179" s="529">
        <f>AR179-AQ179</f>
        <v>10.777703870811933</v>
      </c>
      <c r="AT179" s="530">
        <f>AS179/AQ179</f>
        <v>2.9355619389852729E-2</v>
      </c>
      <c r="AU179" s="531"/>
      <c r="AV179" s="529">
        <f>T179/$E179</f>
        <v>185.64360276195379</v>
      </c>
      <c r="AW179" s="529">
        <f>U179/$F179</f>
        <v>111.76326172376439</v>
      </c>
      <c r="AX179" s="529">
        <f>AW179-AV179</f>
        <v>-73.8803410381894</v>
      </c>
      <c r="AY179" s="530">
        <f>AX179/AV179</f>
        <v>-0.39796868806152369</v>
      </c>
      <c r="AZ179" s="531"/>
      <c r="BA179" s="529">
        <f>Y179/$E179</f>
        <v>658.24203720141077</v>
      </c>
      <c r="BB179" s="529">
        <f>Z179/$F179</f>
        <v>571.19678818714635</v>
      </c>
      <c r="BC179" s="529">
        <f>BB179-BA179</f>
        <v>-87.045249014264414</v>
      </c>
      <c r="BD179" s="530">
        <f>BC179/BA179</f>
        <v>-0.13223897000614998</v>
      </c>
      <c r="BE179" s="532"/>
      <c r="BF179" s="529">
        <f>AD179/$E179</f>
        <v>0</v>
      </c>
      <c r="BG179" s="529">
        <f>AE179/$F179</f>
        <v>109.81053289201411</v>
      </c>
      <c r="BH179" s="532"/>
      <c r="BI179" s="529">
        <f>AG179/$E179</f>
        <v>658.24203720141077</v>
      </c>
      <c r="BJ179" s="529">
        <f>AH179/$F179</f>
        <v>681.00732107916042</v>
      </c>
      <c r="BK179" s="529">
        <f>BJ179-BI179</f>
        <v>22.765283877749653</v>
      </c>
      <c r="BL179" s="530">
        <f>BK179/BI179</f>
        <v>3.4584974205747764E-2</v>
      </c>
    </row>
    <row r="180" spans="1:64">
      <c r="A180" s="397">
        <v>563</v>
      </c>
      <c r="B180" s="412">
        <v>17</v>
      </c>
      <c r="C180" s="412">
        <v>17</v>
      </c>
      <c r="D180" s="398" t="s">
        <v>203</v>
      </c>
      <c r="E180" s="400">
        <v>7025</v>
      </c>
      <c r="F180" s="400">
        <v>6978</v>
      </c>
      <c r="G180" s="522">
        <f>F180-E180</f>
        <v>-47</v>
      </c>
      <c r="H180" s="523">
        <f>G180/E180</f>
        <v>-6.6903914590747335E-3</v>
      </c>
      <c r="I180" s="523"/>
      <c r="J180" s="400">
        <v>1078672.6484638159</v>
      </c>
      <c r="K180" s="434">
        <f>'1. Vos-laskelma'!D180</f>
        <v>846279.94286876614</v>
      </c>
      <c r="L180" s="522">
        <f>K180-J180</f>
        <v>-232392.70559504977</v>
      </c>
      <c r="M180" s="523">
        <f>L180/J180</f>
        <v>-0.21544321711133607</v>
      </c>
      <c r="N180" s="523"/>
      <c r="O180" s="400">
        <v>3488074.9075481249</v>
      </c>
      <c r="P180" s="434">
        <f>'1. Vos-laskelma'!G180</f>
        <v>3265041.1498580179</v>
      </c>
      <c r="Q180" s="522">
        <f>P180-O180</f>
        <v>-223033.75769010698</v>
      </c>
      <c r="R180" s="523">
        <f>Q180/O180</f>
        <v>-6.3941791275028623E-2</v>
      </c>
      <c r="S180" s="523"/>
      <c r="T180" s="400">
        <v>1297173.6383667197</v>
      </c>
      <c r="U180" s="434">
        <f>'1. Vos-laskelma'!I180</f>
        <v>720236.1406988356</v>
      </c>
      <c r="V180" s="522">
        <f>U180-T180</f>
        <v>-576937.4976678841</v>
      </c>
      <c r="W180" s="523">
        <f>V180/T180</f>
        <v>-0.44476504964617541</v>
      </c>
      <c r="X180" s="524"/>
      <c r="Y180" s="434">
        <f>SUM(J180,O180,T180)</f>
        <v>5863921.194378661</v>
      </c>
      <c r="Z180" s="434">
        <f>SUM(K180,P180,U180)</f>
        <v>4831557.2334256191</v>
      </c>
      <c r="AA180" s="522">
        <f>Z180-Y180</f>
        <v>-1032363.9609530419</v>
      </c>
      <c r="AB180" s="523">
        <f>AA180/Y180</f>
        <v>-0.17605351892223559</v>
      </c>
      <c r="AC180" s="524"/>
      <c r="AD180" s="527">
        <v>0</v>
      </c>
      <c r="AE180" s="447">
        <v>804893.09346151212</v>
      </c>
      <c r="AF180" s="515"/>
      <c r="AG180" s="399">
        <v>5863921.194378661</v>
      </c>
      <c r="AH180" s="399">
        <f>SUM(Z180,AE180)</f>
        <v>5636450.3268871307</v>
      </c>
      <c r="AI180" s="522">
        <f>AH180-AG180</f>
        <v>-227470.86749153025</v>
      </c>
      <c r="AJ180" s="523">
        <f>AI180/AG180</f>
        <v>-3.8791596945332581E-2</v>
      </c>
      <c r="AL180" s="529">
        <f>J180/$E180</f>
        <v>153.54770796637948</v>
      </c>
      <c r="AM180" s="529">
        <f>K180/$F180</f>
        <v>121.27829505141389</v>
      </c>
      <c r="AN180" s="529">
        <f>AM180-AL180</f>
        <v>-32.269412914965585</v>
      </c>
      <c r="AO180" s="530">
        <f>AN180/AL180</f>
        <v>-0.21015887076628481</v>
      </c>
      <c r="AP180" s="531"/>
      <c r="AQ180" s="529">
        <f>O180/$E180</f>
        <v>496.5231185121886</v>
      </c>
      <c r="AR180" s="529">
        <f>P180/$F180</f>
        <v>467.9050085781052</v>
      </c>
      <c r="AS180" s="529">
        <f>AR180-AQ180</f>
        <v>-28.618109934083407</v>
      </c>
      <c r="AT180" s="530">
        <f>AS180/AQ180</f>
        <v>-5.7637014002160487E-2</v>
      </c>
      <c r="AU180" s="531"/>
      <c r="AV180" s="529">
        <f>T180/$E180</f>
        <v>184.65105172479997</v>
      </c>
      <c r="AW180" s="529">
        <f>U180/$F180</f>
        <v>103.21526808524443</v>
      </c>
      <c r="AX180" s="529">
        <f>AW180-AV180</f>
        <v>-81.435783639555538</v>
      </c>
      <c r="AY180" s="530">
        <f>AX180/AV180</f>
        <v>-0.44102529002069107</v>
      </c>
      <c r="AZ180" s="531"/>
      <c r="BA180" s="529">
        <f>Y180/$E180</f>
        <v>834.72187820336808</v>
      </c>
      <c r="BB180" s="529">
        <f>Z180/$F180</f>
        <v>692.39857171476342</v>
      </c>
      <c r="BC180" s="529">
        <f>BB180-BA180</f>
        <v>-142.32330648860466</v>
      </c>
      <c r="BD180" s="530">
        <f>BC180/BA180</f>
        <v>-0.17050386506573584</v>
      </c>
      <c r="BE180" s="532"/>
      <c r="BF180" s="529">
        <f>AD180/$E180</f>
        <v>0</v>
      </c>
      <c r="BG180" s="529">
        <f>AE180/$F180</f>
        <v>115.34724755825626</v>
      </c>
      <c r="BH180" s="532"/>
      <c r="BI180" s="529">
        <f>AG180/$E180</f>
        <v>834.72187820336808</v>
      </c>
      <c r="BJ180" s="529">
        <f>AH180/$F180</f>
        <v>807.74581927301961</v>
      </c>
      <c r="BK180" s="529">
        <f>BJ180-BI180</f>
        <v>-26.976058930348472</v>
      </c>
      <c r="BL180" s="530">
        <f>BK180/BI180</f>
        <v>-3.231742168830052E-2</v>
      </c>
    </row>
    <row r="181" spans="1:64">
      <c r="A181" s="397">
        <v>564</v>
      </c>
      <c r="B181" s="412">
        <v>17</v>
      </c>
      <c r="C181" s="412">
        <v>17</v>
      </c>
      <c r="D181" s="398" t="s">
        <v>204</v>
      </c>
      <c r="E181" s="400">
        <v>211848</v>
      </c>
      <c r="F181" s="400">
        <v>214633</v>
      </c>
      <c r="G181" s="522">
        <f>F181-E181</f>
        <v>2785</v>
      </c>
      <c r="H181" s="523">
        <f>G181/E181</f>
        <v>1.314621804312526E-2</v>
      </c>
      <c r="I181" s="523"/>
      <c r="J181" s="400">
        <v>50163108.511512704</v>
      </c>
      <c r="K181" s="434">
        <f>'1. Vos-laskelma'!D181</f>
        <v>50942191.76611422</v>
      </c>
      <c r="L181" s="522">
        <f>K181-J181</f>
        <v>779083.25460151583</v>
      </c>
      <c r="M181" s="523">
        <f>L181/J181</f>
        <v>1.5531000325123633E-2</v>
      </c>
      <c r="N181" s="523"/>
      <c r="O181" s="400">
        <v>35268957.532213382</v>
      </c>
      <c r="P181" s="434">
        <f>'1. Vos-laskelma'!G181</f>
        <v>34864558.184179351</v>
      </c>
      <c r="Q181" s="522">
        <f>P181-O181</f>
        <v>-404399.34803403169</v>
      </c>
      <c r="R181" s="523">
        <f>Q181/O181</f>
        <v>-1.1466155404924232E-2</v>
      </c>
      <c r="S181" s="523"/>
      <c r="T181" s="400">
        <v>29399289.202421021</v>
      </c>
      <c r="U181" s="434">
        <f>'1. Vos-laskelma'!I181</f>
        <v>18174033.171114724</v>
      </c>
      <c r="V181" s="522">
        <f>U181-T181</f>
        <v>-11225256.031306297</v>
      </c>
      <c r="W181" s="523">
        <f>V181/T181</f>
        <v>-0.38182066083359256</v>
      </c>
      <c r="X181" s="524"/>
      <c r="Y181" s="434">
        <f>SUM(J181,O181,T181)</f>
        <v>114831355.24614711</v>
      </c>
      <c r="Z181" s="434">
        <f>SUM(K181,P181,U181)</f>
        <v>103980783.1214083</v>
      </c>
      <c r="AA181" s="522">
        <f>Z181-Y181</f>
        <v>-10850572.124738812</v>
      </c>
      <c r="AB181" s="523">
        <f>AA181/Y181</f>
        <v>-9.4491370423000182E-2</v>
      </c>
      <c r="AC181" s="524"/>
      <c r="AD181" s="527">
        <v>0</v>
      </c>
      <c r="AE181" s="447">
        <v>32528678.370103527</v>
      </c>
      <c r="AF181" s="515"/>
      <c r="AG181" s="399">
        <v>114831355.24614711</v>
      </c>
      <c r="AH181" s="399">
        <f>SUM(Z181,AE181)</f>
        <v>136509461.49151182</v>
      </c>
      <c r="AI181" s="522">
        <f>AH181-AG181</f>
        <v>21678106.245364711</v>
      </c>
      <c r="AJ181" s="523">
        <f>AI181/AG181</f>
        <v>0.18878211616414819</v>
      </c>
      <c r="AL181" s="529">
        <f>J181/$E181</f>
        <v>236.78820905324903</v>
      </c>
      <c r="AM181" s="529">
        <f>K181/$F181</f>
        <v>237.34557018778202</v>
      </c>
      <c r="AN181" s="529">
        <f>AM181-AL181</f>
        <v>0.55736113453298231</v>
      </c>
      <c r="AO181" s="530">
        <f>AN181/AL181</f>
        <v>2.3538382116300507E-3</v>
      </c>
      <c r="AP181" s="531"/>
      <c r="AQ181" s="529">
        <f>O181/$E181</f>
        <v>166.48237194693073</v>
      </c>
      <c r="AR181" s="529">
        <f>P181/$F181</f>
        <v>162.4380136520449</v>
      </c>
      <c r="AS181" s="529">
        <f>AR181-AQ181</f>
        <v>-4.044358294885825</v>
      </c>
      <c r="AT181" s="530">
        <f>AS181/AQ181</f>
        <v>-2.4293012212578503E-2</v>
      </c>
      <c r="AU181" s="531"/>
      <c r="AV181" s="529">
        <f>T181/$E181</f>
        <v>138.77539180176834</v>
      </c>
      <c r="AW181" s="529">
        <f>U181/$F181</f>
        <v>84.674924970133787</v>
      </c>
      <c r="AX181" s="529">
        <f>AW181-AV181</f>
        <v>-54.100466831634549</v>
      </c>
      <c r="AY181" s="530">
        <f>AX181/AV181</f>
        <v>-0.38984193183841676</v>
      </c>
      <c r="AZ181" s="531"/>
      <c r="BA181" s="529">
        <f>Y181/$E181</f>
        <v>542.0459728019481</v>
      </c>
      <c r="BB181" s="529">
        <f>Z181/$F181</f>
        <v>484.45850880996073</v>
      </c>
      <c r="BC181" s="529">
        <f>BB181-BA181</f>
        <v>-57.587463991987363</v>
      </c>
      <c r="BD181" s="530">
        <f>BC181/BA181</f>
        <v>-0.10624092213858875</v>
      </c>
      <c r="BE181" s="532"/>
      <c r="BF181" s="529">
        <f>AD181/$E181</f>
        <v>0</v>
      </c>
      <c r="BG181" s="529">
        <f>AE181/$F181</f>
        <v>151.5548791197231</v>
      </c>
      <c r="BH181" s="532"/>
      <c r="BI181" s="529">
        <f>AG181/$E181</f>
        <v>542.0459728019481</v>
      </c>
      <c r="BJ181" s="529">
        <f>AH181/$F181</f>
        <v>636.01338792968374</v>
      </c>
      <c r="BK181" s="529">
        <f>BJ181-BI181</f>
        <v>93.967415127735649</v>
      </c>
      <c r="BL181" s="530">
        <f>BK181/BI181</f>
        <v>0.17335691037791237</v>
      </c>
    </row>
    <row r="182" spans="1:64">
      <c r="A182" s="397">
        <v>576</v>
      </c>
      <c r="B182" s="412">
        <v>7</v>
      </c>
      <c r="C182" s="412">
        <v>7</v>
      </c>
      <c r="D182" s="398" t="s">
        <v>205</v>
      </c>
      <c r="E182" s="400">
        <v>2750</v>
      </c>
      <c r="F182" s="400">
        <v>2726</v>
      </c>
      <c r="G182" s="522">
        <f>F182-E182</f>
        <v>-24</v>
      </c>
      <c r="H182" s="523">
        <f>G182/E182</f>
        <v>-8.7272727272727276E-3</v>
      </c>
      <c r="I182" s="523"/>
      <c r="J182" s="400">
        <v>440947.07743233733</v>
      </c>
      <c r="K182" s="434">
        <f>'1. Vos-laskelma'!D182</f>
        <v>372911.06408063765</v>
      </c>
      <c r="L182" s="522">
        <f>K182-J182</f>
        <v>-68036.013351699687</v>
      </c>
      <c r="M182" s="523">
        <f>L182/J182</f>
        <v>-0.1542951905881261</v>
      </c>
      <c r="N182" s="523"/>
      <c r="O182" s="400">
        <v>786039.56098853913</v>
      </c>
      <c r="P182" s="434">
        <f>'1. Vos-laskelma'!G182</f>
        <v>849069.29348858469</v>
      </c>
      <c r="Q182" s="522">
        <f>P182-O182</f>
        <v>63029.73250004556</v>
      </c>
      <c r="R182" s="523">
        <f>Q182/O182</f>
        <v>8.0186463415121381E-2</v>
      </c>
      <c r="S182" s="523"/>
      <c r="T182" s="400">
        <v>615792.64660424495</v>
      </c>
      <c r="U182" s="434">
        <f>'1. Vos-laskelma'!I182</f>
        <v>463658.29171494168</v>
      </c>
      <c r="V182" s="522">
        <f>U182-T182</f>
        <v>-152134.35488930327</v>
      </c>
      <c r="W182" s="523">
        <f>V182/T182</f>
        <v>-0.24705451701679113</v>
      </c>
      <c r="X182" s="524"/>
      <c r="Y182" s="434">
        <f>SUM(J182,O182,T182)</f>
        <v>1842779.2850251216</v>
      </c>
      <c r="Z182" s="434">
        <f>SUM(K182,P182,U182)</f>
        <v>1685638.649284164</v>
      </c>
      <c r="AA182" s="522">
        <f>Z182-Y182</f>
        <v>-157140.63574095769</v>
      </c>
      <c r="AB182" s="523">
        <f>AA182/Y182</f>
        <v>-8.5273715098667102E-2</v>
      </c>
      <c r="AC182" s="524"/>
      <c r="AD182" s="527">
        <v>0</v>
      </c>
      <c r="AE182" s="447">
        <v>350643.87629479845</v>
      </c>
      <c r="AF182" s="515"/>
      <c r="AG182" s="399">
        <v>1842779.2850251216</v>
      </c>
      <c r="AH182" s="399">
        <f>SUM(Z182,AE182)</f>
        <v>2036282.5255789624</v>
      </c>
      <c r="AI182" s="522">
        <f>AH182-AG182</f>
        <v>193503.24055384076</v>
      </c>
      <c r="AJ182" s="523">
        <f>AI182/AG182</f>
        <v>0.10500619478756668</v>
      </c>
      <c r="AL182" s="529">
        <f>J182/$E182</f>
        <v>160.34439179357722</v>
      </c>
      <c r="AM182" s="529">
        <f>K182/$F182</f>
        <v>136.79789584762938</v>
      </c>
      <c r="AN182" s="529">
        <f>AM182-AL182</f>
        <v>-23.546495945947839</v>
      </c>
      <c r="AO182" s="530">
        <f>AN182/AL182</f>
        <v>-0.14684951361604792</v>
      </c>
      <c r="AP182" s="531"/>
      <c r="AQ182" s="529">
        <f>O182/$E182</f>
        <v>285.83256763219606</v>
      </c>
      <c r="AR182" s="529">
        <f>P182/$F182</f>
        <v>311.47076063411032</v>
      </c>
      <c r="AS182" s="529">
        <f>AR182-AQ182</f>
        <v>25.63819300191426</v>
      </c>
      <c r="AT182" s="530">
        <f>AS182/AQ182</f>
        <v>8.9696542330001391E-2</v>
      </c>
      <c r="AU182" s="531"/>
      <c r="AV182" s="529">
        <f>T182/$E182</f>
        <v>223.92459876517998</v>
      </c>
      <c r="AW182" s="529">
        <f>U182/$F182</f>
        <v>170.08741442220898</v>
      </c>
      <c r="AX182" s="529">
        <f>AW182-AV182</f>
        <v>-53.837184342971</v>
      </c>
      <c r="AY182" s="530">
        <f>AX182/AV182</f>
        <v>-0.2404255032267702</v>
      </c>
      <c r="AZ182" s="531"/>
      <c r="BA182" s="529">
        <f>Y182/$E182</f>
        <v>670.10155819095337</v>
      </c>
      <c r="BB182" s="529">
        <f>Z182/$F182</f>
        <v>618.35607090394865</v>
      </c>
      <c r="BC182" s="529">
        <f>BB182-BA182</f>
        <v>-51.745487287004721</v>
      </c>
      <c r="BD182" s="530">
        <f>BC182/BA182</f>
        <v>-7.7220365561751506E-2</v>
      </c>
      <c r="BE182" s="532"/>
      <c r="BF182" s="529">
        <f>AD182/$E182</f>
        <v>0</v>
      </c>
      <c r="BG182" s="529">
        <f>AE182/$F182</f>
        <v>128.62944838400531</v>
      </c>
      <c r="BH182" s="532"/>
      <c r="BI182" s="529">
        <f>AG182/$E182</f>
        <v>670.10155819095337</v>
      </c>
      <c r="BJ182" s="529">
        <f>AH182/$F182</f>
        <v>746.98551928795393</v>
      </c>
      <c r="BK182" s="529">
        <f>BJ182-BI182</f>
        <v>76.883961097000565</v>
      </c>
      <c r="BL182" s="530">
        <f>BK182/BI182</f>
        <v>0.11473478931247548</v>
      </c>
    </row>
    <row r="183" spans="1:64">
      <c r="A183" s="397">
        <v>577</v>
      </c>
      <c r="B183" s="412">
        <v>2</v>
      </c>
      <c r="C183" s="412">
        <v>2</v>
      </c>
      <c r="D183" s="398" t="s">
        <v>206</v>
      </c>
      <c r="E183" s="400">
        <v>11138</v>
      </c>
      <c r="F183" s="400">
        <v>11236</v>
      </c>
      <c r="G183" s="522">
        <f>F183-E183</f>
        <v>98</v>
      </c>
      <c r="H183" s="523">
        <f>G183/E183</f>
        <v>8.7987071287484279E-3</v>
      </c>
      <c r="I183" s="523"/>
      <c r="J183" s="400">
        <v>5307695.9945122609</v>
      </c>
      <c r="K183" s="434">
        <f>'1. Vos-laskelma'!D183</f>
        <v>5556402.2603892218</v>
      </c>
      <c r="L183" s="522">
        <f>K183-J183</f>
        <v>248706.26587696094</v>
      </c>
      <c r="M183" s="523">
        <f>L183/J183</f>
        <v>4.6857669718481168E-2</v>
      </c>
      <c r="N183" s="523"/>
      <c r="O183" s="400">
        <v>2375117.9126870902</v>
      </c>
      <c r="P183" s="434">
        <f>'1. Vos-laskelma'!G183</f>
        <v>2366145.1514926753</v>
      </c>
      <c r="Q183" s="522">
        <f>P183-O183</f>
        <v>-8972.7611944149248</v>
      </c>
      <c r="R183" s="523">
        <f>Q183/O183</f>
        <v>-3.7778171544601714E-3</v>
      </c>
      <c r="S183" s="523"/>
      <c r="T183" s="400">
        <v>1573741.4322604346</v>
      </c>
      <c r="U183" s="434">
        <f>'1. Vos-laskelma'!I183</f>
        <v>770024.05964741006</v>
      </c>
      <c r="V183" s="522">
        <f>U183-T183</f>
        <v>-803717.37261302455</v>
      </c>
      <c r="W183" s="523">
        <f>V183/T183</f>
        <v>-0.51070484397084825</v>
      </c>
      <c r="X183" s="524"/>
      <c r="Y183" s="434">
        <f>SUM(J183,O183,T183)</f>
        <v>9256555.3394597862</v>
      </c>
      <c r="Z183" s="434">
        <f>SUM(K183,P183,U183)</f>
        <v>8692571.4715293068</v>
      </c>
      <c r="AA183" s="522">
        <f>Z183-Y183</f>
        <v>-563983.86793047935</v>
      </c>
      <c r="AB183" s="523">
        <f>AA183/Y183</f>
        <v>-6.0928050149095046E-2</v>
      </c>
      <c r="AC183" s="524"/>
      <c r="AD183" s="527">
        <v>0</v>
      </c>
      <c r="AE183" s="447">
        <v>1395486.938478861</v>
      </c>
      <c r="AF183" s="515"/>
      <c r="AG183" s="399">
        <v>9256555.3394597862</v>
      </c>
      <c r="AH183" s="399">
        <f>SUM(Z183,AE183)</f>
        <v>10088058.410008168</v>
      </c>
      <c r="AI183" s="522">
        <f>AH183-AG183</f>
        <v>831503.07054838166</v>
      </c>
      <c r="AJ183" s="523">
        <f>AI183/AG183</f>
        <v>8.9828563656262683E-2</v>
      </c>
      <c r="AL183" s="529">
        <f>J183/$E183</f>
        <v>476.53941412392356</v>
      </c>
      <c r="AM183" s="529">
        <f>K183/$F183</f>
        <v>494.51782310334835</v>
      </c>
      <c r="AN183" s="529">
        <f>AM183-AL183</f>
        <v>17.978408979424785</v>
      </c>
      <c r="AO183" s="530">
        <f>AN183/AL183</f>
        <v>3.7727013645820949E-2</v>
      </c>
      <c r="AP183" s="531"/>
      <c r="AQ183" s="529">
        <f>O183/$E183</f>
        <v>213.24456030589783</v>
      </c>
      <c r="AR183" s="529">
        <f>P183/$F183</f>
        <v>210.58607613854355</v>
      </c>
      <c r="AS183" s="529">
        <f>AR183-AQ183</f>
        <v>-2.6584841673542883</v>
      </c>
      <c r="AT183" s="530">
        <f>AS183/AQ183</f>
        <v>-1.2466832277178425E-2</v>
      </c>
      <c r="AU183" s="531"/>
      <c r="AV183" s="529">
        <f>T183/$E183</f>
        <v>141.29479549833314</v>
      </c>
      <c r="AW183" s="529">
        <f>U183/$F183</f>
        <v>68.531867181150773</v>
      </c>
      <c r="AX183" s="529">
        <f>AW183-AV183</f>
        <v>-72.762928317182372</v>
      </c>
      <c r="AY183" s="530">
        <f>AX183/AV183</f>
        <v>-0.51497245925127344</v>
      </c>
      <c r="AZ183" s="531"/>
      <c r="BA183" s="529">
        <f>Y183/$E183</f>
        <v>831.07876992815466</v>
      </c>
      <c r="BB183" s="529">
        <f>Z183/$F183</f>
        <v>773.63576642304258</v>
      </c>
      <c r="BC183" s="529">
        <f>BB183-BA183</f>
        <v>-57.443003505112074</v>
      </c>
      <c r="BD183" s="530">
        <f>BC183/BA183</f>
        <v>-6.9118602933483583E-2</v>
      </c>
      <c r="BE183" s="532"/>
      <c r="BF183" s="529">
        <f>AD183/$E183</f>
        <v>0</v>
      </c>
      <c r="BG183" s="529">
        <f>AE183/$F183</f>
        <v>124.1978407332557</v>
      </c>
      <c r="BH183" s="532"/>
      <c r="BI183" s="529">
        <f>AG183/$E183</f>
        <v>831.07876992815466</v>
      </c>
      <c r="BJ183" s="529">
        <f>AH183/$F183</f>
        <v>897.83360715629829</v>
      </c>
      <c r="BK183" s="529">
        <f>BJ183-BI183</f>
        <v>66.754837228143629</v>
      </c>
      <c r="BL183" s="530">
        <f>BK183/BI183</f>
        <v>8.0323116945839532E-2</v>
      </c>
    </row>
    <row r="184" spans="1:64">
      <c r="A184" s="397">
        <v>578</v>
      </c>
      <c r="B184" s="412">
        <v>18</v>
      </c>
      <c r="C184" s="412">
        <v>18</v>
      </c>
      <c r="D184" s="398" t="s">
        <v>207</v>
      </c>
      <c r="E184" s="400">
        <v>3100</v>
      </c>
      <c r="F184" s="400">
        <v>3037</v>
      </c>
      <c r="G184" s="522">
        <f>F184-E184</f>
        <v>-63</v>
      </c>
      <c r="H184" s="523">
        <f>G184/E184</f>
        <v>-2.0322580645161289E-2</v>
      </c>
      <c r="I184" s="523"/>
      <c r="J184" s="400">
        <v>-309783.95991963928</v>
      </c>
      <c r="K184" s="434">
        <f>'1. Vos-laskelma'!D184</f>
        <v>-185507.65887026052</v>
      </c>
      <c r="L184" s="522">
        <f>K184-J184</f>
        <v>124276.30104937876</v>
      </c>
      <c r="M184" s="523">
        <f>L184/J184</f>
        <v>-0.4011708710858275</v>
      </c>
      <c r="N184" s="523"/>
      <c r="O184" s="400">
        <v>1681732.3514559427</v>
      </c>
      <c r="P184" s="434">
        <f>'1. Vos-laskelma'!G184</f>
        <v>1738636.3095867978</v>
      </c>
      <c r="Q184" s="522">
        <f>P184-O184</f>
        <v>56903.958130855113</v>
      </c>
      <c r="R184" s="523">
        <f>Q184/O184</f>
        <v>3.3836512737351512E-2</v>
      </c>
      <c r="S184" s="523"/>
      <c r="T184" s="400">
        <v>664195.90807623544</v>
      </c>
      <c r="U184" s="434">
        <f>'1. Vos-laskelma'!I184</f>
        <v>448475.57585775619</v>
      </c>
      <c r="V184" s="522">
        <f>U184-T184</f>
        <v>-215720.33221847925</v>
      </c>
      <c r="W184" s="523">
        <f>V184/T184</f>
        <v>-0.32478419333128317</v>
      </c>
      <c r="X184" s="524"/>
      <c r="Y184" s="434">
        <f>SUM(J184,O184,T184)</f>
        <v>2036144.2996125389</v>
      </c>
      <c r="Z184" s="434">
        <f>SUM(K184,P184,U184)</f>
        <v>2001604.2265742936</v>
      </c>
      <c r="AA184" s="522">
        <f>Z184-Y184</f>
        <v>-34540.073038245318</v>
      </c>
      <c r="AB184" s="523">
        <f>AA184/Y184</f>
        <v>-1.6963470145420441E-2</v>
      </c>
      <c r="AC184" s="524"/>
      <c r="AD184" s="527">
        <v>0</v>
      </c>
      <c r="AE184" s="447">
        <v>472953.0793299629</v>
      </c>
      <c r="AF184" s="515"/>
      <c r="AG184" s="399">
        <v>2036144.2996125389</v>
      </c>
      <c r="AH184" s="399">
        <f>SUM(Z184,AE184)</f>
        <v>2474557.3059042566</v>
      </c>
      <c r="AI184" s="522">
        <f>AH184-AG184</f>
        <v>438413.00629171776</v>
      </c>
      <c r="AJ184" s="523">
        <f>AI184/AG184</f>
        <v>0.21531529291668772</v>
      </c>
      <c r="AL184" s="529">
        <f>J184/$E184</f>
        <v>-99.930309651496543</v>
      </c>
      <c r="AM184" s="529">
        <f>K184/$F184</f>
        <v>-61.082535024781208</v>
      </c>
      <c r="AN184" s="529">
        <f>AM184-AL184</f>
        <v>38.847774626715335</v>
      </c>
      <c r="AO184" s="530">
        <f>AN184/AL184</f>
        <v>-0.38874866656768692</v>
      </c>
      <c r="AP184" s="531"/>
      <c r="AQ184" s="529">
        <f>O184/$E184</f>
        <v>542.4943069212718</v>
      </c>
      <c r="AR184" s="529">
        <f>P184/$F184</f>
        <v>572.48479077602826</v>
      </c>
      <c r="AS184" s="529">
        <f>AR184-AQ184</f>
        <v>29.990483854756462</v>
      </c>
      <c r="AT184" s="530">
        <f>AS184/AQ184</f>
        <v>5.5282578032858069E-2</v>
      </c>
      <c r="AU184" s="531"/>
      <c r="AV184" s="529">
        <f>T184/$E184</f>
        <v>214.25674454072112</v>
      </c>
      <c r="AW184" s="529">
        <f>U184/$F184</f>
        <v>147.67058803350551</v>
      </c>
      <c r="AX184" s="529">
        <f>AW184-AV184</f>
        <v>-66.586156507215605</v>
      </c>
      <c r="AY184" s="530">
        <f>AX184/AV184</f>
        <v>-0.31077741169804995</v>
      </c>
      <c r="AZ184" s="531"/>
      <c r="BA184" s="529">
        <f>Y184/$E184</f>
        <v>656.82074181049643</v>
      </c>
      <c r="BB184" s="529">
        <f>Z184/$F184</f>
        <v>659.07284378475254</v>
      </c>
      <c r="BC184" s="529">
        <f>BB184-BA184</f>
        <v>2.2521019742561066</v>
      </c>
      <c r="BD184" s="530">
        <f>BC184/BA184</f>
        <v>3.4287924100086884E-3</v>
      </c>
      <c r="BE184" s="532"/>
      <c r="BF184" s="529">
        <f>AD184/$E184</f>
        <v>0</v>
      </c>
      <c r="BG184" s="529">
        <f>AE184/$F184</f>
        <v>155.73035210074511</v>
      </c>
      <c r="BH184" s="532"/>
      <c r="BI184" s="529">
        <f>AG184/$E184</f>
        <v>656.82074181049643</v>
      </c>
      <c r="BJ184" s="529">
        <f>AH184/$F184</f>
        <v>814.80319588549776</v>
      </c>
      <c r="BK184" s="529">
        <f>BJ184-BI184</f>
        <v>157.98245407500133</v>
      </c>
      <c r="BL184" s="530">
        <f>BK184/BI184</f>
        <v>0.24052598223303651</v>
      </c>
    </row>
    <row r="185" spans="1:64">
      <c r="A185" s="397">
        <v>580</v>
      </c>
      <c r="B185" s="412">
        <v>9</v>
      </c>
      <c r="C185" s="412">
        <v>9</v>
      </c>
      <c r="D185" s="398" t="s">
        <v>208</v>
      </c>
      <c r="E185" s="400">
        <v>4438</v>
      </c>
      <c r="F185" s="400">
        <v>4366</v>
      </c>
      <c r="G185" s="522">
        <f>F185-E185</f>
        <v>-72</v>
      </c>
      <c r="H185" s="523">
        <f>G185/E185</f>
        <v>-1.622352410995944E-2</v>
      </c>
      <c r="I185" s="523"/>
      <c r="J185" s="400">
        <v>-990733.41048092826</v>
      </c>
      <c r="K185" s="434">
        <f>'1. Vos-laskelma'!D185</f>
        <v>-903262.43743623118</v>
      </c>
      <c r="L185" s="522">
        <f>K185-J185</f>
        <v>87470.973044697079</v>
      </c>
      <c r="M185" s="523">
        <f>L185/J185</f>
        <v>-8.8289112004647494E-2</v>
      </c>
      <c r="N185" s="523"/>
      <c r="O185" s="400">
        <v>2018922.5981847316</v>
      </c>
      <c r="P185" s="434">
        <f>'1. Vos-laskelma'!G185</f>
        <v>2195188.8195672454</v>
      </c>
      <c r="Q185" s="522">
        <f>P185-O185</f>
        <v>176266.22138251388</v>
      </c>
      <c r="R185" s="523">
        <f>Q185/O185</f>
        <v>8.7307072366716615E-2</v>
      </c>
      <c r="S185" s="523"/>
      <c r="T185" s="400">
        <v>1025465.9249549286</v>
      </c>
      <c r="U185" s="434">
        <f>'1. Vos-laskelma'!I185</f>
        <v>725707.69006359496</v>
      </c>
      <c r="V185" s="522">
        <f>U185-T185</f>
        <v>-299758.23489133362</v>
      </c>
      <c r="W185" s="523">
        <f>V185/T185</f>
        <v>-0.29231418382283997</v>
      </c>
      <c r="X185" s="524"/>
      <c r="Y185" s="434">
        <f>SUM(J185,O185,T185)</f>
        <v>2053655.1126587319</v>
      </c>
      <c r="Z185" s="434">
        <f>SUM(K185,P185,U185)</f>
        <v>2017634.0721946093</v>
      </c>
      <c r="AA185" s="522">
        <f>Z185-Y185</f>
        <v>-36021.040464122547</v>
      </c>
      <c r="AB185" s="523">
        <f>AA185/Y185</f>
        <v>-1.7539965811244947E-2</v>
      </c>
      <c r="AC185" s="524"/>
      <c r="AD185" s="527">
        <v>0</v>
      </c>
      <c r="AE185" s="447">
        <v>509433.64733147272</v>
      </c>
      <c r="AF185" s="515"/>
      <c r="AG185" s="399">
        <v>2053655.1126587319</v>
      </c>
      <c r="AH185" s="399">
        <f>SUM(Z185,AE185)</f>
        <v>2527067.7195260823</v>
      </c>
      <c r="AI185" s="522">
        <f>AH185-AG185</f>
        <v>473412.60686735041</v>
      </c>
      <c r="AJ185" s="523">
        <f>AI185/AG185</f>
        <v>0.23052196249956222</v>
      </c>
      <c r="AL185" s="529">
        <f>J185/$E185</f>
        <v>-223.23871349277337</v>
      </c>
      <c r="AM185" s="529">
        <f>K185/$F185</f>
        <v>-206.8855788905706</v>
      </c>
      <c r="AN185" s="529">
        <f>AM185-AL185</f>
        <v>16.353134602202772</v>
      </c>
      <c r="AO185" s="530">
        <f>AN185/AL185</f>
        <v>-7.3254026357449653E-2</v>
      </c>
      <c r="AP185" s="531"/>
      <c r="AQ185" s="529">
        <f>O185/$E185</f>
        <v>454.91721455266594</v>
      </c>
      <c r="AR185" s="529">
        <f>P185/$F185</f>
        <v>502.79175894806355</v>
      </c>
      <c r="AS185" s="529">
        <f>AR185-AQ185</f>
        <v>47.874544395397606</v>
      </c>
      <c r="AT185" s="530">
        <f>AS185/AQ185</f>
        <v>0.10523792651477064</v>
      </c>
      <c r="AU185" s="531"/>
      <c r="AV185" s="529">
        <f>T185/$E185</f>
        <v>231.06487718677977</v>
      </c>
      <c r="AW185" s="529">
        <f>U185/$F185</f>
        <v>166.21797756839098</v>
      </c>
      <c r="AX185" s="529">
        <f>AW185-AV185</f>
        <v>-64.84689961838879</v>
      </c>
      <c r="AY185" s="530">
        <f>AX185/AV185</f>
        <v>-0.2806436893737434</v>
      </c>
      <c r="AZ185" s="531"/>
      <c r="BA185" s="529">
        <f>Y185/$E185</f>
        <v>462.74337824667236</v>
      </c>
      <c r="BB185" s="529">
        <f>Z185/$F185</f>
        <v>462.12415762588392</v>
      </c>
      <c r="BC185" s="529">
        <f>BB185-BA185</f>
        <v>-0.61922062078843965</v>
      </c>
      <c r="BD185" s="530">
        <f>BC185/BA185</f>
        <v>-1.3381512300287412E-3</v>
      </c>
      <c r="BE185" s="532"/>
      <c r="BF185" s="529">
        <f>AD185/$E185</f>
        <v>0</v>
      </c>
      <c r="BG185" s="529">
        <f>AE185/$F185</f>
        <v>116.68200809241245</v>
      </c>
      <c r="BH185" s="532"/>
      <c r="BI185" s="529">
        <f>AG185/$E185</f>
        <v>462.74337824667236</v>
      </c>
      <c r="BJ185" s="529">
        <f>AH185/$F185</f>
        <v>578.80616571829648</v>
      </c>
      <c r="BK185" s="529">
        <f>BJ185-BI185</f>
        <v>116.06278747162412</v>
      </c>
      <c r="BL185" s="530">
        <f>BK185/BI185</f>
        <v>0.25081458304467641</v>
      </c>
    </row>
    <row r="186" spans="1:64">
      <c r="A186" s="397">
        <v>581</v>
      </c>
      <c r="B186" s="412">
        <v>6</v>
      </c>
      <c r="C186" s="412">
        <v>6</v>
      </c>
      <c r="D186" s="398" t="s">
        <v>209</v>
      </c>
      <c r="E186" s="400">
        <v>6240</v>
      </c>
      <c r="F186" s="400">
        <v>6123</v>
      </c>
      <c r="G186" s="522">
        <f>F186-E186</f>
        <v>-117</v>
      </c>
      <c r="H186" s="523">
        <f>G186/E186</f>
        <v>-1.8749999999999999E-2</v>
      </c>
      <c r="I186" s="523"/>
      <c r="J186" s="400">
        <v>160937.14788590395</v>
      </c>
      <c r="K186" s="434">
        <f>'1. Vos-laskelma'!D186</f>
        <v>111112.68647335609</v>
      </c>
      <c r="L186" s="522">
        <f>K186-J186</f>
        <v>-49824.461412547855</v>
      </c>
      <c r="M186" s="523">
        <f>L186/J186</f>
        <v>-0.30958956379586644</v>
      </c>
      <c r="N186" s="523"/>
      <c r="O186" s="400">
        <v>2191744.4437877815</v>
      </c>
      <c r="P186" s="434">
        <f>'1. Vos-laskelma'!G186</f>
        <v>2273800.6119698281</v>
      </c>
      <c r="Q186" s="522">
        <f>P186-O186</f>
        <v>82056.168182046618</v>
      </c>
      <c r="R186" s="523">
        <f>Q186/O186</f>
        <v>3.7438748123497838E-2</v>
      </c>
      <c r="S186" s="523"/>
      <c r="T186" s="400">
        <v>1224477.4940081832</v>
      </c>
      <c r="U186" s="434">
        <f>'1. Vos-laskelma'!I186</f>
        <v>744737.2029134864</v>
      </c>
      <c r="V186" s="522">
        <f>U186-T186</f>
        <v>-479740.29109469685</v>
      </c>
      <c r="W186" s="523">
        <f>V186/T186</f>
        <v>-0.39179184055422966</v>
      </c>
      <c r="X186" s="524"/>
      <c r="Y186" s="434">
        <f>SUM(J186,O186,T186)</f>
        <v>3577159.0856818687</v>
      </c>
      <c r="Z186" s="434">
        <f>SUM(K186,P186,U186)</f>
        <v>3129650.5013566706</v>
      </c>
      <c r="AA186" s="522">
        <f>Z186-Y186</f>
        <v>-447508.58432519808</v>
      </c>
      <c r="AB186" s="523">
        <f>AA186/Y186</f>
        <v>-0.12510167247423248</v>
      </c>
      <c r="AC186" s="524"/>
      <c r="AD186" s="527">
        <v>0</v>
      </c>
      <c r="AE186" s="447">
        <v>1069827.1419382817</v>
      </c>
      <c r="AF186" s="515"/>
      <c r="AG186" s="399">
        <v>3577159.0856818687</v>
      </c>
      <c r="AH186" s="399">
        <f>SUM(Z186,AE186)</f>
        <v>4199477.6432949528</v>
      </c>
      <c r="AI186" s="522">
        <f>AH186-AG186</f>
        <v>622318.55761308409</v>
      </c>
      <c r="AJ186" s="523">
        <f>AI186/AG186</f>
        <v>0.17397005352767511</v>
      </c>
      <c r="AL186" s="529">
        <f>J186/$E186</f>
        <v>25.791209597099993</v>
      </c>
      <c r="AM186" s="529">
        <f>K186/$F186</f>
        <v>18.146772247812525</v>
      </c>
      <c r="AN186" s="529">
        <f>AM186-AL186</f>
        <v>-7.6444373492874682</v>
      </c>
      <c r="AO186" s="530">
        <f>AN186/AL186</f>
        <v>-0.29639700769005506</v>
      </c>
      <c r="AP186" s="531"/>
      <c r="AQ186" s="529">
        <f>O186/$E186</f>
        <v>351.24109676086243</v>
      </c>
      <c r="AR186" s="529">
        <f>P186/$F186</f>
        <v>371.3540114273768</v>
      </c>
      <c r="AS186" s="529">
        <f>AR186-AQ186</f>
        <v>20.112914666514371</v>
      </c>
      <c r="AT186" s="530">
        <f>AS186/AQ186</f>
        <v>5.7262418469806696E-2</v>
      </c>
      <c r="AU186" s="531"/>
      <c r="AV186" s="529">
        <f>T186/$E186</f>
        <v>196.23036762951654</v>
      </c>
      <c r="AW186" s="529">
        <f>U186/$F186</f>
        <v>121.6294631575186</v>
      </c>
      <c r="AX186" s="529">
        <f>AW186-AV186</f>
        <v>-74.600904471997936</v>
      </c>
      <c r="AY186" s="530">
        <f>AX186/AV186</f>
        <v>-0.38017002859029775</v>
      </c>
      <c r="AZ186" s="531"/>
      <c r="BA186" s="529">
        <f>Y186/$E186</f>
        <v>573.26267398747893</v>
      </c>
      <c r="BB186" s="529">
        <f>Z186/$F186</f>
        <v>511.13024683270794</v>
      </c>
      <c r="BC186" s="529">
        <f>BB186-BA186</f>
        <v>-62.132427154770994</v>
      </c>
      <c r="BD186" s="530">
        <f>BC186/BA186</f>
        <v>-0.10838387003743431</v>
      </c>
      <c r="BE186" s="532"/>
      <c r="BF186" s="529">
        <f>AD186/$E186</f>
        <v>0</v>
      </c>
      <c r="BG186" s="529">
        <f>AE186/$F186</f>
        <v>174.72270813952014</v>
      </c>
      <c r="BH186" s="532"/>
      <c r="BI186" s="529">
        <f>AG186/$E186</f>
        <v>573.26267398747893</v>
      </c>
      <c r="BJ186" s="529">
        <f>AH186/$F186</f>
        <v>685.85295497222808</v>
      </c>
      <c r="BK186" s="529">
        <f>BJ186-BI186</f>
        <v>112.59028098474914</v>
      </c>
      <c r="BL186" s="530">
        <f>BK186/BI186</f>
        <v>0.19640260232119755</v>
      </c>
    </row>
    <row r="187" spans="1:64">
      <c r="A187" s="397">
        <v>583</v>
      </c>
      <c r="B187" s="412">
        <v>19</v>
      </c>
      <c r="C187" s="412">
        <v>19</v>
      </c>
      <c r="D187" s="398" t="s">
        <v>210</v>
      </c>
      <c r="E187" s="400">
        <v>947</v>
      </c>
      <c r="F187" s="400">
        <v>912</v>
      </c>
      <c r="G187" s="522">
        <f>F187-E187</f>
        <v>-35</v>
      </c>
      <c r="H187" s="523">
        <f>G187/E187</f>
        <v>-3.6958817317845831E-2</v>
      </c>
      <c r="I187" s="523"/>
      <c r="J187" s="400">
        <v>631881.38624366792</v>
      </c>
      <c r="K187" s="434">
        <f>'1. Vos-laskelma'!D187</f>
        <v>414909.44368221262</v>
      </c>
      <c r="L187" s="522">
        <f>K187-J187</f>
        <v>-216971.9425614553</v>
      </c>
      <c r="M187" s="523">
        <f>L187/J187</f>
        <v>-0.34337448021895989</v>
      </c>
      <c r="N187" s="523"/>
      <c r="O187" s="400">
        <v>37541.577134502841</v>
      </c>
      <c r="P187" s="434">
        <f>'1. Vos-laskelma'!G187</f>
        <v>97517.058400114474</v>
      </c>
      <c r="Q187" s="522">
        <f>P187-O187</f>
        <v>59975.481265611634</v>
      </c>
      <c r="R187" s="523">
        <f>Q187/O187</f>
        <v>1.5975748981118527</v>
      </c>
      <c r="S187" s="523"/>
      <c r="T187" s="400">
        <v>191518.08710063214</v>
      </c>
      <c r="U187" s="434">
        <f>'1. Vos-laskelma'!I187</f>
        <v>114868.97041245645</v>
      </c>
      <c r="V187" s="522">
        <f>U187-T187</f>
        <v>-76649.116688175694</v>
      </c>
      <c r="W187" s="523">
        <f>V187/T187</f>
        <v>-0.40021868351212608</v>
      </c>
      <c r="X187" s="524"/>
      <c r="Y187" s="434">
        <f>SUM(J187,O187,T187)</f>
        <v>860941.05047880288</v>
      </c>
      <c r="Z187" s="434">
        <f>SUM(K187,P187,U187)</f>
        <v>627295.47249478358</v>
      </c>
      <c r="AA187" s="522">
        <f>Z187-Y187</f>
        <v>-233645.5779840193</v>
      </c>
      <c r="AB187" s="523">
        <f>AA187/Y187</f>
        <v>-0.27138394417838468</v>
      </c>
      <c r="AC187" s="524"/>
      <c r="AD187" s="527">
        <v>0</v>
      </c>
      <c r="AE187" s="447">
        <v>125050.42340115576</v>
      </c>
      <c r="AF187" s="515"/>
      <c r="AG187" s="399">
        <v>860941.05047880288</v>
      </c>
      <c r="AH187" s="399">
        <f>SUM(Z187,AE187)</f>
        <v>752345.89589593932</v>
      </c>
      <c r="AI187" s="522">
        <f>AH187-AG187</f>
        <v>-108595.15458286356</v>
      </c>
      <c r="AJ187" s="523">
        <f>AI187/AG187</f>
        <v>-0.12613541254940691</v>
      </c>
      <c r="AL187" s="529">
        <f>J187/$E187</f>
        <v>667.24539202076869</v>
      </c>
      <c r="AM187" s="529">
        <f>K187/$F187</f>
        <v>454.94456544102263</v>
      </c>
      <c r="AN187" s="529">
        <f>AM187-AL187</f>
        <v>-212.30082657974606</v>
      </c>
      <c r="AO187" s="530">
        <f>AN187/AL187</f>
        <v>-0.31817503592911733</v>
      </c>
      <c r="AP187" s="531"/>
      <c r="AQ187" s="529">
        <f>O187/$E187</f>
        <v>39.642636889654533</v>
      </c>
      <c r="AR187" s="529">
        <f>P187/$F187</f>
        <v>106.92659912293254</v>
      </c>
      <c r="AS187" s="529">
        <f>AR187-AQ187</f>
        <v>67.283962233278004</v>
      </c>
      <c r="AT187" s="530">
        <f>AS187/AQ187</f>
        <v>1.6972625312630749</v>
      </c>
      <c r="AU187" s="531"/>
      <c r="AV187" s="529">
        <f>T187/$E187</f>
        <v>202.23662840615853</v>
      </c>
      <c r="AW187" s="529">
        <f>U187/$F187</f>
        <v>125.95281843471102</v>
      </c>
      <c r="AX187" s="529">
        <f>AW187-AV187</f>
        <v>-76.283809971447511</v>
      </c>
      <c r="AY187" s="530">
        <f>AX187/AV187</f>
        <v>-0.37720076018199927</v>
      </c>
      <c r="AZ187" s="531"/>
      <c r="BA187" s="529">
        <f>Y187/$E187</f>
        <v>909.12465731658176</v>
      </c>
      <c r="BB187" s="529">
        <f>Z187/$F187</f>
        <v>687.82398299866622</v>
      </c>
      <c r="BC187" s="529">
        <f>BB187-BA187</f>
        <v>-221.30067431791554</v>
      </c>
      <c r="BD187" s="530">
        <f>BC187/BA187</f>
        <v>-0.24342170519400252</v>
      </c>
      <c r="BE187" s="532"/>
      <c r="BF187" s="529">
        <f>AD187/$E187</f>
        <v>0</v>
      </c>
      <c r="BG187" s="529">
        <f>AE187/$F187</f>
        <v>137.11669232582869</v>
      </c>
      <c r="BH187" s="532"/>
      <c r="BI187" s="529">
        <f>AG187/$E187</f>
        <v>909.12465731658176</v>
      </c>
      <c r="BJ187" s="529">
        <f>AH187/$F187</f>
        <v>824.94067532449492</v>
      </c>
      <c r="BK187" s="529">
        <f>BJ187-BI187</f>
        <v>-84.183981992086842</v>
      </c>
      <c r="BL187" s="530">
        <f>BK187/BI187</f>
        <v>-9.2598942636281073E-2</v>
      </c>
    </row>
    <row r="188" spans="1:64">
      <c r="A188" s="397">
        <v>584</v>
      </c>
      <c r="B188" s="412">
        <v>16</v>
      </c>
      <c r="C188" s="412">
        <v>16</v>
      </c>
      <c r="D188" s="398" t="s">
        <v>211</v>
      </c>
      <c r="E188" s="400">
        <v>2653</v>
      </c>
      <c r="F188" s="400">
        <v>2578</v>
      </c>
      <c r="G188" s="522">
        <f>F188-E188</f>
        <v>-75</v>
      </c>
      <c r="H188" s="523">
        <f>G188/E188</f>
        <v>-2.8269883151149641E-2</v>
      </c>
      <c r="I188" s="523"/>
      <c r="J188" s="400">
        <v>2813703.6948795007</v>
      </c>
      <c r="K188" s="434">
        <f>'1. Vos-laskelma'!D188</f>
        <v>2735625.9973205649</v>
      </c>
      <c r="L188" s="522">
        <f>K188-J188</f>
        <v>-78077.697558935732</v>
      </c>
      <c r="M188" s="523">
        <f>L188/J188</f>
        <v>-2.7749083068350406E-2</v>
      </c>
      <c r="N188" s="523"/>
      <c r="O188" s="400">
        <v>1820969.3542463663</v>
      </c>
      <c r="P188" s="434">
        <f>'1. Vos-laskelma'!G188</f>
        <v>1877742.9066491339</v>
      </c>
      <c r="Q188" s="522">
        <f>P188-O188</f>
        <v>56773.552402767586</v>
      </c>
      <c r="R188" s="523">
        <f>Q188/O188</f>
        <v>3.1177653962366717E-2</v>
      </c>
      <c r="S188" s="523"/>
      <c r="T188" s="400">
        <v>547646.60296014382</v>
      </c>
      <c r="U188" s="434">
        <f>'1. Vos-laskelma'!I188</f>
        <v>371889.87907457416</v>
      </c>
      <c r="V188" s="522">
        <f>U188-T188</f>
        <v>-175756.72388556966</v>
      </c>
      <c r="W188" s="523">
        <f>V188/T188</f>
        <v>-0.32093091226270376</v>
      </c>
      <c r="X188" s="524"/>
      <c r="Y188" s="434">
        <f>SUM(J188,O188,T188)</f>
        <v>5182319.6520860111</v>
      </c>
      <c r="Z188" s="434">
        <f>SUM(K188,P188,U188)</f>
        <v>4985258.783044273</v>
      </c>
      <c r="AA188" s="522">
        <f>Z188-Y188</f>
        <v>-197060.8690417381</v>
      </c>
      <c r="AB188" s="523">
        <f>AA188/Y188</f>
        <v>-3.8025610589732001E-2</v>
      </c>
      <c r="AC188" s="524"/>
      <c r="AD188" s="527">
        <v>0</v>
      </c>
      <c r="AE188" s="447">
        <v>268199.58611354546</v>
      </c>
      <c r="AF188" s="515"/>
      <c r="AG188" s="399">
        <v>5182319.6520860111</v>
      </c>
      <c r="AH188" s="399">
        <f>SUM(Z188,AE188)</f>
        <v>5253458.3691578181</v>
      </c>
      <c r="AI188" s="522">
        <f>AH188-AG188</f>
        <v>71138.717071807012</v>
      </c>
      <c r="AJ188" s="523">
        <f>AI188/AG188</f>
        <v>1.3727195898302401E-2</v>
      </c>
      <c r="AL188" s="529">
        <f>J188/$E188</f>
        <v>1060.5743290160199</v>
      </c>
      <c r="AM188" s="529">
        <f>K188/$F188</f>
        <v>1061.1427452756263</v>
      </c>
      <c r="AN188" s="529">
        <f>AM188-AL188</f>
        <v>0.56841625960646525</v>
      </c>
      <c r="AO188" s="530">
        <f>AN188/AL188</f>
        <v>5.3595136527001433E-4</v>
      </c>
      <c r="AP188" s="531"/>
      <c r="AQ188" s="529">
        <f>O188/$E188</f>
        <v>686.38121155158922</v>
      </c>
      <c r="AR188" s="529">
        <f>P188/$F188</f>
        <v>728.371957583062</v>
      </c>
      <c r="AS188" s="529">
        <f>AR188-AQ188</f>
        <v>41.990746031472781</v>
      </c>
      <c r="AT188" s="530">
        <f>AS188/AQ188</f>
        <v>6.1177003864297509E-2</v>
      </c>
      <c r="AU188" s="531"/>
      <c r="AV188" s="529">
        <f>T188/$E188</f>
        <v>206.42540631743077</v>
      </c>
      <c r="AW188" s="529">
        <f>U188/$F188</f>
        <v>144.25518971085111</v>
      </c>
      <c r="AX188" s="529">
        <f>AW188-AV188</f>
        <v>-62.170216606579658</v>
      </c>
      <c r="AY188" s="530">
        <f>AX188/AV188</f>
        <v>-0.30117521731301511</v>
      </c>
      <c r="AZ188" s="531"/>
      <c r="BA188" s="529">
        <f>Y188/$E188</f>
        <v>1953.38094688504</v>
      </c>
      <c r="BB188" s="529">
        <f>Z188/$F188</f>
        <v>1933.7698925695395</v>
      </c>
      <c r="BC188" s="529">
        <f>BB188-BA188</f>
        <v>-19.611054315500496</v>
      </c>
      <c r="BD188" s="530">
        <f>BC188/BA188</f>
        <v>-1.0039544179425562E-2</v>
      </c>
      <c r="BE188" s="532"/>
      <c r="BF188" s="529">
        <f>AD188/$E188</f>
        <v>0</v>
      </c>
      <c r="BG188" s="529">
        <f>AE188/$F188</f>
        <v>104.03397444280274</v>
      </c>
      <c r="BH188" s="532"/>
      <c r="BI188" s="529">
        <f>AG188/$E188</f>
        <v>1953.38094688504</v>
      </c>
      <c r="BJ188" s="529">
        <f>AH188/$F188</f>
        <v>2037.8038670123422</v>
      </c>
      <c r="BK188" s="529">
        <f>BJ188-BI188</f>
        <v>84.422920127302177</v>
      </c>
      <c r="BL188" s="530">
        <f>BK188/BI188</f>
        <v>4.3218871496585057E-2</v>
      </c>
    </row>
    <row r="189" spans="1:64">
      <c r="A189" s="397">
        <v>592</v>
      </c>
      <c r="B189" s="412">
        <v>13</v>
      </c>
      <c r="C189" s="412">
        <v>13</v>
      </c>
      <c r="D189" s="398" t="s">
        <v>213</v>
      </c>
      <c r="E189" s="400">
        <v>3651</v>
      </c>
      <c r="F189" s="400">
        <v>3596</v>
      </c>
      <c r="G189" s="522">
        <f>F189-E189</f>
        <v>-55</v>
      </c>
      <c r="H189" s="523">
        <f>G189/E189</f>
        <v>-1.5064365927143249E-2</v>
      </c>
      <c r="I189" s="523"/>
      <c r="J189" s="400">
        <v>1136634.2925108655</v>
      </c>
      <c r="K189" s="434">
        <f>'1. Vos-laskelma'!D189</f>
        <v>1000699.9663775309</v>
      </c>
      <c r="L189" s="522">
        <f>K189-J189</f>
        <v>-135934.32613333454</v>
      </c>
      <c r="M189" s="523">
        <f>L189/J189</f>
        <v>-0.11959372247431563</v>
      </c>
      <c r="N189" s="523"/>
      <c r="O189" s="400">
        <v>1425204.221694584</v>
      </c>
      <c r="P189" s="434">
        <f>'1. Vos-laskelma'!G189</f>
        <v>1723362.5409785416</v>
      </c>
      <c r="Q189" s="522">
        <f>P189-O189</f>
        <v>298158.31928395759</v>
      </c>
      <c r="R189" s="523">
        <f>Q189/O189</f>
        <v>0.20920392652881983</v>
      </c>
      <c r="S189" s="523"/>
      <c r="T189" s="400">
        <v>673755.39020160388</v>
      </c>
      <c r="U189" s="434">
        <f>'1. Vos-laskelma'!I189</f>
        <v>375014.88246710127</v>
      </c>
      <c r="V189" s="522">
        <f>U189-T189</f>
        <v>-298740.50773450261</v>
      </c>
      <c r="W189" s="523">
        <f>V189/T189</f>
        <v>-0.44339609312084649</v>
      </c>
      <c r="X189" s="524"/>
      <c r="Y189" s="434">
        <f>SUM(J189,O189,T189)</f>
        <v>3235593.9044070533</v>
      </c>
      <c r="Z189" s="434">
        <f>SUM(K189,P189,U189)</f>
        <v>3099077.3898231741</v>
      </c>
      <c r="AA189" s="522">
        <f>Z189-Y189</f>
        <v>-136516.51458387915</v>
      </c>
      <c r="AB189" s="523">
        <f>AA189/Y189</f>
        <v>-4.2192104020821741E-2</v>
      </c>
      <c r="AC189" s="524"/>
      <c r="AD189" s="527">
        <v>0</v>
      </c>
      <c r="AE189" s="447">
        <v>541139.8578781737</v>
      </c>
      <c r="AF189" s="515"/>
      <c r="AG189" s="399">
        <v>3235593.9044070533</v>
      </c>
      <c r="AH189" s="399">
        <f>SUM(Z189,AE189)</f>
        <v>3640217.2477013478</v>
      </c>
      <c r="AI189" s="522">
        <f>AH189-AG189</f>
        <v>404623.34329429455</v>
      </c>
      <c r="AJ189" s="523">
        <f>AI189/AG189</f>
        <v>0.12505380936191521</v>
      </c>
      <c r="AL189" s="529">
        <f>J189/$E189</f>
        <v>311.3213619586046</v>
      </c>
      <c r="AM189" s="529">
        <f>K189/$F189</f>
        <v>278.28141445426331</v>
      </c>
      <c r="AN189" s="529">
        <f>AM189-AL189</f>
        <v>-33.039947504341285</v>
      </c>
      <c r="AO189" s="530">
        <f>AN189/AL189</f>
        <v>-0.10612810921961244</v>
      </c>
      <c r="AP189" s="531"/>
      <c r="AQ189" s="529">
        <f>O189/$E189</f>
        <v>390.35996211848368</v>
      </c>
      <c r="AR189" s="529">
        <f>P189/$F189</f>
        <v>479.24431061694708</v>
      </c>
      <c r="AS189" s="529">
        <f>AR189-AQ189</f>
        <v>88.884348498463396</v>
      </c>
      <c r="AT189" s="530">
        <f>AS189/AQ189</f>
        <v>0.2276984248489215</v>
      </c>
      <c r="AU189" s="531"/>
      <c r="AV189" s="529">
        <f>T189/$E189</f>
        <v>184.53995897058445</v>
      </c>
      <c r="AW189" s="529">
        <f>U189/$F189</f>
        <v>104.28667476838189</v>
      </c>
      <c r="AX189" s="529">
        <f>AW189-AV189</f>
        <v>-80.253284202202565</v>
      </c>
      <c r="AY189" s="530">
        <f>AX189/AV189</f>
        <v>-0.4348829632881564</v>
      </c>
      <c r="AZ189" s="531"/>
      <c r="BA189" s="529">
        <f>Y189/$E189</f>
        <v>886.22128304767273</v>
      </c>
      <c r="BB189" s="529">
        <f>Z189/$F189</f>
        <v>861.81239983959233</v>
      </c>
      <c r="BC189" s="529">
        <f>BB189-BA189</f>
        <v>-24.408883208080397</v>
      </c>
      <c r="BD189" s="530">
        <f>BC189/BA189</f>
        <v>-2.7542650661852096E-2</v>
      </c>
      <c r="BE189" s="532"/>
      <c r="BF189" s="529">
        <f>AD189/$E189</f>
        <v>0</v>
      </c>
      <c r="BG189" s="529">
        <f>AE189/$F189</f>
        <v>150.4838314455433</v>
      </c>
      <c r="BH189" s="532"/>
      <c r="BI189" s="529">
        <f>AG189/$E189</f>
        <v>886.22128304767273</v>
      </c>
      <c r="BJ189" s="529">
        <f>AH189/$F189</f>
        <v>1012.2962312851356</v>
      </c>
      <c r="BK189" s="529">
        <f>BJ189-BI189</f>
        <v>126.07494823746288</v>
      </c>
      <c r="BL189" s="530">
        <f>BK189/BI189</f>
        <v>0.14226125082879656</v>
      </c>
    </row>
    <row r="190" spans="1:64">
      <c r="A190" s="397">
        <v>593</v>
      </c>
      <c r="B190" s="412">
        <v>10</v>
      </c>
      <c r="C190" s="412">
        <v>10</v>
      </c>
      <c r="D190" s="398" t="s">
        <v>214</v>
      </c>
      <c r="E190" s="400">
        <v>17077</v>
      </c>
      <c r="F190" s="400">
        <v>17050</v>
      </c>
      <c r="G190" s="522">
        <f>F190-E190</f>
        <v>-27</v>
      </c>
      <c r="H190" s="523">
        <f>G190/E190</f>
        <v>-1.5810739591263102E-3</v>
      </c>
      <c r="I190" s="523"/>
      <c r="J190" s="400">
        <v>-5374106.9367533233</v>
      </c>
      <c r="K190" s="434">
        <f>'1. Vos-laskelma'!D190</f>
        <v>-5074265.3857036624</v>
      </c>
      <c r="L190" s="522">
        <f>K190-J190</f>
        <v>299841.55104966089</v>
      </c>
      <c r="M190" s="523">
        <f>L190/J190</f>
        <v>-5.5793744817218903E-2</v>
      </c>
      <c r="N190" s="523"/>
      <c r="O190" s="400">
        <v>6268444.1043851022</v>
      </c>
      <c r="P190" s="434">
        <f>'1. Vos-laskelma'!G190</f>
        <v>6772492.7976457858</v>
      </c>
      <c r="Q190" s="522">
        <f>P190-O190</f>
        <v>504048.69326068368</v>
      </c>
      <c r="R190" s="523">
        <f>Q190/O190</f>
        <v>8.0410494991584189E-2</v>
      </c>
      <c r="S190" s="523"/>
      <c r="T190" s="400">
        <v>3322183.4441921045</v>
      </c>
      <c r="U190" s="434">
        <f>'1. Vos-laskelma'!I190</f>
        <v>2044825.2034463708</v>
      </c>
      <c r="V190" s="522">
        <f>U190-T190</f>
        <v>-1277358.2407457337</v>
      </c>
      <c r="W190" s="523">
        <f>V190/T190</f>
        <v>-0.3844935904965851</v>
      </c>
      <c r="X190" s="524"/>
      <c r="Y190" s="434">
        <f>SUM(J190,O190,T190)</f>
        <v>4216520.6118238829</v>
      </c>
      <c r="Z190" s="434">
        <f>SUM(K190,P190,U190)</f>
        <v>3743052.615388494</v>
      </c>
      <c r="AA190" s="522">
        <f>Z190-Y190</f>
        <v>-473467.99643538892</v>
      </c>
      <c r="AB190" s="523">
        <f>AA190/Y190</f>
        <v>-0.11228878974472446</v>
      </c>
      <c r="AC190" s="524"/>
      <c r="AD190" s="527">
        <v>0</v>
      </c>
      <c r="AE190" s="447">
        <v>2723866.5572794932</v>
      </c>
      <c r="AF190" s="515"/>
      <c r="AG190" s="399">
        <v>4216520.6118238829</v>
      </c>
      <c r="AH190" s="399">
        <f>SUM(Z190,AE190)</f>
        <v>6466919.1726679876</v>
      </c>
      <c r="AI190" s="522">
        <f>AH190-AG190</f>
        <v>2250398.5608441047</v>
      </c>
      <c r="AJ190" s="523">
        <f>AI190/AG190</f>
        <v>0.53370984468416494</v>
      </c>
      <c r="AL190" s="529">
        <f>J190/$E190</f>
        <v>-314.6985381948424</v>
      </c>
      <c r="AM190" s="529">
        <f>K190/$F190</f>
        <v>-297.61087306179837</v>
      </c>
      <c r="AN190" s="529">
        <f>AM190-AL190</f>
        <v>17.087665133044027</v>
      </c>
      <c r="AO190" s="530">
        <f>AN190/AL190</f>
        <v>-5.4298520835404623E-2</v>
      </c>
      <c r="AP190" s="531"/>
      <c r="AQ190" s="529">
        <f>O190/$E190</f>
        <v>367.06939769193082</v>
      </c>
      <c r="AR190" s="529">
        <f>P190/$F190</f>
        <v>397.21365382086719</v>
      </c>
      <c r="AS190" s="529">
        <f>AR190-AQ190</f>
        <v>30.144256128936377</v>
      </c>
      <c r="AT190" s="530">
        <f>AS190/AQ190</f>
        <v>8.212140897192266E-2</v>
      </c>
      <c r="AU190" s="531"/>
      <c r="AV190" s="529">
        <f>T190/$E190</f>
        <v>194.54139744639599</v>
      </c>
      <c r="AW190" s="529">
        <f>U190/$F190</f>
        <v>119.93109697632673</v>
      </c>
      <c r="AX190" s="529">
        <f>AW190-AV190</f>
        <v>-74.610300470069262</v>
      </c>
      <c r="AY190" s="530">
        <f>AX190/AV190</f>
        <v>-0.3835188882645269</v>
      </c>
      <c r="AZ190" s="531"/>
      <c r="BA190" s="529">
        <f>Y190/$E190</f>
        <v>246.91225694348438</v>
      </c>
      <c r="BB190" s="529">
        <f>Z190/$F190</f>
        <v>219.53387773539555</v>
      </c>
      <c r="BC190" s="529">
        <f>BB190-BA190</f>
        <v>-27.37837920808883</v>
      </c>
      <c r="BD190" s="530">
        <f>BC190/BA190</f>
        <v>-0.11088303005693012</v>
      </c>
      <c r="BE190" s="532"/>
      <c r="BF190" s="529">
        <f>AD190/$E190</f>
        <v>0</v>
      </c>
      <c r="BG190" s="529">
        <f>AE190/$F190</f>
        <v>159.75756934190576</v>
      </c>
      <c r="BH190" s="532"/>
      <c r="BI190" s="529">
        <f>AG190/$E190</f>
        <v>246.91225694348438</v>
      </c>
      <c r="BJ190" s="529">
        <f>AH190/$F190</f>
        <v>379.29144707730131</v>
      </c>
      <c r="BK190" s="529">
        <f>BJ190-BI190</f>
        <v>132.37919013381693</v>
      </c>
      <c r="BL190" s="530">
        <f>BK190/BI190</f>
        <v>0.53613859341181724</v>
      </c>
    </row>
    <row r="191" spans="1:64">
      <c r="A191" s="397">
        <v>595</v>
      </c>
      <c r="B191" s="412">
        <v>11</v>
      </c>
      <c r="C191" s="412">
        <v>11</v>
      </c>
      <c r="D191" s="398" t="s">
        <v>215</v>
      </c>
      <c r="E191" s="400">
        <v>4140</v>
      </c>
      <c r="F191" s="400">
        <v>4073</v>
      </c>
      <c r="G191" s="522">
        <f>F191-E191</f>
        <v>-67</v>
      </c>
      <c r="H191" s="523">
        <f>G191/E191</f>
        <v>-1.6183574879227051E-2</v>
      </c>
      <c r="I191" s="523"/>
      <c r="J191" s="400">
        <v>2338605.1409419039</v>
      </c>
      <c r="K191" s="434">
        <f>'1. Vos-laskelma'!D191</f>
        <v>1973573.9916686274</v>
      </c>
      <c r="L191" s="522">
        <f>K191-J191</f>
        <v>-365031.14927327656</v>
      </c>
      <c r="M191" s="523">
        <f>L191/J191</f>
        <v>-0.15608926145020594</v>
      </c>
      <c r="N191" s="523"/>
      <c r="O191" s="400">
        <v>2280686.9865767313</v>
      </c>
      <c r="P191" s="434">
        <f>'1. Vos-laskelma'!G191</f>
        <v>2447549.3328842949</v>
      </c>
      <c r="Q191" s="522">
        <f>P191-O191</f>
        <v>166862.3463075636</v>
      </c>
      <c r="R191" s="523">
        <f>Q191/O191</f>
        <v>7.3163194813515756E-2</v>
      </c>
      <c r="S191" s="523"/>
      <c r="T191" s="400">
        <v>965502.29387445038</v>
      </c>
      <c r="U191" s="434">
        <f>'1. Vos-laskelma'!I191</f>
        <v>746269.89699609566</v>
      </c>
      <c r="V191" s="522">
        <f>U191-T191</f>
        <v>-219232.39687835472</v>
      </c>
      <c r="W191" s="523">
        <f>V191/T191</f>
        <v>-0.22706564061966147</v>
      </c>
      <c r="X191" s="524"/>
      <c r="Y191" s="434">
        <f>SUM(J191,O191,T191)</f>
        <v>5584794.4213930853</v>
      </c>
      <c r="Z191" s="434">
        <f>SUM(K191,P191,U191)</f>
        <v>5167393.2215490183</v>
      </c>
      <c r="AA191" s="522">
        <f>Z191-Y191</f>
        <v>-417401.19984406698</v>
      </c>
      <c r="AB191" s="523">
        <f>AA191/Y191</f>
        <v>-7.4738865632219528E-2</v>
      </c>
      <c r="AC191" s="524"/>
      <c r="AD191" s="527">
        <v>0</v>
      </c>
      <c r="AE191" s="447">
        <v>420337.16133776982</v>
      </c>
      <c r="AF191" s="515"/>
      <c r="AG191" s="399">
        <v>5584794.4213930853</v>
      </c>
      <c r="AH191" s="399">
        <f>SUM(Z191,AE191)</f>
        <v>5587730.3828867879</v>
      </c>
      <c r="AI191" s="522">
        <f>AH191-AG191</f>
        <v>2935.9614937026054</v>
      </c>
      <c r="AJ191" s="523">
        <f>AI191/AG191</f>
        <v>5.2570627890189227E-4</v>
      </c>
      <c r="AL191" s="529">
        <f>J191/$E191</f>
        <v>564.8804688265468</v>
      </c>
      <c r="AM191" s="529">
        <f>K191/$F191</f>
        <v>484.55045216514299</v>
      </c>
      <c r="AN191" s="529">
        <f>AM191-AL191</f>
        <v>-80.330016661403818</v>
      </c>
      <c r="AO191" s="530">
        <f>AN191/AL191</f>
        <v>-0.14220710591796032</v>
      </c>
      <c r="AP191" s="531"/>
      <c r="AQ191" s="529">
        <f>O191/$E191</f>
        <v>550.89057646780952</v>
      </c>
      <c r="AR191" s="529">
        <f>P191/$F191</f>
        <v>600.92053348497302</v>
      </c>
      <c r="AS191" s="529">
        <f>AR191-AQ191</f>
        <v>50.029957017163497</v>
      </c>
      <c r="AT191" s="530">
        <f>AS191/AQ191</f>
        <v>9.0816505408287604E-2</v>
      </c>
      <c r="AU191" s="531"/>
      <c r="AV191" s="529">
        <f>T191/$E191</f>
        <v>233.21311446242763</v>
      </c>
      <c r="AW191" s="529">
        <f>U191/$F191</f>
        <v>183.22364276849882</v>
      </c>
      <c r="AX191" s="529">
        <f>AW191-AV191</f>
        <v>-49.989471693928806</v>
      </c>
      <c r="AY191" s="530">
        <f>AX191/AV191</f>
        <v>-0.21435103171259473</v>
      </c>
      <c r="AZ191" s="531"/>
      <c r="BA191" s="529">
        <f>Y191/$E191</f>
        <v>1348.9841597567838</v>
      </c>
      <c r="BB191" s="529">
        <f>Z191/$F191</f>
        <v>1268.6946284186149</v>
      </c>
      <c r="BC191" s="529">
        <f>BB191-BA191</f>
        <v>-80.289531338168899</v>
      </c>
      <c r="BD191" s="530">
        <f>BC191/BA191</f>
        <v>-5.9518513065894535E-2</v>
      </c>
      <c r="BE191" s="532"/>
      <c r="BF191" s="529">
        <f>AD191/$E191</f>
        <v>0</v>
      </c>
      <c r="BG191" s="529">
        <f>AE191/$F191</f>
        <v>103.2008743770611</v>
      </c>
      <c r="BH191" s="532"/>
      <c r="BI191" s="529">
        <f>AG191/$E191</f>
        <v>1348.9841597567838</v>
      </c>
      <c r="BJ191" s="529">
        <f>AH191/$F191</f>
        <v>1371.8955027956758</v>
      </c>
      <c r="BK191" s="529">
        <f>BJ191-BI191</f>
        <v>22.911343038892028</v>
      </c>
      <c r="BL191" s="530">
        <f>BK191/BI191</f>
        <v>1.6984145346097206E-2</v>
      </c>
    </row>
    <row r="192" spans="1:64">
      <c r="A192" s="397">
        <v>598</v>
      </c>
      <c r="B192" s="412">
        <v>15</v>
      </c>
      <c r="C192" s="412">
        <v>15</v>
      </c>
      <c r="D192" s="398" t="s">
        <v>216</v>
      </c>
      <c r="E192" s="400">
        <v>19207</v>
      </c>
      <c r="F192" s="400">
        <v>19475</v>
      </c>
      <c r="G192" s="522">
        <f>F192-E192</f>
        <v>268</v>
      </c>
      <c r="H192" s="523">
        <f>G192/E192</f>
        <v>1.3953246212318426E-2</v>
      </c>
      <c r="I192" s="523"/>
      <c r="J192" s="400">
        <v>-2139742.4023477379</v>
      </c>
      <c r="K192" s="434">
        <f>'1. Vos-laskelma'!D192</f>
        <v>-386749.26278195158</v>
      </c>
      <c r="L192" s="522">
        <f>K192-J192</f>
        <v>1752993.1395657863</v>
      </c>
      <c r="M192" s="523">
        <f>L192/J192</f>
        <v>-0.81925428857342453</v>
      </c>
      <c r="N192" s="523"/>
      <c r="O192" s="400">
        <v>1509816.7851735575</v>
      </c>
      <c r="P192" s="434">
        <f>'1. Vos-laskelma'!G192</f>
        <v>1540098.8948150375</v>
      </c>
      <c r="Q192" s="522">
        <f>P192-O192</f>
        <v>30282.109641480027</v>
      </c>
      <c r="R192" s="523">
        <f>Q192/O192</f>
        <v>2.005681082555922E-2</v>
      </c>
      <c r="S192" s="523"/>
      <c r="T192" s="400">
        <v>3076435.0527252527</v>
      </c>
      <c r="U192" s="434">
        <f>'1. Vos-laskelma'!I192</f>
        <v>1635093.6688201306</v>
      </c>
      <c r="V192" s="522">
        <f>U192-T192</f>
        <v>-1441341.3839051221</v>
      </c>
      <c r="W192" s="523">
        <f>V192/T192</f>
        <v>-0.46851025918077266</v>
      </c>
      <c r="X192" s="524"/>
      <c r="Y192" s="434">
        <f>SUM(J192,O192,T192)</f>
        <v>2446509.4355510725</v>
      </c>
      <c r="Z192" s="434">
        <f>SUM(K192,P192,U192)</f>
        <v>2788443.3008532166</v>
      </c>
      <c r="AA192" s="522">
        <f>Z192-Y192</f>
        <v>341933.86530214408</v>
      </c>
      <c r="AB192" s="523">
        <f>AA192/Y192</f>
        <v>0.13976396752589021</v>
      </c>
      <c r="AC192" s="524"/>
      <c r="AD192" s="527">
        <v>0</v>
      </c>
      <c r="AE192" s="447">
        <v>3418838.4816503841</v>
      </c>
      <c r="AF192" s="515"/>
      <c r="AG192" s="399">
        <v>2446509.4355510725</v>
      </c>
      <c r="AH192" s="399">
        <f>SUM(Z192,AE192)</f>
        <v>6207281.7825036012</v>
      </c>
      <c r="AI192" s="522">
        <f>AH192-AG192</f>
        <v>3760772.3469525287</v>
      </c>
      <c r="AJ192" s="523">
        <f>AI192/AG192</f>
        <v>1.5371991999309091</v>
      </c>
      <c r="AL192" s="529">
        <f>J192/$E192</f>
        <v>-111.40430063767053</v>
      </c>
      <c r="AM192" s="529">
        <f>K192/$F192</f>
        <v>-19.858755470190069</v>
      </c>
      <c r="AN192" s="529">
        <f>AM192-AL192</f>
        <v>91.545545167480469</v>
      </c>
      <c r="AO192" s="530">
        <f>AN192/AL192</f>
        <v>-0.82174157230448097</v>
      </c>
      <c r="AP192" s="531"/>
      <c r="AQ192" s="529">
        <f>O192/$E192</f>
        <v>78.607631862006428</v>
      </c>
      <c r="AR192" s="529">
        <f>P192/$F192</f>
        <v>79.080816165085366</v>
      </c>
      <c r="AS192" s="529">
        <f>AR192-AQ192</f>
        <v>0.47318430307893777</v>
      </c>
      <c r="AT192" s="530">
        <f>AS192/AQ192</f>
        <v>6.0195720424398485E-3</v>
      </c>
      <c r="AU192" s="531"/>
      <c r="AV192" s="529">
        <f>T192/$E192</f>
        <v>160.17259607045622</v>
      </c>
      <c r="AW192" s="529">
        <f>U192/$F192</f>
        <v>83.95859660180389</v>
      </c>
      <c r="AX192" s="529">
        <f>AW192-AV192</f>
        <v>-76.213999468652332</v>
      </c>
      <c r="AY192" s="530">
        <f>AX192/AV192</f>
        <v>-0.4758242129953838</v>
      </c>
      <c r="AZ192" s="531"/>
      <c r="BA192" s="529">
        <f>Y192/$E192</f>
        <v>127.37592729479213</v>
      </c>
      <c r="BB192" s="529">
        <f>Z192/$F192</f>
        <v>143.1806572966992</v>
      </c>
      <c r="BC192" s="529">
        <f>BB192-BA192</f>
        <v>15.80473000190706</v>
      </c>
      <c r="BD192" s="530">
        <f>BC192/BA192</f>
        <v>0.12407941074555968</v>
      </c>
      <c r="BE192" s="532"/>
      <c r="BF192" s="529">
        <f>AD192/$E192</f>
        <v>0</v>
      </c>
      <c r="BG192" s="529">
        <f>AE192/$F192</f>
        <v>175.55011459052037</v>
      </c>
      <c r="BH192" s="532"/>
      <c r="BI192" s="529">
        <f>AG192/$E192</f>
        <v>127.37592729479213</v>
      </c>
      <c r="BJ192" s="529">
        <f>AH192/$F192</f>
        <v>318.73077188721959</v>
      </c>
      <c r="BK192" s="529">
        <f>BJ192-BI192</f>
        <v>191.35484459242747</v>
      </c>
      <c r="BL192" s="530">
        <f>BK192/BI192</f>
        <v>1.502284212224543</v>
      </c>
    </row>
    <row r="193" spans="1:64">
      <c r="A193" s="397">
        <v>599</v>
      </c>
      <c r="B193" s="412">
        <v>15</v>
      </c>
      <c r="C193" s="412">
        <v>15</v>
      </c>
      <c r="D193" s="398" t="s">
        <v>217</v>
      </c>
      <c r="E193" s="400">
        <v>11206</v>
      </c>
      <c r="F193" s="400">
        <v>11225</v>
      </c>
      <c r="G193" s="522">
        <f>F193-E193</f>
        <v>19</v>
      </c>
      <c r="H193" s="523">
        <f>G193/E193</f>
        <v>1.6955202570051759E-3</v>
      </c>
      <c r="I193" s="523"/>
      <c r="J193" s="400">
        <v>9532728.8272897489</v>
      </c>
      <c r="K193" s="434">
        <f>'1. Vos-laskelma'!D193</f>
        <v>9943366.7377349716</v>
      </c>
      <c r="L193" s="522">
        <f>K193-J193</f>
        <v>410637.91044522263</v>
      </c>
      <c r="M193" s="523">
        <f>L193/J193</f>
        <v>4.3076638167832068E-2</v>
      </c>
      <c r="N193" s="523"/>
      <c r="O193" s="400">
        <v>4793569.6578630488</v>
      </c>
      <c r="P193" s="434">
        <f>'1. Vos-laskelma'!G193</f>
        <v>4916762.1387205282</v>
      </c>
      <c r="Q193" s="522">
        <f>P193-O193</f>
        <v>123192.48085747939</v>
      </c>
      <c r="R193" s="523">
        <f>Q193/O193</f>
        <v>2.5699528670748057E-2</v>
      </c>
      <c r="S193" s="523"/>
      <c r="T193" s="400">
        <v>2040595.8378582234</v>
      </c>
      <c r="U193" s="434">
        <f>'1. Vos-laskelma'!I193</f>
        <v>1145625.0772570784</v>
      </c>
      <c r="V193" s="522">
        <f>U193-T193</f>
        <v>-894970.76060114498</v>
      </c>
      <c r="W193" s="523">
        <f>V193/T193</f>
        <v>-0.43858305696658284</v>
      </c>
      <c r="X193" s="524"/>
      <c r="Y193" s="434">
        <f>SUM(J193,O193,T193)</f>
        <v>16366894.323011022</v>
      </c>
      <c r="Z193" s="434">
        <f>SUM(K193,P193,U193)</f>
        <v>16005753.953712579</v>
      </c>
      <c r="AA193" s="522">
        <f>Z193-Y193</f>
        <v>-361140.3692984432</v>
      </c>
      <c r="AB193" s="523">
        <f>AA193/Y193</f>
        <v>-2.2065296089234118E-2</v>
      </c>
      <c r="AC193" s="524"/>
      <c r="AD193" s="527">
        <v>0</v>
      </c>
      <c r="AE193" s="447">
        <v>741024.94153159368</v>
      </c>
      <c r="AF193" s="515"/>
      <c r="AG193" s="399">
        <v>16366894.323011022</v>
      </c>
      <c r="AH193" s="399">
        <f>SUM(Z193,AE193)</f>
        <v>16746778.895244172</v>
      </c>
      <c r="AI193" s="522">
        <f>AH193-AG193</f>
        <v>379884.57223314978</v>
      </c>
      <c r="AJ193" s="523">
        <f>AI193/AG193</f>
        <v>2.3210547140825086E-2</v>
      </c>
      <c r="AL193" s="529">
        <f>J193/$E193</f>
        <v>850.6807805898402</v>
      </c>
      <c r="AM193" s="529">
        <f>K193/$F193</f>
        <v>885.82331739287054</v>
      </c>
      <c r="AN193" s="529">
        <f>AM193-AL193</f>
        <v>35.142536803030339</v>
      </c>
      <c r="AO193" s="530">
        <f>AN193/AL193</f>
        <v>4.1311074147770688E-2</v>
      </c>
      <c r="AP193" s="531"/>
      <c r="AQ193" s="529">
        <f>O193/$E193</f>
        <v>427.76812938274577</v>
      </c>
      <c r="AR193" s="529">
        <f>P193/$F193</f>
        <v>438.01889877243013</v>
      </c>
      <c r="AS193" s="529">
        <f>AR193-AQ193</f>
        <v>10.250769389684365</v>
      </c>
      <c r="AT193" s="530">
        <f>AS193/AQ193</f>
        <v>2.3963378020882158E-2</v>
      </c>
      <c r="AU193" s="531"/>
      <c r="AV193" s="529">
        <f>T193/$E193</f>
        <v>182.09850418152985</v>
      </c>
      <c r="AW193" s="529">
        <f>U193/$F193</f>
        <v>102.06014051288004</v>
      </c>
      <c r="AX193" s="529">
        <f>AW193-AV193</f>
        <v>-80.038363668649808</v>
      </c>
      <c r="AY193" s="530">
        <f>AX193/AV193</f>
        <v>-0.43953333954276413</v>
      </c>
      <c r="AZ193" s="531"/>
      <c r="BA193" s="529">
        <f>Y193/$E193</f>
        <v>1460.5474141541158</v>
      </c>
      <c r="BB193" s="529">
        <f>Z193/$F193</f>
        <v>1425.9023566781807</v>
      </c>
      <c r="BC193" s="529">
        <f>BB193-BA193</f>
        <v>-34.645057475935118</v>
      </c>
      <c r="BD193" s="530">
        <f>BC193/BA193</f>
        <v>-2.3720597592512941E-2</v>
      </c>
      <c r="BE193" s="532"/>
      <c r="BF193" s="529">
        <f>AD193/$E193</f>
        <v>0</v>
      </c>
      <c r="BG193" s="529">
        <f>AE193/$F193</f>
        <v>66.015584991678722</v>
      </c>
      <c r="BH193" s="532"/>
      <c r="BI193" s="529">
        <f>AG193/$E193</f>
        <v>1460.5474141541158</v>
      </c>
      <c r="BJ193" s="529">
        <f>AH193/$F193</f>
        <v>1491.9179416698594</v>
      </c>
      <c r="BK193" s="529">
        <f>BJ193-BI193</f>
        <v>31.370527515743561</v>
      </c>
      <c r="BL193" s="530">
        <f>BK193/BI193</f>
        <v>2.1478609466377356E-2</v>
      </c>
    </row>
    <row r="194" spans="1:64">
      <c r="A194" s="397">
        <v>601</v>
      </c>
      <c r="B194" s="412">
        <v>13</v>
      </c>
      <c r="C194" s="412">
        <v>13</v>
      </c>
      <c r="D194" s="398" t="s">
        <v>218</v>
      </c>
      <c r="E194" s="400">
        <v>3786</v>
      </c>
      <c r="F194" s="400">
        <v>3739</v>
      </c>
      <c r="G194" s="522">
        <f>F194-E194</f>
        <v>-47</v>
      </c>
      <c r="H194" s="523">
        <f>G194/E194</f>
        <v>-1.2414157422081353E-2</v>
      </c>
      <c r="I194" s="523"/>
      <c r="J194" s="400">
        <v>2577651.3826056318</v>
      </c>
      <c r="K194" s="434">
        <f>'1. Vos-laskelma'!D194</f>
        <v>2551820.8210810898</v>
      </c>
      <c r="L194" s="522">
        <f>K194-J194</f>
        <v>-25830.561524542049</v>
      </c>
      <c r="M194" s="523">
        <f>L194/J194</f>
        <v>-1.0020967807691317E-2</v>
      </c>
      <c r="N194" s="523"/>
      <c r="O194" s="400">
        <v>1539874.3496339608</v>
      </c>
      <c r="P194" s="434">
        <f>'1. Vos-laskelma'!G194</f>
        <v>1416322.5225819668</v>
      </c>
      <c r="Q194" s="522">
        <f>P194-O194</f>
        <v>-123551.82705199393</v>
      </c>
      <c r="R194" s="523">
        <f>Q194/O194</f>
        <v>-8.0235005590789332E-2</v>
      </c>
      <c r="S194" s="523"/>
      <c r="T194" s="400">
        <v>857854.44757574226</v>
      </c>
      <c r="U194" s="434">
        <f>'1. Vos-laskelma'!I194</f>
        <v>614049.03781024111</v>
      </c>
      <c r="V194" s="522">
        <f>U194-T194</f>
        <v>-243805.40976550116</v>
      </c>
      <c r="W194" s="523">
        <f>V194/T194</f>
        <v>-0.28420370198520761</v>
      </c>
      <c r="X194" s="524"/>
      <c r="Y194" s="434">
        <f>SUM(J194,O194,T194)</f>
        <v>4975380.1798153352</v>
      </c>
      <c r="Z194" s="434">
        <f>SUM(K194,P194,U194)</f>
        <v>4582192.3814732973</v>
      </c>
      <c r="AA194" s="522">
        <f>Z194-Y194</f>
        <v>-393187.79834203795</v>
      </c>
      <c r="AB194" s="523">
        <f>AA194/Y194</f>
        <v>-7.9026684219462281E-2</v>
      </c>
      <c r="AC194" s="524"/>
      <c r="AD194" s="527">
        <v>0</v>
      </c>
      <c r="AE194" s="447">
        <v>556250.52640242118</v>
      </c>
      <c r="AF194" s="515"/>
      <c r="AG194" s="399">
        <v>4975380.1798153352</v>
      </c>
      <c r="AH194" s="399">
        <f>SUM(Z194,AE194)</f>
        <v>5138442.9078757185</v>
      </c>
      <c r="AI194" s="522">
        <f>AH194-AG194</f>
        <v>163062.72806038335</v>
      </c>
      <c r="AJ194" s="523">
        <f>AI194/AG194</f>
        <v>3.2773923231417368E-2</v>
      </c>
      <c r="AL194" s="529">
        <f>J194/$E194</f>
        <v>680.83766048748862</v>
      </c>
      <c r="AM194" s="529">
        <f>K194/$F194</f>
        <v>682.48751566758222</v>
      </c>
      <c r="AN194" s="529">
        <f>AM194-AL194</f>
        <v>1.6498551800935957</v>
      </c>
      <c r="AO194" s="530">
        <f>AN194/AL194</f>
        <v>2.4232725006902204E-3</v>
      </c>
      <c r="AP194" s="531"/>
      <c r="AQ194" s="529">
        <f>O194/$E194</f>
        <v>406.7285656719389</v>
      </c>
      <c r="AR194" s="529">
        <f>P194/$F194</f>
        <v>378.79714431183919</v>
      </c>
      <c r="AS194" s="529">
        <f>AR194-AQ194</f>
        <v>-27.931421360099705</v>
      </c>
      <c r="AT194" s="530">
        <f>AS194/AQ194</f>
        <v>-6.8673370197038897E-2</v>
      </c>
      <c r="AU194" s="531"/>
      <c r="AV194" s="529">
        <f>T194/$E194</f>
        <v>226.58596079655103</v>
      </c>
      <c r="AW194" s="529">
        <f>U194/$F194</f>
        <v>164.22814597759859</v>
      </c>
      <c r="AX194" s="529">
        <f>AW194-AV194</f>
        <v>-62.357814818952448</v>
      </c>
      <c r="AY194" s="530">
        <f>AX194/AV194</f>
        <v>-0.27520599510992133</v>
      </c>
      <c r="AZ194" s="531"/>
      <c r="BA194" s="529">
        <f>Y194/$E194</f>
        <v>1314.1521869559786</v>
      </c>
      <c r="BB194" s="529">
        <f>Z194/$F194</f>
        <v>1225.51280595702</v>
      </c>
      <c r="BC194" s="529">
        <f>BB194-BA194</f>
        <v>-88.639380998958586</v>
      </c>
      <c r="BD194" s="530">
        <f>BC194/BA194</f>
        <v>-6.7449859977235516E-2</v>
      </c>
      <c r="BE194" s="532"/>
      <c r="BF194" s="529">
        <f>AD194/$E194</f>
        <v>0</v>
      </c>
      <c r="BG194" s="529">
        <f>AE194/$F194</f>
        <v>148.76986531222818</v>
      </c>
      <c r="BH194" s="532"/>
      <c r="BI194" s="529">
        <f>AG194/$E194</f>
        <v>1314.1521869559786</v>
      </c>
      <c r="BJ194" s="529">
        <f>AH194/$F194</f>
        <v>1374.2826712692481</v>
      </c>
      <c r="BK194" s="529">
        <f>BJ194-BI194</f>
        <v>60.130484313269562</v>
      </c>
      <c r="BL194" s="530">
        <f>BK194/BI194</f>
        <v>4.5756104133229898E-2</v>
      </c>
    </row>
    <row r="195" spans="1:64">
      <c r="A195" s="397">
        <v>604</v>
      </c>
      <c r="B195" s="412">
        <v>6</v>
      </c>
      <c r="C195" s="412">
        <v>6</v>
      </c>
      <c r="D195" s="398" t="s">
        <v>219</v>
      </c>
      <c r="E195" s="400">
        <v>20405</v>
      </c>
      <c r="F195" s="400">
        <v>20763</v>
      </c>
      <c r="G195" s="522">
        <f>F195-E195</f>
        <v>358</v>
      </c>
      <c r="H195" s="523">
        <f>G195/E195</f>
        <v>1.7544719431511886E-2</v>
      </c>
      <c r="I195" s="523"/>
      <c r="J195" s="400">
        <v>16452036.679893414</v>
      </c>
      <c r="K195" s="434">
        <f>'1. Vos-laskelma'!D195</f>
        <v>16057134.751596667</v>
      </c>
      <c r="L195" s="522">
        <f>K195-J195</f>
        <v>-394901.92829674669</v>
      </c>
      <c r="M195" s="523">
        <f>L195/J195</f>
        <v>-2.4003224401959278E-2</v>
      </c>
      <c r="N195" s="523"/>
      <c r="O195" s="400">
        <v>-403690.54200171522</v>
      </c>
      <c r="P195" s="434">
        <f>'1. Vos-laskelma'!G195</f>
        <v>-491212.39215761126</v>
      </c>
      <c r="Q195" s="522">
        <f>P195-O195</f>
        <v>-87521.850155896042</v>
      </c>
      <c r="R195" s="523">
        <f>Q195/O195</f>
        <v>0.21680431184222337</v>
      </c>
      <c r="S195" s="523"/>
      <c r="T195" s="400">
        <v>2119660.5445921016</v>
      </c>
      <c r="U195" s="434">
        <f>'1. Vos-laskelma'!I195</f>
        <v>752462.99949474121</v>
      </c>
      <c r="V195" s="522">
        <f>U195-T195</f>
        <v>-1367197.5450973604</v>
      </c>
      <c r="W195" s="523">
        <f>V195/T195</f>
        <v>-0.6450077813570182</v>
      </c>
      <c r="X195" s="524"/>
      <c r="Y195" s="434">
        <f>SUM(J195,O195,T195)</f>
        <v>18168006.6824838</v>
      </c>
      <c r="Z195" s="434">
        <f>SUM(K195,P195,U195)</f>
        <v>16318385.358933797</v>
      </c>
      <c r="AA195" s="522">
        <f>Z195-Y195</f>
        <v>-1849621.3235500026</v>
      </c>
      <c r="AB195" s="523">
        <f>AA195/Y195</f>
        <v>-0.10180650832395752</v>
      </c>
      <c r="AC195" s="524"/>
      <c r="AD195" s="527">
        <v>0</v>
      </c>
      <c r="AE195" s="447">
        <v>2452573.4898529286</v>
      </c>
      <c r="AF195" s="515"/>
      <c r="AG195" s="399">
        <v>18168006.6824838</v>
      </c>
      <c r="AH195" s="399">
        <f>SUM(Z195,AE195)</f>
        <v>18770958.848786727</v>
      </c>
      <c r="AI195" s="522">
        <f>AH195-AG195</f>
        <v>602952.16630292684</v>
      </c>
      <c r="AJ195" s="523">
        <f>AI195/AG195</f>
        <v>3.3187579509437716E-2</v>
      </c>
      <c r="AL195" s="529">
        <f>J195/$E195</f>
        <v>806.27476990411242</v>
      </c>
      <c r="AM195" s="529">
        <f>K195/$F195</f>
        <v>773.35330884730854</v>
      </c>
      <c r="AN195" s="529">
        <f>AM195-AL195</f>
        <v>-32.921461056803878</v>
      </c>
      <c r="AO195" s="530">
        <f>AN195/AL195</f>
        <v>-4.0831565473292829E-2</v>
      </c>
      <c r="AP195" s="531"/>
      <c r="AQ195" s="529">
        <f>O195/$E195</f>
        <v>-19.783903063058819</v>
      </c>
      <c r="AR195" s="529">
        <f>P195/$F195</f>
        <v>-23.658064449145655</v>
      </c>
      <c r="AS195" s="529">
        <f>AR195-AQ195</f>
        <v>-3.8741613860868362</v>
      </c>
      <c r="AT195" s="530">
        <f>AS195/AQ195</f>
        <v>0.19582391673364002</v>
      </c>
      <c r="AU195" s="531"/>
      <c r="AV195" s="529">
        <f>T195/$E195</f>
        <v>103.87946800255338</v>
      </c>
      <c r="AW195" s="529">
        <f>U195/$F195</f>
        <v>36.240572147316918</v>
      </c>
      <c r="AX195" s="529">
        <f>AW195-AV195</f>
        <v>-67.638895855236456</v>
      </c>
      <c r="AY195" s="530">
        <f>AX195/AV195</f>
        <v>-0.65112863163270995</v>
      </c>
      <c r="AZ195" s="531"/>
      <c r="BA195" s="529">
        <f>Y195/$E195</f>
        <v>890.370334843607</v>
      </c>
      <c r="BB195" s="529">
        <f>Z195/$F195</f>
        <v>785.93581654547984</v>
      </c>
      <c r="BC195" s="529">
        <f>BB195-BA195</f>
        <v>-104.43451829812716</v>
      </c>
      <c r="BD195" s="530">
        <f>BC195/BA195</f>
        <v>-0.11729334885856346</v>
      </c>
      <c r="BE195" s="532"/>
      <c r="BF195" s="529">
        <f>AD195/$E195</f>
        <v>0</v>
      </c>
      <c r="BG195" s="529">
        <f>AE195/$F195</f>
        <v>118.12230842618737</v>
      </c>
      <c r="BH195" s="532"/>
      <c r="BI195" s="529">
        <f>AG195/$E195</f>
        <v>890.370334843607</v>
      </c>
      <c r="BJ195" s="529">
        <f>AH195/$F195</f>
        <v>904.05812497166721</v>
      </c>
      <c r="BK195" s="529">
        <f>BJ195-BI195</f>
        <v>13.687790128060215</v>
      </c>
      <c r="BL195" s="530">
        <f>BK195/BI195</f>
        <v>1.5373142604155232E-2</v>
      </c>
    </row>
    <row r="196" spans="1:64">
      <c r="A196" s="397">
        <v>607</v>
      </c>
      <c r="B196" s="412">
        <v>12</v>
      </c>
      <c r="C196" s="412">
        <v>12</v>
      </c>
      <c r="D196" s="398" t="s">
        <v>220</v>
      </c>
      <c r="E196" s="400">
        <v>4084</v>
      </c>
      <c r="F196" s="400">
        <v>4064</v>
      </c>
      <c r="G196" s="522">
        <f>F196-E196</f>
        <v>-20</v>
      </c>
      <c r="H196" s="523">
        <f>G196/E196</f>
        <v>-4.8971596474045058E-3</v>
      </c>
      <c r="I196" s="523"/>
      <c r="J196" s="400">
        <v>-147685.69085301342</v>
      </c>
      <c r="K196" s="434">
        <f>'1. Vos-laskelma'!D196</f>
        <v>-171301.0669993544</v>
      </c>
      <c r="L196" s="522">
        <f>K196-J196</f>
        <v>-23615.376146340976</v>
      </c>
      <c r="M196" s="523">
        <f>L196/J196</f>
        <v>0.15990293988497883</v>
      </c>
      <c r="N196" s="523"/>
      <c r="O196" s="400">
        <v>2534276.3673792565</v>
      </c>
      <c r="P196" s="434">
        <f>'1. Vos-laskelma'!G196</f>
        <v>2457774.439054783</v>
      </c>
      <c r="Q196" s="522">
        <f>P196-O196</f>
        <v>-76501.928324473556</v>
      </c>
      <c r="R196" s="523">
        <f>Q196/O196</f>
        <v>-3.0186892522533232E-2</v>
      </c>
      <c r="S196" s="523"/>
      <c r="T196" s="400">
        <v>932883.37604997109</v>
      </c>
      <c r="U196" s="434">
        <f>'1. Vos-laskelma'!I196</f>
        <v>676926.90965418506</v>
      </c>
      <c r="V196" s="522">
        <f>U196-T196</f>
        <v>-255956.46639578603</v>
      </c>
      <c r="W196" s="523">
        <f>V196/T196</f>
        <v>-0.27437134476504532</v>
      </c>
      <c r="X196" s="524"/>
      <c r="Y196" s="434">
        <f>SUM(J196,O196,T196)</f>
        <v>3319474.0525762141</v>
      </c>
      <c r="Z196" s="434">
        <f>SUM(K196,P196,U196)</f>
        <v>2963400.2817096137</v>
      </c>
      <c r="AA196" s="522">
        <f>Z196-Y196</f>
        <v>-356073.77086660033</v>
      </c>
      <c r="AB196" s="523">
        <f>AA196/Y196</f>
        <v>-0.10726812899478901</v>
      </c>
      <c r="AC196" s="524"/>
      <c r="AD196" s="527">
        <v>0</v>
      </c>
      <c r="AE196" s="447">
        <v>574236.99508870952</v>
      </c>
      <c r="AF196" s="515"/>
      <c r="AG196" s="399">
        <v>3319474.0525762141</v>
      </c>
      <c r="AH196" s="399">
        <f>SUM(Z196,AE196)</f>
        <v>3537637.2767983233</v>
      </c>
      <c r="AI196" s="522">
        <f>AH196-AG196</f>
        <v>218163.22422210919</v>
      </c>
      <c r="AJ196" s="523">
        <f>AI196/AG196</f>
        <v>6.5722226101690623E-2</v>
      </c>
      <c r="AL196" s="529">
        <f>J196/$E196</f>
        <v>-36.162020287221701</v>
      </c>
      <c r="AM196" s="529">
        <f>K196/$F196</f>
        <v>-42.150853100234841</v>
      </c>
      <c r="AN196" s="529">
        <f>AM196-AL196</f>
        <v>-5.9888328130131399</v>
      </c>
      <c r="AO196" s="530">
        <f>AN196/AL196</f>
        <v>0.16561112364425526</v>
      </c>
      <c r="AP196" s="531"/>
      <c r="AQ196" s="529">
        <f>O196/$E196</f>
        <v>620.5377980850285</v>
      </c>
      <c r="AR196" s="529">
        <f>P196/$F196</f>
        <v>604.76733244458239</v>
      </c>
      <c r="AS196" s="529">
        <f>AR196-AQ196</f>
        <v>-15.770465640446105</v>
      </c>
      <c r="AT196" s="530">
        <f>AS196/AQ196</f>
        <v>-2.5414190221955141E-2</v>
      </c>
      <c r="AU196" s="531"/>
      <c r="AV196" s="529">
        <f>T196/$E196</f>
        <v>228.42394124632006</v>
      </c>
      <c r="AW196" s="529">
        <f>U196/$F196</f>
        <v>166.56666084010459</v>
      </c>
      <c r="AX196" s="529">
        <f>AW196-AV196</f>
        <v>-61.857280406215466</v>
      </c>
      <c r="AY196" s="530">
        <f>AX196/AV196</f>
        <v>-0.27080033760345601</v>
      </c>
      <c r="AZ196" s="531"/>
      <c r="BA196" s="529">
        <f>Y196/$E196</f>
        <v>812.79971904412685</v>
      </c>
      <c r="BB196" s="529">
        <f>Z196/$F196</f>
        <v>729.18314018445221</v>
      </c>
      <c r="BC196" s="529">
        <f>BB196-BA196</f>
        <v>-83.616578859674632</v>
      </c>
      <c r="BD196" s="530">
        <f>BC196/BA196</f>
        <v>-0.10287476348787357</v>
      </c>
      <c r="BE196" s="532"/>
      <c r="BF196" s="529">
        <f>AD196/$E196</f>
        <v>0</v>
      </c>
      <c r="BG196" s="529">
        <f>AE196/$F196</f>
        <v>141.29847320096198</v>
      </c>
      <c r="BH196" s="532"/>
      <c r="BI196" s="529">
        <f>AG196/$E196</f>
        <v>812.79971904412685</v>
      </c>
      <c r="BJ196" s="529">
        <f>AH196/$F196</f>
        <v>870.48161338541422</v>
      </c>
      <c r="BK196" s="529">
        <f>BJ196-BI196</f>
        <v>57.681894341287375</v>
      </c>
      <c r="BL196" s="530">
        <f>BK196/BI196</f>
        <v>7.0966922096285606E-2</v>
      </c>
    </row>
    <row r="197" spans="1:64">
      <c r="A197" s="397">
        <v>608</v>
      </c>
      <c r="B197" s="412">
        <v>4</v>
      </c>
      <c r="C197" s="412">
        <v>4</v>
      </c>
      <c r="D197" s="398" t="s">
        <v>221</v>
      </c>
      <c r="E197" s="400">
        <v>1980</v>
      </c>
      <c r="F197" s="400">
        <v>1943</v>
      </c>
      <c r="G197" s="522">
        <f>F197-E197</f>
        <v>-37</v>
      </c>
      <c r="H197" s="523">
        <f>G197/E197</f>
        <v>-1.8686868686868686E-2</v>
      </c>
      <c r="I197" s="523"/>
      <c r="J197" s="400">
        <v>-82774.187090068823</v>
      </c>
      <c r="K197" s="434">
        <f>'1. Vos-laskelma'!D197</f>
        <v>-161489.62188861409</v>
      </c>
      <c r="L197" s="522">
        <f>K197-J197</f>
        <v>-78715.434798545262</v>
      </c>
      <c r="M197" s="523">
        <f>L197/J197</f>
        <v>0.95096596615189799</v>
      </c>
      <c r="N197" s="523"/>
      <c r="O197" s="400">
        <v>903365.75059115712</v>
      </c>
      <c r="P197" s="434">
        <f>'1. Vos-laskelma'!G197</f>
        <v>1003538.4539756188</v>
      </c>
      <c r="Q197" s="522">
        <f>P197-O197</f>
        <v>100172.7033844617</v>
      </c>
      <c r="R197" s="523">
        <f>Q197/O197</f>
        <v>0.11088831220234914</v>
      </c>
      <c r="S197" s="523"/>
      <c r="T197" s="400">
        <v>413284.45775106637</v>
      </c>
      <c r="U197" s="434">
        <f>'1. Vos-laskelma'!I197</f>
        <v>221436.91613237094</v>
      </c>
      <c r="V197" s="522">
        <f>U197-T197</f>
        <v>-191847.54161869542</v>
      </c>
      <c r="W197" s="523">
        <f>V197/T197</f>
        <v>-0.46420216879835091</v>
      </c>
      <c r="X197" s="524"/>
      <c r="Y197" s="434">
        <f>SUM(J197,O197,T197)</f>
        <v>1233876.0212521546</v>
      </c>
      <c r="Z197" s="434">
        <f>SUM(K197,P197,U197)</f>
        <v>1063485.7482193757</v>
      </c>
      <c r="AA197" s="522">
        <f>Z197-Y197</f>
        <v>-170390.27303277887</v>
      </c>
      <c r="AB197" s="523">
        <f>AA197/Y197</f>
        <v>-0.13809351190718858</v>
      </c>
      <c r="AC197" s="524"/>
      <c r="AD197" s="527">
        <v>0</v>
      </c>
      <c r="AE197" s="447">
        <v>252007.34638457728</v>
      </c>
      <c r="AF197" s="515"/>
      <c r="AG197" s="399">
        <v>1233876.0212521546</v>
      </c>
      <c r="AH197" s="399">
        <f>SUM(Z197,AE197)</f>
        <v>1315493.094603953</v>
      </c>
      <c r="AI197" s="522">
        <f>AH197-AG197</f>
        <v>81617.073351798346</v>
      </c>
      <c r="AJ197" s="523">
        <f>AI197/AG197</f>
        <v>6.6146899644724602E-2</v>
      </c>
      <c r="AL197" s="529">
        <f>J197/$E197</f>
        <v>-41.805144994984254</v>
      </c>
      <c r="AM197" s="529">
        <f>K197/$F197</f>
        <v>-83.113547034798813</v>
      </c>
      <c r="AN197" s="529">
        <f>AM197-AL197</f>
        <v>-41.30840203981456</v>
      </c>
      <c r="AO197" s="530">
        <f>AN197/AL197</f>
        <v>0.98811765979452304</v>
      </c>
      <c r="AP197" s="531"/>
      <c r="AQ197" s="529">
        <f>O197/$E197</f>
        <v>456.24532858139247</v>
      </c>
      <c r="AR197" s="529">
        <f>P197/$F197</f>
        <v>516.48916828390054</v>
      </c>
      <c r="AS197" s="529">
        <f>AR197-AQ197</f>
        <v>60.243839702508069</v>
      </c>
      <c r="AT197" s="530">
        <f>AS197/AQ197</f>
        <v>0.13204264444706701</v>
      </c>
      <c r="AU197" s="531"/>
      <c r="AV197" s="529">
        <f>T197/$E197</f>
        <v>208.72952411670019</v>
      </c>
      <c r="AW197" s="529">
        <f>U197/$F197</f>
        <v>113.96650341346934</v>
      </c>
      <c r="AX197" s="529">
        <f>AW197-AV197</f>
        <v>-94.76302070323085</v>
      </c>
      <c r="AY197" s="530">
        <f>AX197/AV197</f>
        <v>-0.45399912208993043</v>
      </c>
      <c r="AZ197" s="531"/>
      <c r="BA197" s="529">
        <f>Y197/$E197</f>
        <v>623.16970770310843</v>
      </c>
      <c r="BB197" s="529">
        <f>Z197/$F197</f>
        <v>547.34212466257111</v>
      </c>
      <c r="BC197" s="529">
        <f>BB197-BA197</f>
        <v>-75.82758304053732</v>
      </c>
      <c r="BD197" s="530">
        <f>BC197/BA197</f>
        <v>-0.12168047018848872</v>
      </c>
      <c r="BE197" s="532"/>
      <c r="BF197" s="529">
        <f>AD197/$E197</f>
        <v>0</v>
      </c>
      <c r="BG197" s="529">
        <f>AE197/$F197</f>
        <v>129.70012680626726</v>
      </c>
      <c r="BH197" s="532"/>
      <c r="BI197" s="529">
        <f>AG197/$E197</f>
        <v>623.16970770310843</v>
      </c>
      <c r="BJ197" s="529">
        <f>AH197/$F197</f>
        <v>677.04225146883834</v>
      </c>
      <c r="BK197" s="529">
        <f>BJ197-BI197</f>
        <v>53.872543765729915</v>
      </c>
      <c r="BL197" s="530">
        <f>BK197/BI197</f>
        <v>8.6449233811916867E-2</v>
      </c>
    </row>
    <row r="198" spans="1:64">
      <c r="A198" s="397">
        <v>609</v>
      </c>
      <c r="B198" s="412">
        <v>4</v>
      </c>
      <c r="C198" s="412">
        <v>4</v>
      </c>
      <c r="D198" s="398" t="s">
        <v>222</v>
      </c>
      <c r="E198" s="400">
        <v>83205</v>
      </c>
      <c r="F198" s="400">
        <v>83106</v>
      </c>
      <c r="G198" s="522">
        <f>F198-E198</f>
        <v>-99</v>
      </c>
      <c r="H198" s="523">
        <f>G198/E198</f>
        <v>-1.1898323418063819E-3</v>
      </c>
      <c r="I198" s="523"/>
      <c r="J198" s="400">
        <v>-17335908.210549518</v>
      </c>
      <c r="K198" s="434">
        <f>'1. Vos-laskelma'!D198</f>
        <v>-16999179.949321531</v>
      </c>
      <c r="L198" s="522">
        <f>K198-J198</f>
        <v>336728.26122798771</v>
      </c>
      <c r="M198" s="523">
        <f>L198/J198</f>
        <v>-1.9423745046312401E-2</v>
      </c>
      <c r="N198" s="523"/>
      <c r="O198" s="400">
        <v>22686581.203463353</v>
      </c>
      <c r="P198" s="434">
        <f>'1. Vos-laskelma'!G198</f>
        <v>21356659.795363437</v>
      </c>
      <c r="Q198" s="522">
        <f>P198-O198</f>
        <v>-1329921.4080999158</v>
      </c>
      <c r="R198" s="523">
        <f>Q198/O198</f>
        <v>-5.8621499474627269E-2</v>
      </c>
      <c r="S198" s="523"/>
      <c r="T198" s="400">
        <v>13542361.845734052</v>
      </c>
      <c r="U198" s="434">
        <f>'1. Vos-laskelma'!I198</f>
        <v>7760685.7670428576</v>
      </c>
      <c r="V198" s="522">
        <f>U198-T198</f>
        <v>-5781676.0786911948</v>
      </c>
      <c r="W198" s="523">
        <f>V198/T198</f>
        <v>-0.42693262405423521</v>
      </c>
      <c r="X198" s="524"/>
      <c r="Y198" s="434">
        <f>SUM(J198,O198,T198)</f>
        <v>18893034.838647887</v>
      </c>
      <c r="Z198" s="434">
        <f>SUM(K198,P198,U198)</f>
        <v>12118165.613084763</v>
      </c>
      <c r="AA198" s="522">
        <f>Z198-Y198</f>
        <v>-6774869.2255631238</v>
      </c>
      <c r="AB198" s="523">
        <f>AA198/Y198</f>
        <v>-0.35859083960954463</v>
      </c>
      <c r="AC198" s="524"/>
      <c r="AD198" s="527">
        <v>0</v>
      </c>
      <c r="AE198" s="447">
        <v>13743124.272040226</v>
      </c>
      <c r="AF198" s="515"/>
      <c r="AG198" s="399">
        <v>18893034.838647887</v>
      </c>
      <c r="AH198" s="399">
        <f>SUM(Z198,AE198)</f>
        <v>25861289.885124989</v>
      </c>
      <c r="AI198" s="522">
        <f>AH198-AG198</f>
        <v>6968255.0464771017</v>
      </c>
      <c r="AJ198" s="523">
        <f>AI198/AG198</f>
        <v>0.36882666580504742</v>
      </c>
      <c r="AL198" s="529">
        <f>J198/$E198</f>
        <v>-208.35176023735977</v>
      </c>
      <c r="AM198" s="529">
        <f>K198/$F198</f>
        <v>-204.54816679086383</v>
      </c>
      <c r="AN198" s="529">
        <f>AM198-AL198</f>
        <v>3.8035934464959382</v>
      </c>
      <c r="AO198" s="530">
        <f>AN198/AL198</f>
        <v>-1.8255633848078774E-2</v>
      </c>
      <c r="AP198" s="531"/>
      <c r="AQ198" s="529">
        <f>O198/$E198</f>
        <v>272.6588690999742</v>
      </c>
      <c r="AR198" s="529">
        <f>P198/$F198</f>
        <v>256.98096160762685</v>
      </c>
      <c r="AS198" s="529">
        <f>AR198-AQ198</f>
        <v>-15.677907492347344</v>
      </c>
      <c r="AT198" s="530">
        <f>AS198/AQ198</f>
        <v>-5.7500082590743892E-2</v>
      </c>
      <c r="AU198" s="531"/>
      <c r="AV198" s="529">
        <f>T198/$E198</f>
        <v>162.75899099494083</v>
      </c>
      <c r="AW198" s="529">
        <f>U198/$F198</f>
        <v>93.382977968412121</v>
      </c>
      <c r="AX198" s="529">
        <f>AW198-AV198</f>
        <v>-69.37601302652871</v>
      </c>
      <c r="AY198" s="530">
        <f>AX198/AV198</f>
        <v>-0.42624995769779123</v>
      </c>
      <c r="AZ198" s="531"/>
      <c r="BA198" s="529">
        <f>Y198/$E198</f>
        <v>227.06609985755529</v>
      </c>
      <c r="BB198" s="529">
        <f>Z198/$F198</f>
        <v>145.81577278517511</v>
      </c>
      <c r="BC198" s="529">
        <f>BB198-BA198</f>
        <v>-81.250327072380173</v>
      </c>
      <c r="BD198" s="530">
        <f>BC198/BA198</f>
        <v>-0.35782676112088374</v>
      </c>
      <c r="BE198" s="532"/>
      <c r="BF198" s="529">
        <f>AD198/$E198</f>
        <v>0</v>
      </c>
      <c r="BG198" s="529">
        <f>AE198/$F198</f>
        <v>165.36861685125294</v>
      </c>
      <c r="BH198" s="532"/>
      <c r="BI198" s="529">
        <f>AG198/$E198</f>
        <v>227.06609985755529</v>
      </c>
      <c r="BJ198" s="529">
        <f>AH198/$F198</f>
        <v>311.18438963642802</v>
      </c>
      <c r="BK198" s="529">
        <f>BJ198-BI198</f>
        <v>84.118289778872736</v>
      </c>
      <c r="BL198" s="530">
        <f>BK198/BI198</f>
        <v>0.37045728020009333</v>
      </c>
    </row>
    <row r="199" spans="1:64">
      <c r="A199" s="397">
        <v>611</v>
      </c>
      <c r="B199" s="412">
        <v>1</v>
      </c>
      <c r="C199" s="413">
        <v>35</v>
      </c>
      <c r="D199" s="398" t="s">
        <v>223</v>
      </c>
      <c r="E199" s="400">
        <v>5011</v>
      </c>
      <c r="F199" s="400">
        <v>4973</v>
      </c>
      <c r="G199" s="522">
        <f>F199-E199</f>
        <v>-38</v>
      </c>
      <c r="H199" s="523">
        <f>G199/E199</f>
        <v>-7.5833167032528436E-3</v>
      </c>
      <c r="I199" s="523"/>
      <c r="J199" s="400">
        <v>3179278.222573305</v>
      </c>
      <c r="K199" s="434">
        <f>'1. Vos-laskelma'!D199</f>
        <v>2847645.5817119945</v>
      </c>
      <c r="L199" s="522">
        <f>K199-J199</f>
        <v>-331632.64086131053</v>
      </c>
      <c r="M199" s="523">
        <f>L199/J199</f>
        <v>-0.10431066979501007</v>
      </c>
      <c r="N199" s="523"/>
      <c r="O199" s="400">
        <v>1127579.3538515638</v>
      </c>
      <c r="P199" s="434">
        <f>'1. Vos-laskelma'!G199</f>
        <v>1085721.566498236</v>
      </c>
      <c r="Q199" s="522">
        <f>P199-O199</f>
        <v>-41857.787353327731</v>
      </c>
      <c r="R199" s="523">
        <f>Q199/O199</f>
        <v>-3.712181072697962E-2</v>
      </c>
      <c r="S199" s="523"/>
      <c r="T199" s="400">
        <v>719641.43990759377</v>
      </c>
      <c r="U199" s="434">
        <f>'1. Vos-laskelma'!I199</f>
        <v>399304.12559151137</v>
      </c>
      <c r="V199" s="522">
        <f>U199-T199</f>
        <v>-320337.3143160824</v>
      </c>
      <c r="W199" s="523">
        <f>V199/T199</f>
        <v>-0.44513461364483903</v>
      </c>
      <c r="X199" s="524"/>
      <c r="Y199" s="434">
        <f>SUM(J199,O199,T199)</f>
        <v>5026499.0163324624</v>
      </c>
      <c r="Z199" s="434">
        <f>SUM(K199,P199,U199)</f>
        <v>4332671.2738017421</v>
      </c>
      <c r="AA199" s="522">
        <f>Z199-Y199</f>
        <v>-693827.74253072031</v>
      </c>
      <c r="AB199" s="523">
        <f>AA199/Y199</f>
        <v>-0.13803399548598044</v>
      </c>
      <c r="AC199" s="524"/>
      <c r="AD199" s="527">
        <v>0</v>
      </c>
      <c r="AE199" s="447">
        <v>450297.96397588204</v>
      </c>
      <c r="AF199" s="515"/>
      <c r="AG199" s="399">
        <v>5026499.0163324624</v>
      </c>
      <c r="AH199" s="399">
        <f>SUM(Z199,AE199)</f>
        <v>4782969.2377776243</v>
      </c>
      <c r="AI199" s="522">
        <f>AH199-AG199</f>
        <v>-243529.77855483815</v>
      </c>
      <c r="AJ199" s="523">
        <f>AI199/AG199</f>
        <v>-4.8449184564354569E-2</v>
      </c>
      <c r="AL199" s="529">
        <f>J199/$E199</f>
        <v>634.45983288231992</v>
      </c>
      <c r="AM199" s="529">
        <f>K199/$F199</f>
        <v>572.62127120691628</v>
      </c>
      <c r="AN199" s="529">
        <f>AM199-AL199</f>
        <v>-61.838561675403639</v>
      </c>
      <c r="AO199" s="530">
        <f>AN199/AL199</f>
        <v>-9.7466472218539171E-2</v>
      </c>
      <c r="AP199" s="531"/>
      <c r="AQ199" s="529">
        <f>O199/$E199</f>
        <v>225.02082495541086</v>
      </c>
      <c r="AR199" s="529">
        <f>P199/$F199</f>
        <v>218.32325889769476</v>
      </c>
      <c r="AS199" s="529">
        <f>AR199-AQ199</f>
        <v>-6.6975660577161023</v>
      </c>
      <c r="AT199" s="530">
        <f>AS199/AQ199</f>
        <v>-2.9764205419846198E-2</v>
      </c>
      <c r="AU199" s="531"/>
      <c r="AV199" s="529">
        <f>T199/$E199</f>
        <v>143.61234083168904</v>
      </c>
      <c r="AW199" s="529">
        <f>U199/$F199</f>
        <v>80.294414959081308</v>
      </c>
      <c r="AX199" s="529">
        <f>AW199-AV199</f>
        <v>-63.317925872607731</v>
      </c>
      <c r="AY199" s="530">
        <f>AX199/AV199</f>
        <v>-0.44089474139840912</v>
      </c>
      <c r="AZ199" s="531"/>
      <c r="BA199" s="529">
        <f>Y199/$E199</f>
        <v>1003.0929986694198</v>
      </c>
      <c r="BB199" s="529">
        <f>Z199/$F199</f>
        <v>871.23894506369231</v>
      </c>
      <c r="BC199" s="529">
        <f>BB199-BA199</f>
        <v>-131.85405360572747</v>
      </c>
      <c r="BD199" s="530">
        <f>BC199/BA199</f>
        <v>-0.13144748670425263</v>
      </c>
      <c r="BE199" s="532"/>
      <c r="BF199" s="529">
        <f>AD199/$E199</f>
        <v>0</v>
      </c>
      <c r="BG199" s="529">
        <f>AE199/$F199</f>
        <v>90.54855499213393</v>
      </c>
      <c r="BH199" s="532"/>
      <c r="BI199" s="529">
        <f>AG199/$E199</f>
        <v>1003.0929986694198</v>
      </c>
      <c r="BJ199" s="529">
        <f>AH199/$F199</f>
        <v>961.78750005582629</v>
      </c>
      <c r="BK199" s="529">
        <f>BJ199-BI199</f>
        <v>-41.3054986135935</v>
      </c>
      <c r="BL199" s="530">
        <f>BK199/BI199</f>
        <v>-4.1178134697764129E-2</v>
      </c>
    </row>
    <row r="200" spans="1:64">
      <c r="A200" s="397">
        <v>614</v>
      </c>
      <c r="B200" s="412">
        <v>19</v>
      </c>
      <c r="C200" s="412">
        <v>19</v>
      </c>
      <c r="D200" s="398" t="s">
        <v>224</v>
      </c>
      <c r="E200" s="400">
        <v>2999</v>
      </c>
      <c r="F200" s="400">
        <v>2923</v>
      </c>
      <c r="G200" s="522">
        <f>F200-E200</f>
        <v>-76</v>
      </c>
      <c r="H200" s="523">
        <f>G200/E200</f>
        <v>-2.5341780593531177E-2</v>
      </c>
      <c r="I200" s="523"/>
      <c r="J200" s="400">
        <v>855634.25284885406</v>
      </c>
      <c r="K200" s="434">
        <f>'1. Vos-laskelma'!D200</f>
        <v>844376.60699495999</v>
      </c>
      <c r="L200" s="522">
        <f>K200-J200</f>
        <v>-11257.645853894064</v>
      </c>
      <c r="M200" s="523">
        <f>L200/J200</f>
        <v>-1.3157077123094911E-2</v>
      </c>
      <c r="N200" s="523"/>
      <c r="O200" s="400">
        <v>1516639.8992714647</v>
      </c>
      <c r="P200" s="434">
        <f>'1. Vos-laskelma'!G200</f>
        <v>1455919.989889754</v>
      </c>
      <c r="Q200" s="522">
        <f>P200-O200</f>
        <v>-60719.909381710691</v>
      </c>
      <c r="R200" s="523">
        <f>Q200/O200</f>
        <v>-4.0035811672156453E-2</v>
      </c>
      <c r="S200" s="523"/>
      <c r="T200" s="400">
        <v>769000.93389053084</v>
      </c>
      <c r="U200" s="434">
        <f>'1. Vos-laskelma'!I200</f>
        <v>573922.06870440149</v>
      </c>
      <c r="V200" s="522">
        <f>U200-T200</f>
        <v>-195078.86518612935</v>
      </c>
      <c r="W200" s="523">
        <f>V200/T200</f>
        <v>-0.25367832025793002</v>
      </c>
      <c r="X200" s="524"/>
      <c r="Y200" s="434">
        <f>SUM(J200,O200,T200)</f>
        <v>3141275.0860108496</v>
      </c>
      <c r="Z200" s="434">
        <f>SUM(K200,P200,U200)</f>
        <v>2874218.6655891156</v>
      </c>
      <c r="AA200" s="522">
        <f>Z200-Y200</f>
        <v>-267056.42042173399</v>
      </c>
      <c r="AB200" s="523">
        <f>AA200/Y200</f>
        <v>-8.5015292551431004E-2</v>
      </c>
      <c r="AC200" s="524"/>
      <c r="AD200" s="527">
        <v>0</v>
      </c>
      <c r="AE200" s="447">
        <v>474159.02069974324</v>
      </c>
      <c r="AF200" s="515"/>
      <c r="AG200" s="399">
        <v>3141275.0860108496</v>
      </c>
      <c r="AH200" s="399">
        <f>SUM(Z200,AE200)</f>
        <v>3348377.6862888588</v>
      </c>
      <c r="AI200" s="522">
        <f>AH200-AG200</f>
        <v>207102.60027800919</v>
      </c>
      <c r="AJ200" s="523">
        <f>AI200/AG200</f>
        <v>6.5929469596695447E-2</v>
      </c>
      <c r="AL200" s="529">
        <f>J200/$E200</f>
        <v>285.30651978954785</v>
      </c>
      <c r="AM200" s="529">
        <f>K200/$F200</f>
        <v>288.87328326888814</v>
      </c>
      <c r="AN200" s="529">
        <f>AM200-AL200</f>
        <v>3.5667634793402954</v>
      </c>
      <c r="AO200" s="530">
        <f>AN200/AL200</f>
        <v>1.2501514097789514E-2</v>
      </c>
      <c r="AP200" s="531"/>
      <c r="AQ200" s="529">
        <f>O200/$E200</f>
        <v>505.71520482543002</v>
      </c>
      <c r="AR200" s="529">
        <f>P200/$F200</f>
        <v>498.09099893594049</v>
      </c>
      <c r="AS200" s="529">
        <f>AR200-AQ200</f>
        <v>-7.6242058894895308</v>
      </c>
      <c r="AT200" s="530">
        <f>AS200/AQ200</f>
        <v>-1.5076085940744777E-2</v>
      </c>
      <c r="AU200" s="531"/>
      <c r="AV200" s="529">
        <f>T200/$E200</f>
        <v>256.41911766940007</v>
      </c>
      <c r="AW200" s="529">
        <f>U200/$F200</f>
        <v>196.34692737064711</v>
      </c>
      <c r="AX200" s="529">
        <f>AW200-AV200</f>
        <v>-60.072190298752957</v>
      </c>
      <c r="AY200" s="530">
        <f>AX200/AV200</f>
        <v>-0.23427344593004856</v>
      </c>
      <c r="AZ200" s="531"/>
      <c r="BA200" s="529">
        <f>Y200/$E200</f>
        <v>1047.440842284378</v>
      </c>
      <c r="BB200" s="529">
        <f>Z200/$F200</f>
        <v>983.31120957547569</v>
      </c>
      <c r="BC200" s="529">
        <f>BB200-BA200</f>
        <v>-64.129632708902363</v>
      </c>
      <c r="BD200" s="530">
        <f>BC200/BA200</f>
        <v>-6.1225064099124843E-2</v>
      </c>
      <c r="BE200" s="532"/>
      <c r="BF200" s="529">
        <f>AD200/$E200</f>
        <v>0</v>
      </c>
      <c r="BG200" s="529">
        <f>AE200/$F200</f>
        <v>162.21656541215984</v>
      </c>
      <c r="BH200" s="532"/>
      <c r="BI200" s="529">
        <f>AG200/$E200</f>
        <v>1047.440842284378</v>
      </c>
      <c r="BJ200" s="529">
        <f>AH200/$F200</f>
        <v>1145.5277749876357</v>
      </c>
      <c r="BK200" s="529">
        <f>BJ200-BI200</f>
        <v>98.086932703257617</v>
      </c>
      <c r="BL200" s="530">
        <f>BK200/BI200</f>
        <v>9.3644365145566108E-2</v>
      </c>
    </row>
    <row r="201" spans="1:64">
      <c r="A201" s="397">
        <v>615</v>
      </c>
      <c r="B201" s="412">
        <v>17</v>
      </c>
      <c r="C201" s="412">
        <v>17</v>
      </c>
      <c r="D201" s="398" t="s">
        <v>225</v>
      </c>
      <c r="E201" s="400">
        <v>7603</v>
      </c>
      <c r="F201" s="400">
        <v>7479</v>
      </c>
      <c r="G201" s="522">
        <f>F201-E201</f>
        <v>-124</v>
      </c>
      <c r="H201" s="523">
        <f>G201/E201</f>
        <v>-1.6309351571747996E-2</v>
      </c>
      <c r="I201" s="523"/>
      <c r="J201" s="400">
        <v>10027457.405657804</v>
      </c>
      <c r="K201" s="434">
        <f>'1. Vos-laskelma'!D201</f>
        <v>10064890.180444004</v>
      </c>
      <c r="L201" s="522">
        <f>K201-J201</f>
        <v>37432.774786200374</v>
      </c>
      <c r="M201" s="523">
        <f>L201/J201</f>
        <v>3.7330275534333997E-3</v>
      </c>
      <c r="N201" s="523"/>
      <c r="O201" s="400">
        <v>3665159.1393682896</v>
      </c>
      <c r="P201" s="434">
        <f>'1. Vos-laskelma'!G201</f>
        <v>3974873.5910725119</v>
      </c>
      <c r="Q201" s="522">
        <f>P201-O201</f>
        <v>309714.45170422224</v>
      </c>
      <c r="R201" s="523">
        <f>Q201/O201</f>
        <v>8.4502320343340737E-2</v>
      </c>
      <c r="S201" s="523"/>
      <c r="T201" s="400">
        <v>1557067.0265398102</v>
      </c>
      <c r="U201" s="434">
        <f>'1. Vos-laskelma'!I201</f>
        <v>1046909.394046371</v>
      </c>
      <c r="V201" s="522">
        <f>U201-T201</f>
        <v>-510157.63249343925</v>
      </c>
      <c r="W201" s="523">
        <f>V201/T201</f>
        <v>-0.32764012325605291</v>
      </c>
      <c r="X201" s="524"/>
      <c r="Y201" s="434">
        <f>SUM(J201,O201,T201)</f>
        <v>15249683.571565904</v>
      </c>
      <c r="Z201" s="434">
        <f>SUM(K201,P201,U201)</f>
        <v>15086673.165562889</v>
      </c>
      <c r="AA201" s="522">
        <f>Z201-Y201</f>
        <v>-163010.40600301512</v>
      </c>
      <c r="AB201" s="523">
        <f>AA201/Y201</f>
        <v>-1.0689428750309243E-2</v>
      </c>
      <c r="AC201" s="524"/>
      <c r="AD201" s="527">
        <v>0</v>
      </c>
      <c r="AE201" s="447">
        <v>1264126.6003279113</v>
      </c>
      <c r="AF201" s="515"/>
      <c r="AG201" s="399">
        <v>15249683.571565904</v>
      </c>
      <c r="AH201" s="399">
        <f>SUM(Z201,AE201)</f>
        <v>16350799.765890799</v>
      </c>
      <c r="AI201" s="522">
        <f>AH201-AG201</f>
        <v>1101116.1943248957</v>
      </c>
      <c r="AJ201" s="523">
        <f>AI201/AG201</f>
        <v>7.220583883969918E-2</v>
      </c>
      <c r="AL201" s="529">
        <f>J201/$E201</f>
        <v>1318.8816790290416</v>
      </c>
      <c r="AM201" s="529">
        <f>K201/$F201</f>
        <v>1345.753467100415</v>
      </c>
      <c r="AN201" s="529">
        <f>AM201-AL201</f>
        <v>26.87178807137343</v>
      </c>
      <c r="AO201" s="530">
        <f>AN201/AL201</f>
        <v>2.0374676893803238E-2</v>
      </c>
      <c r="AP201" s="531"/>
      <c r="AQ201" s="529">
        <f>O201/$E201</f>
        <v>482.06749169647372</v>
      </c>
      <c r="AR201" s="529">
        <f>P201/$F201</f>
        <v>531.47126501838636</v>
      </c>
      <c r="AS201" s="529">
        <f>AR201-AQ201</f>
        <v>49.403773321912638</v>
      </c>
      <c r="AT201" s="530">
        <f>AS201/AQ201</f>
        <v>0.10248310490311791</v>
      </c>
      <c r="AU201" s="531"/>
      <c r="AV201" s="529">
        <f>T201/$E201</f>
        <v>204.79639965011313</v>
      </c>
      <c r="AW201" s="529">
        <f>U201/$F201</f>
        <v>139.97986282208464</v>
      </c>
      <c r="AX201" s="529">
        <f>AW201-AV201</f>
        <v>-64.816536828028489</v>
      </c>
      <c r="AY201" s="530">
        <f>AX201/AV201</f>
        <v>-0.3164925601170972</v>
      </c>
      <c r="AZ201" s="531"/>
      <c r="BA201" s="529">
        <f>Y201/$E201</f>
        <v>2005.7455703756286</v>
      </c>
      <c r="BB201" s="529">
        <f>Z201/$F201</f>
        <v>2017.2045949408864</v>
      </c>
      <c r="BC201" s="529">
        <f>BB201-BA201</f>
        <v>11.459024565257778</v>
      </c>
      <c r="BD201" s="530">
        <f>BC201/BA201</f>
        <v>5.7130997742210017E-3</v>
      </c>
      <c r="BE201" s="532"/>
      <c r="BF201" s="529">
        <f>AD201/$E201</f>
        <v>0</v>
      </c>
      <c r="BG201" s="529">
        <f>AE201/$F201</f>
        <v>169.02347911858689</v>
      </c>
      <c r="BH201" s="532"/>
      <c r="BI201" s="529">
        <f>AG201/$E201</f>
        <v>2005.7455703756286</v>
      </c>
      <c r="BJ201" s="529">
        <f>AH201/$F201</f>
        <v>2186.2280740594733</v>
      </c>
      <c r="BK201" s="529">
        <f>BJ201-BI201</f>
        <v>180.4825036838447</v>
      </c>
      <c r="BL201" s="530">
        <f>BK201/BI201</f>
        <v>8.9982750728470812E-2</v>
      </c>
    </row>
    <row r="202" spans="1:64">
      <c r="A202" s="397">
        <v>616</v>
      </c>
      <c r="B202" s="412">
        <v>1</v>
      </c>
      <c r="C202" s="413">
        <v>34</v>
      </c>
      <c r="D202" s="398" t="s">
        <v>226</v>
      </c>
      <c r="E202" s="400">
        <v>1807</v>
      </c>
      <c r="F202" s="400">
        <v>1781</v>
      </c>
      <c r="G202" s="522">
        <f>F202-E202</f>
        <v>-26</v>
      </c>
      <c r="H202" s="523">
        <f>G202/E202</f>
        <v>-1.4388489208633094E-2</v>
      </c>
      <c r="I202" s="523"/>
      <c r="J202" s="400">
        <v>-90090.854950302222</v>
      </c>
      <c r="K202" s="434">
        <f>'1. Vos-laskelma'!D202</f>
        <v>-123759.80285948422</v>
      </c>
      <c r="L202" s="522">
        <f>K202-J202</f>
        <v>-33668.947909181996</v>
      </c>
      <c r="M202" s="523">
        <f>L202/J202</f>
        <v>0.37372214891017691</v>
      </c>
      <c r="N202" s="523"/>
      <c r="O202" s="400">
        <v>779712.87489525776</v>
      </c>
      <c r="P202" s="434">
        <f>'1. Vos-laskelma'!G202</f>
        <v>815321.92242810759</v>
      </c>
      <c r="Q202" s="522">
        <f>P202-O202</f>
        <v>35609.047532849829</v>
      </c>
      <c r="R202" s="523">
        <f>Q202/O202</f>
        <v>4.5669436377632405E-2</v>
      </c>
      <c r="S202" s="523"/>
      <c r="T202" s="400">
        <v>380148.71369228436</v>
      </c>
      <c r="U202" s="434">
        <f>'1. Vos-laskelma'!I202</f>
        <v>239804.86705117437</v>
      </c>
      <c r="V202" s="522">
        <f>U202-T202</f>
        <v>-140343.84664110999</v>
      </c>
      <c r="W202" s="523">
        <f>V202/T202</f>
        <v>-0.3691814323873075</v>
      </c>
      <c r="X202" s="524"/>
      <c r="Y202" s="434">
        <f>SUM(J202,O202,T202)</f>
        <v>1069770.73363724</v>
      </c>
      <c r="Z202" s="434">
        <f>SUM(K202,P202,U202)</f>
        <v>931366.98661979777</v>
      </c>
      <c r="AA202" s="522">
        <f>Z202-Y202</f>
        <v>-138403.74701744225</v>
      </c>
      <c r="AB202" s="523">
        <f>AA202/Y202</f>
        <v>-0.12937701758475573</v>
      </c>
      <c r="AC202" s="524"/>
      <c r="AD202" s="527">
        <v>0</v>
      </c>
      <c r="AE202" s="447">
        <v>217404.60916426318</v>
      </c>
      <c r="AF202" s="515"/>
      <c r="AG202" s="399">
        <v>1069770.73363724</v>
      </c>
      <c r="AH202" s="399">
        <f>SUM(Z202,AE202)</f>
        <v>1148771.5957840609</v>
      </c>
      <c r="AI202" s="522">
        <f>AH202-AG202</f>
        <v>79000.862146820873</v>
      </c>
      <c r="AJ202" s="523">
        <f>AI202/AG202</f>
        <v>7.3848404768203466E-2</v>
      </c>
      <c r="AL202" s="529">
        <f>J202/$E202</f>
        <v>-49.856588240344337</v>
      </c>
      <c r="AM202" s="529">
        <f>K202/$F202</f>
        <v>-69.488940403977665</v>
      </c>
      <c r="AN202" s="529">
        <f>AM202-AL202</f>
        <v>-19.632352163633328</v>
      </c>
      <c r="AO202" s="530">
        <f>AN202/AL202</f>
        <v>0.39377648685047156</v>
      </c>
      <c r="AP202" s="531"/>
      <c r="AQ202" s="529">
        <f>O202/$E202</f>
        <v>431.49578024087316</v>
      </c>
      <c r="AR202" s="529">
        <f>P202/$F202</f>
        <v>457.7888390949509</v>
      </c>
      <c r="AS202" s="529">
        <f>AR202-AQ202</f>
        <v>26.293058854077742</v>
      </c>
      <c r="AT202" s="530">
        <f>AS202/AQ202</f>
        <v>6.0934683624021102E-2</v>
      </c>
      <c r="AU202" s="531"/>
      <c r="AV202" s="529">
        <f>T202/$E202</f>
        <v>210.37560248604558</v>
      </c>
      <c r="AW202" s="529">
        <f>U202/$F202</f>
        <v>134.64619149420233</v>
      </c>
      <c r="AX202" s="529">
        <f>AW202-AV202</f>
        <v>-75.729410991843253</v>
      </c>
      <c r="AY202" s="530">
        <f>AX202/AV202</f>
        <v>-0.35997240220318066</v>
      </c>
      <c r="AZ202" s="531"/>
      <c r="BA202" s="529">
        <f>Y202/$E202</f>
        <v>592.01479448657449</v>
      </c>
      <c r="BB202" s="529">
        <f>Z202/$F202</f>
        <v>522.94609018517565</v>
      </c>
      <c r="BC202" s="529">
        <f>BB202-BA202</f>
        <v>-69.068704301398839</v>
      </c>
      <c r="BD202" s="530">
        <f>BC202/BA202</f>
        <v>-0.11666719302394926</v>
      </c>
      <c r="BE202" s="532"/>
      <c r="BF202" s="529">
        <f>AD202/$E202</f>
        <v>0</v>
      </c>
      <c r="BG202" s="529">
        <f>AE202/$F202</f>
        <v>122.06884287718314</v>
      </c>
      <c r="BH202" s="532"/>
      <c r="BI202" s="529">
        <f>AG202/$E202</f>
        <v>592.01479448657449</v>
      </c>
      <c r="BJ202" s="529">
        <f>AH202/$F202</f>
        <v>645.01493306235875</v>
      </c>
      <c r="BK202" s="529">
        <f>BJ202-BI202</f>
        <v>53.000138575784263</v>
      </c>
      <c r="BL202" s="530">
        <f>BK202/BI202</f>
        <v>8.9525023815914415E-2</v>
      </c>
    </row>
    <row r="203" spans="1:64">
      <c r="A203" s="397">
        <v>619</v>
      </c>
      <c r="B203" s="412">
        <v>6</v>
      </c>
      <c r="C203" s="412">
        <v>6</v>
      </c>
      <c r="D203" s="398" t="s">
        <v>227</v>
      </c>
      <c r="E203" s="400">
        <v>2675</v>
      </c>
      <c r="F203" s="400">
        <v>2650</v>
      </c>
      <c r="G203" s="522">
        <f>F203-E203</f>
        <v>-25</v>
      </c>
      <c r="H203" s="523">
        <f>G203/E203</f>
        <v>-9.3457943925233638E-3</v>
      </c>
      <c r="I203" s="523"/>
      <c r="J203" s="400">
        <v>1095628.0857051713</v>
      </c>
      <c r="K203" s="434">
        <f>'1. Vos-laskelma'!D203</f>
        <v>936931.03322693252</v>
      </c>
      <c r="L203" s="522">
        <f>K203-J203</f>
        <v>-158697.05247823882</v>
      </c>
      <c r="M203" s="523">
        <f>L203/J203</f>
        <v>-0.14484573236920789</v>
      </c>
      <c r="N203" s="523"/>
      <c r="O203" s="400">
        <v>1560511.2675316883</v>
      </c>
      <c r="P203" s="434">
        <f>'1. Vos-laskelma'!G203</f>
        <v>1658156.5311216044</v>
      </c>
      <c r="Q203" s="522">
        <f>P203-O203</f>
        <v>97645.263589916052</v>
      </c>
      <c r="R203" s="523">
        <f>Q203/O203</f>
        <v>6.2572610413998975E-2</v>
      </c>
      <c r="S203" s="523"/>
      <c r="T203" s="400">
        <v>688811.51824984758</v>
      </c>
      <c r="U203" s="434">
        <f>'1. Vos-laskelma'!I203</f>
        <v>559829.42749997659</v>
      </c>
      <c r="V203" s="522">
        <f>U203-T203</f>
        <v>-128982.09074987099</v>
      </c>
      <c r="W203" s="523">
        <f>V203/T203</f>
        <v>-0.18725309802831469</v>
      </c>
      <c r="X203" s="524"/>
      <c r="Y203" s="434">
        <f>SUM(J203,O203,T203)</f>
        <v>3344950.8714867071</v>
      </c>
      <c r="Z203" s="434">
        <f>SUM(K203,P203,U203)</f>
        <v>3154916.9918485135</v>
      </c>
      <c r="AA203" s="522">
        <f>Z203-Y203</f>
        <v>-190033.87963819364</v>
      </c>
      <c r="AB203" s="523">
        <f>AA203/Y203</f>
        <v>-5.6812158665197558E-2</v>
      </c>
      <c r="AC203" s="524"/>
      <c r="AD203" s="527">
        <v>0</v>
      </c>
      <c r="AE203" s="447">
        <v>379363.08468535694</v>
      </c>
      <c r="AF203" s="515"/>
      <c r="AG203" s="399">
        <v>3344950.8714867071</v>
      </c>
      <c r="AH203" s="399">
        <f>SUM(Z203,AE203)</f>
        <v>3534280.0765338703</v>
      </c>
      <c r="AI203" s="522">
        <f>AH203-AG203</f>
        <v>189329.20504716318</v>
      </c>
      <c r="AJ203" s="523">
        <f>AI203/AG203</f>
        <v>5.660149052144773E-2</v>
      </c>
      <c r="AL203" s="529">
        <f>J203/$E203</f>
        <v>409.58059278697993</v>
      </c>
      <c r="AM203" s="529">
        <f>K203/$F203</f>
        <v>353.55888046299339</v>
      </c>
      <c r="AN203" s="529">
        <f>AM203-AL203</f>
        <v>-56.021712323986549</v>
      </c>
      <c r="AO203" s="530">
        <f>AN203/AL203</f>
        <v>-0.13677823927835139</v>
      </c>
      <c r="AP203" s="531"/>
      <c r="AQ203" s="529">
        <f>O203/$E203</f>
        <v>583.36869814268721</v>
      </c>
      <c r="AR203" s="529">
        <f>P203/$F203</f>
        <v>625.71944570626579</v>
      </c>
      <c r="AS203" s="529">
        <f>AR203-AQ203</f>
        <v>42.35074756357858</v>
      </c>
      <c r="AT203" s="530">
        <f>AS203/AQ203</f>
        <v>7.2596880323564997E-2</v>
      </c>
      <c r="AU203" s="531"/>
      <c r="AV203" s="529">
        <f>T203/$E203</f>
        <v>257.49963299059721</v>
      </c>
      <c r="AW203" s="529">
        <f>U203/$F203</f>
        <v>211.25638773584024</v>
      </c>
      <c r="AX203" s="529">
        <f>AW203-AV203</f>
        <v>-46.243245254756971</v>
      </c>
      <c r="AY203" s="530">
        <f>AX203/AV203</f>
        <v>-0.17958567442480813</v>
      </c>
      <c r="AZ203" s="531"/>
      <c r="BA203" s="529">
        <f>Y203/$E203</f>
        <v>1250.4489239202644</v>
      </c>
      <c r="BB203" s="529">
        <f>Z203/$F203</f>
        <v>1190.5347139050994</v>
      </c>
      <c r="BC203" s="529">
        <f>BB203-BA203</f>
        <v>-59.914210015165054</v>
      </c>
      <c r="BD203" s="530">
        <f>BC203/BA203</f>
        <v>-4.791416016203915E-2</v>
      </c>
      <c r="BE203" s="532"/>
      <c r="BF203" s="529">
        <f>AD203/$E203</f>
        <v>0</v>
      </c>
      <c r="BG203" s="529">
        <f>AE203/$F203</f>
        <v>143.15588101334225</v>
      </c>
      <c r="BH203" s="532"/>
      <c r="BI203" s="529">
        <f>AG203/$E203</f>
        <v>1250.4489239202644</v>
      </c>
      <c r="BJ203" s="529">
        <f>AH203/$F203</f>
        <v>1333.6905949184415</v>
      </c>
      <c r="BK203" s="529">
        <f>BJ203-BI203</f>
        <v>83.241670998177142</v>
      </c>
      <c r="BL203" s="530">
        <f>BK203/BI203</f>
        <v>6.6569429111272602E-2</v>
      </c>
    </row>
    <row r="204" spans="1:64">
      <c r="A204" s="397">
        <v>620</v>
      </c>
      <c r="B204" s="412">
        <v>18</v>
      </c>
      <c r="C204" s="412">
        <v>18</v>
      </c>
      <c r="D204" s="398" t="s">
        <v>228</v>
      </c>
      <c r="E204" s="400">
        <v>2380</v>
      </c>
      <c r="F204" s="400">
        <v>2359</v>
      </c>
      <c r="G204" s="522">
        <f>F204-E204</f>
        <v>-21</v>
      </c>
      <c r="H204" s="523">
        <f>G204/E204</f>
        <v>-8.8235294117647058E-3</v>
      </c>
      <c r="I204" s="523"/>
      <c r="J204" s="400">
        <v>2287524.8755971836</v>
      </c>
      <c r="K204" s="434">
        <f>'1. Vos-laskelma'!D204</f>
        <v>2521861.657505176</v>
      </c>
      <c r="L204" s="522">
        <f>K204-J204</f>
        <v>234336.78190799244</v>
      </c>
      <c r="M204" s="523">
        <f>L204/J204</f>
        <v>0.10244119502605026</v>
      </c>
      <c r="N204" s="523"/>
      <c r="O204" s="400">
        <v>795721.41825120139</v>
      </c>
      <c r="P204" s="434">
        <f>'1. Vos-laskelma'!G204</f>
        <v>962297.04346247751</v>
      </c>
      <c r="Q204" s="522">
        <f>P204-O204</f>
        <v>166575.62521127611</v>
      </c>
      <c r="R204" s="523">
        <f>Q204/O204</f>
        <v>0.2093391247119728</v>
      </c>
      <c r="S204" s="523"/>
      <c r="T204" s="400">
        <v>591004.61593204807</v>
      </c>
      <c r="U204" s="434">
        <f>'1. Vos-laskelma'!I204</f>
        <v>449168.83703626262</v>
      </c>
      <c r="V204" s="522">
        <f>U204-T204</f>
        <v>-141835.77889578545</v>
      </c>
      <c r="W204" s="523">
        <f>V204/T204</f>
        <v>-0.23999098327193658</v>
      </c>
      <c r="X204" s="524"/>
      <c r="Y204" s="434">
        <f>SUM(J204,O204,T204)</f>
        <v>3674250.9097804334</v>
      </c>
      <c r="Z204" s="434">
        <f>SUM(K204,P204,U204)</f>
        <v>3933327.5380039164</v>
      </c>
      <c r="AA204" s="522">
        <f>Z204-Y204</f>
        <v>259076.62822348299</v>
      </c>
      <c r="AB204" s="523">
        <f>AA204/Y204</f>
        <v>7.0511414322263835E-2</v>
      </c>
      <c r="AC204" s="524"/>
      <c r="AD204" s="527">
        <v>0</v>
      </c>
      <c r="AE204" s="447">
        <v>468476.43361810962</v>
      </c>
      <c r="AF204" s="515"/>
      <c r="AG204" s="399">
        <v>3674250.9097804334</v>
      </c>
      <c r="AH204" s="399">
        <f>SUM(Z204,AE204)</f>
        <v>4401803.9716220256</v>
      </c>
      <c r="AI204" s="522">
        <f>AH204-AG204</f>
        <v>727553.06184159219</v>
      </c>
      <c r="AJ204" s="523">
        <f>AI204/AG204</f>
        <v>0.19801398426681466</v>
      </c>
      <c r="AL204" s="529">
        <f>J204/$E204</f>
        <v>961.14490571310239</v>
      </c>
      <c r="AM204" s="529">
        <f>K204/$F204</f>
        <v>1069.0384304812108</v>
      </c>
      <c r="AN204" s="529">
        <f>AM204-AL204</f>
        <v>107.89352476810836</v>
      </c>
      <c r="AO204" s="530">
        <f>AN204/AL204</f>
        <v>0.11225521159898247</v>
      </c>
      <c r="AP204" s="531"/>
      <c r="AQ204" s="529">
        <f>O204/$E204</f>
        <v>334.33673035764764</v>
      </c>
      <c r="AR204" s="529">
        <f>P204/$F204</f>
        <v>407.92583444784975</v>
      </c>
      <c r="AS204" s="529">
        <f>AR204-AQ204</f>
        <v>73.589104090202113</v>
      </c>
      <c r="AT204" s="530">
        <f>AS204/AQ204</f>
        <v>0.22010475490228718</v>
      </c>
      <c r="AU204" s="531"/>
      <c r="AV204" s="529">
        <f>T204/$E204</f>
        <v>248.32126719833951</v>
      </c>
      <c r="AW204" s="529">
        <f>U204/$F204</f>
        <v>190.40645910820797</v>
      </c>
      <c r="AX204" s="529">
        <f>AW204-AV204</f>
        <v>-57.914808090131544</v>
      </c>
      <c r="AY204" s="530">
        <f>AX204/AV204</f>
        <v>-0.23322532436931287</v>
      </c>
      <c r="AZ204" s="531"/>
      <c r="BA204" s="529">
        <f>Y204/$E204</f>
        <v>1543.8029032690897</v>
      </c>
      <c r="BB204" s="529">
        <f>Z204/$F204</f>
        <v>1667.3707240372685</v>
      </c>
      <c r="BC204" s="529">
        <f>BB204-BA204</f>
        <v>123.56782076817876</v>
      </c>
      <c r="BD204" s="530">
        <f>BC204/BA204</f>
        <v>8.0041189523945663E-2</v>
      </c>
      <c r="BE204" s="532"/>
      <c r="BF204" s="529">
        <f>AD204/$E204</f>
        <v>0</v>
      </c>
      <c r="BG204" s="529">
        <f>AE204/$F204</f>
        <v>198.59111217384893</v>
      </c>
      <c r="BH204" s="532"/>
      <c r="BI204" s="529">
        <f>AG204/$E204</f>
        <v>1543.8029032690897</v>
      </c>
      <c r="BJ204" s="529">
        <f>AH204/$F204</f>
        <v>1865.9618362111173</v>
      </c>
      <c r="BK204" s="529">
        <f>BJ204-BI204</f>
        <v>322.1589329420276</v>
      </c>
      <c r="BL204" s="530">
        <f>BK204/BI204</f>
        <v>0.20867879718313645</v>
      </c>
    </row>
    <row r="205" spans="1:64">
      <c r="A205" s="397">
        <v>623</v>
      </c>
      <c r="B205" s="412">
        <v>10</v>
      </c>
      <c r="C205" s="412">
        <v>10</v>
      </c>
      <c r="D205" s="398" t="s">
        <v>229</v>
      </c>
      <c r="E205" s="400">
        <v>2107</v>
      </c>
      <c r="F205" s="400">
        <v>2108</v>
      </c>
      <c r="G205" s="522">
        <f>F205-E205</f>
        <v>1</v>
      </c>
      <c r="H205" s="523">
        <f>G205/E205</f>
        <v>4.7460844803037496E-4</v>
      </c>
      <c r="I205" s="523"/>
      <c r="J205" s="400">
        <v>1417190.0045791981</v>
      </c>
      <c r="K205" s="434">
        <f>'1. Vos-laskelma'!D205</f>
        <v>1324951.8258277392</v>
      </c>
      <c r="L205" s="522">
        <f>K205-J205</f>
        <v>-92238.17875145888</v>
      </c>
      <c r="M205" s="523">
        <f>L205/J205</f>
        <v>-6.5085259177259644E-2</v>
      </c>
      <c r="N205" s="523"/>
      <c r="O205" s="400">
        <v>-71486.339083328654</v>
      </c>
      <c r="P205" s="434">
        <f>'1. Vos-laskelma'!G205</f>
        <v>-49426.714111726942</v>
      </c>
      <c r="Q205" s="522">
        <f>P205-O205</f>
        <v>22059.624971601712</v>
      </c>
      <c r="R205" s="523">
        <f>Q205/O205</f>
        <v>-0.30858518221065601</v>
      </c>
      <c r="S205" s="523"/>
      <c r="T205" s="400">
        <v>474537.06906927645</v>
      </c>
      <c r="U205" s="434">
        <f>'1. Vos-laskelma'!I205</f>
        <v>403825.34301499452</v>
      </c>
      <c r="V205" s="522">
        <f>U205-T205</f>
        <v>-70711.726054281928</v>
      </c>
      <c r="W205" s="523">
        <f>V205/T205</f>
        <v>-0.14901201752893808</v>
      </c>
      <c r="X205" s="524"/>
      <c r="Y205" s="434">
        <f>SUM(J205,O205,T205)</f>
        <v>1820240.7345651458</v>
      </c>
      <c r="Z205" s="434">
        <f>SUM(K205,P205,U205)</f>
        <v>1679350.4547310066</v>
      </c>
      <c r="AA205" s="522">
        <f>Z205-Y205</f>
        <v>-140890.27983413916</v>
      </c>
      <c r="AB205" s="523">
        <f>AA205/Y205</f>
        <v>-7.7402003569488162E-2</v>
      </c>
      <c r="AC205" s="524"/>
      <c r="AD205" s="527">
        <v>0</v>
      </c>
      <c r="AE205" s="447">
        <v>208150.92100062041</v>
      </c>
      <c r="AF205" s="515"/>
      <c r="AG205" s="399">
        <v>1820240.7345651458</v>
      </c>
      <c r="AH205" s="399">
        <f>SUM(Z205,AE205)</f>
        <v>1887501.375731627</v>
      </c>
      <c r="AI205" s="522">
        <f>AH205-AG205</f>
        <v>67260.641166481189</v>
      </c>
      <c r="AJ205" s="523">
        <f>AI205/AG205</f>
        <v>3.6951508605014109E-2</v>
      </c>
      <c r="AL205" s="529">
        <f>J205/$E205</f>
        <v>672.61034863749319</v>
      </c>
      <c r="AM205" s="529">
        <f>K205/$F205</f>
        <v>628.53502173991421</v>
      </c>
      <c r="AN205" s="529">
        <f>AM205-AL205</f>
        <v>-44.075326897578975</v>
      </c>
      <c r="AO205" s="530">
        <f>AN205/AL205</f>
        <v>-6.5528767118826478E-2</v>
      </c>
      <c r="AP205" s="531"/>
      <c r="AQ205" s="529">
        <f>O205/$E205</f>
        <v>-33.928020447711745</v>
      </c>
      <c r="AR205" s="529">
        <f>P205/$F205</f>
        <v>-23.447207832887543</v>
      </c>
      <c r="AS205" s="529">
        <f>AR205-AQ205</f>
        <v>10.480812614824202</v>
      </c>
      <c r="AT205" s="530">
        <f>AS205/AQ205</f>
        <v>-0.30891317785476857</v>
      </c>
      <c r="AU205" s="531"/>
      <c r="AV205" s="529">
        <f>T205/$E205</f>
        <v>225.21930188385213</v>
      </c>
      <c r="AW205" s="529">
        <f>U205/$F205</f>
        <v>191.56799953272986</v>
      </c>
      <c r="AX205" s="529">
        <f>AW205-AV205</f>
        <v>-33.651302351122268</v>
      </c>
      <c r="AY205" s="530">
        <f>AX205/AV205</f>
        <v>-0.14941571201777629</v>
      </c>
      <c r="AZ205" s="531"/>
      <c r="BA205" s="529">
        <f>Y205/$E205</f>
        <v>863.90163007363356</v>
      </c>
      <c r="BB205" s="529">
        <f>Z205/$F205</f>
        <v>796.65581343975646</v>
      </c>
      <c r="BC205" s="529">
        <f>BB205-BA205</f>
        <v>-67.245816633877098</v>
      </c>
      <c r="BD205" s="530">
        <f>BC205/BA205</f>
        <v>-7.783966865318391E-2</v>
      </c>
      <c r="BE205" s="532"/>
      <c r="BF205" s="529">
        <f>AD205/$E205</f>
        <v>0</v>
      </c>
      <c r="BG205" s="529">
        <f>AE205/$F205</f>
        <v>98.743321157789566</v>
      </c>
      <c r="BH205" s="532"/>
      <c r="BI205" s="529">
        <f>AG205/$E205</f>
        <v>863.90163007363356</v>
      </c>
      <c r="BJ205" s="529">
        <f>AH205/$F205</f>
        <v>895.39913459754598</v>
      </c>
      <c r="BK205" s="529">
        <f>BJ205-BI205</f>
        <v>31.497504523912426</v>
      </c>
      <c r="BL205" s="530">
        <f>BK205/BI205</f>
        <v>3.6459596124651106E-2</v>
      </c>
    </row>
    <row r="206" spans="1:64">
      <c r="A206" s="397">
        <v>624</v>
      </c>
      <c r="B206" s="412">
        <v>8</v>
      </c>
      <c r="C206" s="412">
        <v>8</v>
      </c>
      <c r="D206" s="398" t="s">
        <v>230</v>
      </c>
      <c r="E206" s="400">
        <v>5117</v>
      </c>
      <c r="F206" s="400">
        <v>5065</v>
      </c>
      <c r="G206" s="522">
        <f>F206-E206</f>
        <v>-52</v>
      </c>
      <c r="H206" s="523">
        <f>G206/E206</f>
        <v>-1.0162204416650382E-2</v>
      </c>
      <c r="I206" s="523"/>
      <c r="J206" s="400">
        <v>3035078.780480288</v>
      </c>
      <c r="K206" s="434">
        <f>'1. Vos-laskelma'!D206</f>
        <v>3048005.3732462414</v>
      </c>
      <c r="L206" s="522">
        <f>K206-J206</f>
        <v>12926.592765953392</v>
      </c>
      <c r="M206" s="523">
        <f>L206/J206</f>
        <v>4.2590633393403436E-3</v>
      </c>
      <c r="N206" s="523"/>
      <c r="O206" s="400">
        <v>1080031.7538383401</v>
      </c>
      <c r="P206" s="434">
        <f>'1. Vos-laskelma'!G206</f>
        <v>914761.63957461121</v>
      </c>
      <c r="Q206" s="522">
        <f>P206-O206</f>
        <v>-165270.11426372884</v>
      </c>
      <c r="R206" s="523">
        <f>Q206/O206</f>
        <v>-0.15302338442955316</v>
      </c>
      <c r="S206" s="523"/>
      <c r="T206" s="400">
        <v>714644.12615671521</v>
      </c>
      <c r="U206" s="434">
        <f>'1. Vos-laskelma'!I206</f>
        <v>384569.39026934351</v>
      </c>
      <c r="V206" s="522">
        <f>U206-T206</f>
        <v>-330074.7358873717</v>
      </c>
      <c r="W206" s="523">
        <f>V206/T206</f>
        <v>-0.46187287323339615</v>
      </c>
      <c r="X206" s="524"/>
      <c r="Y206" s="434">
        <f>SUM(J206,O206,T206)</f>
        <v>4829754.6604753435</v>
      </c>
      <c r="Z206" s="434">
        <f>SUM(K206,P206,U206)</f>
        <v>4347336.4030901957</v>
      </c>
      <c r="AA206" s="522">
        <f>Z206-Y206</f>
        <v>-482418.25738514774</v>
      </c>
      <c r="AB206" s="523">
        <f>AA206/Y206</f>
        <v>-9.9884630027494647E-2</v>
      </c>
      <c r="AC206" s="524"/>
      <c r="AD206" s="527">
        <v>0</v>
      </c>
      <c r="AE206" s="447">
        <v>601708.04566098936</v>
      </c>
      <c r="AF206" s="515"/>
      <c r="AG206" s="399">
        <v>4829754.6604753435</v>
      </c>
      <c r="AH206" s="399">
        <f>SUM(Z206,AE206)</f>
        <v>4949044.4487511851</v>
      </c>
      <c r="AI206" s="522">
        <f>AH206-AG206</f>
        <v>119289.78827584162</v>
      </c>
      <c r="AJ206" s="523">
        <f>AI206/AG206</f>
        <v>2.4698933312712234E-2</v>
      </c>
      <c r="AL206" s="529">
        <f>J206/$E206</f>
        <v>593.13636515151222</v>
      </c>
      <c r="AM206" s="529">
        <f>K206/$F206</f>
        <v>601.77796115424314</v>
      </c>
      <c r="AN206" s="529">
        <f>AM206-AL206</f>
        <v>8.6415960027309211</v>
      </c>
      <c r="AO206" s="530">
        <f>AN206/AL206</f>
        <v>1.4569324206792633E-2</v>
      </c>
      <c r="AP206" s="531"/>
      <c r="AQ206" s="529">
        <f>O206/$E206</f>
        <v>211.06737421112763</v>
      </c>
      <c r="AR206" s="529">
        <f>P206/$F206</f>
        <v>180.60446980742572</v>
      </c>
      <c r="AS206" s="529">
        <f>AR206-AQ206</f>
        <v>-30.462904403701913</v>
      </c>
      <c r="AT206" s="530">
        <f>AS206/AQ206</f>
        <v>-0.14432786932399277</v>
      </c>
      <c r="AU206" s="531"/>
      <c r="AV206" s="529">
        <f>T206/$E206</f>
        <v>139.66076336851967</v>
      </c>
      <c r="AW206" s="529">
        <f>U206/$F206</f>
        <v>75.926829273315604</v>
      </c>
      <c r="AX206" s="529">
        <f>AW206-AV206</f>
        <v>-63.733934095204063</v>
      </c>
      <c r="AY206" s="530">
        <f>AX206/AV206</f>
        <v>-0.45634817222809232</v>
      </c>
      <c r="AZ206" s="531"/>
      <c r="BA206" s="529">
        <f>Y206/$E206</f>
        <v>943.86450273115952</v>
      </c>
      <c r="BB206" s="529">
        <f>Z206/$F206</f>
        <v>858.30926023498432</v>
      </c>
      <c r="BC206" s="529">
        <f>BB206-BA206</f>
        <v>-85.555242496175197</v>
      </c>
      <c r="BD206" s="530">
        <f>BC206/BA206</f>
        <v>-9.0643564037648588E-2</v>
      </c>
      <c r="BE206" s="532"/>
      <c r="BF206" s="529">
        <f>AD206/$E206</f>
        <v>0</v>
      </c>
      <c r="BG206" s="529">
        <f>AE206/$F206</f>
        <v>118.79724494787548</v>
      </c>
      <c r="BH206" s="532"/>
      <c r="BI206" s="529">
        <f>AG206/$E206</f>
        <v>943.86450273115952</v>
      </c>
      <c r="BJ206" s="529">
        <f>AH206/$F206</f>
        <v>977.10650518285979</v>
      </c>
      <c r="BK206" s="529">
        <f>BJ206-BI206</f>
        <v>33.242002451700273</v>
      </c>
      <c r="BL206" s="530">
        <f>BK206/BI206</f>
        <v>3.5219040821549551E-2</v>
      </c>
    </row>
    <row r="207" spans="1:64">
      <c r="A207" s="397">
        <v>625</v>
      </c>
      <c r="B207" s="412">
        <v>17</v>
      </c>
      <c r="C207" s="412">
        <v>17</v>
      </c>
      <c r="D207" s="398" t="s">
        <v>231</v>
      </c>
      <c r="E207" s="400">
        <v>2991</v>
      </c>
      <c r="F207" s="400">
        <v>2980</v>
      </c>
      <c r="G207" s="522">
        <f>F207-E207</f>
        <v>-11</v>
      </c>
      <c r="H207" s="523">
        <f>G207/E207</f>
        <v>-3.6776997659645604E-3</v>
      </c>
      <c r="I207" s="523"/>
      <c r="J207" s="400">
        <v>2987253.5644520526</v>
      </c>
      <c r="K207" s="434">
        <f>'1. Vos-laskelma'!D207</f>
        <v>2914133.3435730231</v>
      </c>
      <c r="L207" s="522">
        <f>K207-J207</f>
        <v>-73120.220879029483</v>
      </c>
      <c r="M207" s="523">
        <f>L207/J207</f>
        <v>-2.4477406855966648E-2</v>
      </c>
      <c r="N207" s="523"/>
      <c r="O207" s="400">
        <v>581409.5257253584</v>
      </c>
      <c r="P207" s="434">
        <f>'1. Vos-laskelma'!G207</f>
        <v>629014.57954646857</v>
      </c>
      <c r="Q207" s="522">
        <f>P207-O207</f>
        <v>47605.053821110167</v>
      </c>
      <c r="R207" s="523">
        <f>Q207/O207</f>
        <v>8.1878696021911182E-2</v>
      </c>
      <c r="S207" s="523"/>
      <c r="T207" s="400">
        <v>557257.40818761988</v>
      </c>
      <c r="U207" s="434">
        <f>'1. Vos-laskelma'!I207</f>
        <v>390644.18436906219</v>
      </c>
      <c r="V207" s="522">
        <f>U207-T207</f>
        <v>-166613.22381855769</v>
      </c>
      <c r="W207" s="523">
        <f>V207/T207</f>
        <v>-0.29898790284446358</v>
      </c>
      <c r="X207" s="524"/>
      <c r="Y207" s="434">
        <f>SUM(J207,O207,T207)</f>
        <v>4125920.4983650311</v>
      </c>
      <c r="Z207" s="434">
        <f>SUM(K207,P207,U207)</f>
        <v>3933792.107488554</v>
      </c>
      <c r="AA207" s="522">
        <f>Z207-Y207</f>
        <v>-192128.39087647712</v>
      </c>
      <c r="AB207" s="523">
        <f>AA207/Y207</f>
        <v>-4.6566188309399417E-2</v>
      </c>
      <c r="AC207" s="524"/>
      <c r="AD207" s="527">
        <v>0</v>
      </c>
      <c r="AE207" s="447">
        <v>336561.25067553081</v>
      </c>
      <c r="AF207" s="515"/>
      <c r="AG207" s="399">
        <v>4125920.4983650311</v>
      </c>
      <c r="AH207" s="399">
        <f>SUM(Z207,AE207)</f>
        <v>4270353.3581640851</v>
      </c>
      <c r="AI207" s="522">
        <f>AH207-AG207</f>
        <v>144432.85979905399</v>
      </c>
      <c r="AJ207" s="523">
        <f>AI207/AG207</f>
        <v>3.5006214941923401E-2</v>
      </c>
      <c r="AL207" s="529">
        <f>J207/$E207</f>
        <v>998.74743044201023</v>
      </c>
      <c r="AM207" s="529">
        <f>K207/$F207</f>
        <v>977.89709515873255</v>
      </c>
      <c r="AN207" s="529">
        <f>AM207-AL207</f>
        <v>-20.850335283277673</v>
      </c>
      <c r="AO207" s="530">
        <f>AN207/AL207</f>
        <v>-2.0876484532280651E-2</v>
      </c>
      <c r="AP207" s="531"/>
      <c r="AQ207" s="529">
        <f>O207/$E207</f>
        <v>194.3863342445197</v>
      </c>
      <c r="AR207" s="529">
        <f>P207/$F207</f>
        <v>211.0787179686136</v>
      </c>
      <c r="AS207" s="529">
        <f>AR207-AQ207</f>
        <v>16.692383724093901</v>
      </c>
      <c r="AT207" s="530">
        <f>AS207/AQ207</f>
        <v>8.5872207987092622E-2</v>
      </c>
      <c r="AU207" s="531"/>
      <c r="AV207" s="529">
        <f>T207/$E207</f>
        <v>186.31140360669337</v>
      </c>
      <c r="AW207" s="529">
        <f>U207/$F207</f>
        <v>131.08865247283967</v>
      </c>
      <c r="AX207" s="529">
        <f>AW207-AV207</f>
        <v>-55.222751133853706</v>
      </c>
      <c r="AY207" s="530">
        <f>AX207/AV207</f>
        <v>-0.29640027429791627</v>
      </c>
      <c r="AZ207" s="531"/>
      <c r="BA207" s="529">
        <f>Y207/$E207</f>
        <v>1379.4451682932233</v>
      </c>
      <c r="BB207" s="529">
        <f>Z207/$F207</f>
        <v>1320.0644656001859</v>
      </c>
      <c r="BC207" s="529">
        <f>BB207-BA207</f>
        <v>-59.380702693037392</v>
      </c>
      <c r="BD207" s="530">
        <f>BC207/BA207</f>
        <v>-4.3046801756179025E-2</v>
      </c>
      <c r="BE207" s="532"/>
      <c r="BF207" s="529">
        <f>AD207/$E207</f>
        <v>0</v>
      </c>
      <c r="BG207" s="529">
        <f>AE207/$F207</f>
        <v>112.94001700521169</v>
      </c>
      <c r="BH207" s="532"/>
      <c r="BI207" s="529">
        <f>AG207/$E207</f>
        <v>1379.4451682932233</v>
      </c>
      <c r="BJ207" s="529">
        <f>AH207/$F207</f>
        <v>1433.0044826053977</v>
      </c>
      <c r="BK207" s="529">
        <f>BJ207-BI207</f>
        <v>53.559314312174365</v>
      </c>
      <c r="BL207" s="530">
        <f>BK207/BI207</f>
        <v>3.8826707681641946E-2</v>
      </c>
    </row>
    <row r="208" spans="1:64">
      <c r="A208" s="397">
        <v>626</v>
      </c>
      <c r="B208" s="412">
        <v>17</v>
      </c>
      <c r="C208" s="412">
        <v>17</v>
      </c>
      <c r="D208" s="398" t="s">
        <v>232</v>
      </c>
      <c r="E208" s="400">
        <v>4835</v>
      </c>
      <c r="F208" s="400">
        <v>4756</v>
      </c>
      <c r="G208" s="522">
        <f>F208-E208</f>
        <v>-79</v>
      </c>
      <c r="H208" s="523">
        <f>G208/E208</f>
        <v>-1.6339193381592555E-2</v>
      </c>
      <c r="I208" s="523"/>
      <c r="J208" s="400">
        <v>228751.15208917297</v>
      </c>
      <c r="K208" s="434">
        <f>'1. Vos-laskelma'!D208</f>
        <v>415688.82756149536</v>
      </c>
      <c r="L208" s="522">
        <f>K208-J208</f>
        <v>186937.67547232239</v>
      </c>
      <c r="M208" s="523">
        <f>L208/J208</f>
        <v>0.8172097660056783</v>
      </c>
      <c r="N208" s="523"/>
      <c r="O208" s="400">
        <v>1603048.7071316787</v>
      </c>
      <c r="P208" s="434">
        <f>'1. Vos-laskelma'!G208</f>
        <v>2275942.0181209282</v>
      </c>
      <c r="Q208" s="522">
        <f>P208-O208</f>
        <v>672893.3109892495</v>
      </c>
      <c r="R208" s="523">
        <f>Q208/O208</f>
        <v>0.41975849392202919</v>
      </c>
      <c r="S208" s="523"/>
      <c r="T208" s="400">
        <v>957942.40238802379</v>
      </c>
      <c r="U208" s="434">
        <f>'1. Vos-laskelma'!I208</f>
        <v>671988.36361297383</v>
      </c>
      <c r="V208" s="522">
        <f>U208-T208</f>
        <v>-285954.03877504996</v>
      </c>
      <c r="W208" s="523">
        <f>V208/T208</f>
        <v>-0.29850859306593419</v>
      </c>
      <c r="X208" s="524"/>
      <c r="Y208" s="434">
        <f>SUM(J208,O208,T208)</f>
        <v>2789742.2616088754</v>
      </c>
      <c r="Z208" s="434">
        <f>SUM(K208,P208,U208)</f>
        <v>3363619.2092953976</v>
      </c>
      <c r="AA208" s="522">
        <f>Z208-Y208</f>
        <v>573876.94768652227</v>
      </c>
      <c r="AB208" s="523">
        <f>AA208/Y208</f>
        <v>0.20570966557876966</v>
      </c>
      <c r="AC208" s="524"/>
      <c r="AD208" s="527">
        <v>0</v>
      </c>
      <c r="AE208" s="447">
        <v>733402.05745792715</v>
      </c>
      <c r="AF208" s="515"/>
      <c r="AG208" s="399">
        <v>2789742.2616088754</v>
      </c>
      <c r="AH208" s="399">
        <f>SUM(Z208,AE208)</f>
        <v>4097021.2667533248</v>
      </c>
      <c r="AI208" s="522">
        <f>AH208-AG208</f>
        <v>1307279.0051444494</v>
      </c>
      <c r="AJ208" s="523">
        <f>AI208/AG208</f>
        <v>0.46860207236152601</v>
      </c>
      <c r="AL208" s="529">
        <f>J208/$E208</f>
        <v>47.311510256292237</v>
      </c>
      <c r="AM208" s="529">
        <f>K208/$F208</f>
        <v>87.403033549515428</v>
      </c>
      <c r="AN208" s="529">
        <f>AM208-AL208</f>
        <v>40.09152329322319</v>
      </c>
      <c r="AO208" s="530">
        <f>AN208/AL208</f>
        <v>0.84739470534849781</v>
      </c>
      <c r="AP208" s="531"/>
      <c r="AQ208" s="529">
        <f>O208/$E208</f>
        <v>331.55092184729654</v>
      </c>
      <c r="AR208" s="529">
        <f>P208/$F208</f>
        <v>478.54121491188567</v>
      </c>
      <c r="AS208" s="529">
        <f>AR208-AQ208</f>
        <v>146.99029306458914</v>
      </c>
      <c r="AT208" s="530">
        <f>AS208/AQ208</f>
        <v>0.44334153030130596</v>
      </c>
      <c r="AU208" s="531"/>
      <c r="AV208" s="529">
        <f>T208/$E208</f>
        <v>198.12666026639582</v>
      </c>
      <c r="AW208" s="529">
        <f>U208/$F208</f>
        <v>141.29275938035616</v>
      </c>
      <c r="AX208" s="529">
        <f>AW208-AV208</f>
        <v>-56.833900886039658</v>
      </c>
      <c r="AY208" s="530">
        <f>AX208/AV208</f>
        <v>-0.28685640190786194</v>
      </c>
      <c r="AZ208" s="531"/>
      <c r="BA208" s="529">
        <f>Y208/$E208</f>
        <v>576.98909236998452</v>
      </c>
      <c r="BB208" s="529">
        <f>Z208/$F208</f>
        <v>707.2370078417573</v>
      </c>
      <c r="BC208" s="529">
        <f>BB208-BA208</f>
        <v>130.24791547177279</v>
      </c>
      <c r="BD208" s="530">
        <f>BC208/BA208</f>
        <v>0.22573722310205044</v>
      </c>
      <c r="BE208" s="532"/>
      <c r="BF208" s="529">
        <f>AD208/$E208</f>
        <v>0</v>
      </c>
      <c r="BG208" s="529">
        <f>AE208/$F208</f>
        <v>154.20564706852969</v>
      </c>
      <c r="BH208" s="532"/>
      <c r="BI208" s="529">
        <f>AG208/$E208</f>
        <v>576.98909236998452</v>
      </c>
      <c r="BJ208" s="529">
        <f>AH208/$F208</f>
        <v>861.44265491028693</v>
      </c>
      <c r="BK208" s="529">
        <f>BJ208-BI208</f>
        <v>284.45356254030241</v>
      </c>
      <c r="BL208" s="530">
        <f>BK208/BI208</f>
        <v>0.4929964297451595</v>
      </c>
    </row>
    <row r="209" spans="1:64">
      <c r="A209" s="397">
        <v>630</v>
      </c>
      <c r="B209" s="412">
        <v>17</v>
      </c>
      <c r="C209" s="412">
        <v>17</v>
      </c>
      <c r="D209" s="398" t="s">
        <v>233</v>
      </c>
      <c r="E209" s="400">
        <v>1635</v>
      </c>
      <c r="F209" s="400">
        <v>1646</v>
      </c>
      <c r="G209" s="522">
        <f>F209-E209</f>
        <v>11</v>
      </c>
      <c r="H209" s="523">
        <f>G209/E209</f>
        <v>6.7278287461773698E-3</v>
      </c>
      <c r="I209" s="523"/>
      <c r="J209" s="400">
        <v>1875064.4383255248</v>
      </c>
      <c r="K209" s="434">
        <f>'1. Vos-laskelma'!D209</f>
        <v>2024022.4761017079</v>
      </c>
      <c r="L209" s="522">
        <f>K209-J209</f>
        <v>148958.0377761831</v>
      </c>
      <c r="M209" s="523">
        <f>L209/J209</f>
        <v>7.9441556637491362E-2</v>
      </c>
      <c r="N209" s="523"/>
      <c r="O209" s="400">
        <v>558549.9367131202</v>
      </c>
      <c r="P209" s="434">
        <f>'1. Vos-laskelma'!G209</f>
        <v>786986.46574487735</v>
      </c>
      <c r="Q209" s="522">
        <f>P209-O209</f>
        <v>228436.52903175715</v>
      </c>
      <c r="R209" s="523">
        <f>Q209/O209</f>
        <v>0.40898138915927518</v>
      </c>
      <c r="S209" s="523"/>
      <c r="T209" s="400">
        <v>295039.95447022474</v>
      </c>
      <c r="U209" s="434">
        <f>'1. Vos-laskelma'!I209</f>
        <v>211001.95813895692</v>
      </c>
      <c r="V209" s="522">
        <f>U209-T209</f>
        <v>-84037.996331267816</v>
      </c>
      <c r="W209" s="523">
        <f>V209/T209</f>
        <v>-0.28483598596727983</v>
      </c>
      <c r="X209" s="524"/>
      <c r="Y209" s="434">
        <f>SUM(J209,O209,T209)</f>
        <v>2728654.3295088699</v>
      </c>
      <c r="Z209" s="434">
        <f>SUM(K209,P209,U209)</f>
        <v>3022010.8999855425</v>
      </c>
      <c r="AA209" s="522">
        <f>Z209-Y209</f>
        <v>293356.57047667261</v>
      </c>
      <c r="AB209" s="523">
        <f>AA209/Y209</f>
        <v>0.10750961281690591</v>
      </c>
      <c r="AC209" s="524"/>
      <c r="AD209" s="527">
        <v>0</v>
      </c>
      <c r="AE209" s="447">
        <v>151204.55845324299</v>
      </c>
      <c r="AF209" s="515"/>
      <c r="AG209" s="399">
        <v>2728654.3295088699</v>
      </c>
      <c r="AH209" s="399">
        <f>SUM(Z209,AE209)</f>
        <v>3173215.4584387857</v>
      </c>
      <c r="AI209" s="522">
        <f>AH209-AG209</f>
        <v>444561.12892991584</v>
      </c>
      <c r="AJ209" s="523">
        <f>AI209/AG209</f>
        <v>0.1629232124136194</v>
      </c>
      <c r="AL209" s="529">
        <f>J209/$E209</f>
        <v>1146.8284026455808</v>
      </c>
      <c r="AM209" s="529">
        <f>K209/$F209</f>
        <v>1229.6612856024956</v>
      </c>
      <c r="AN209" s="529">
        <f>AM209-AL209</f>
        <v>82.832882956914773</v>
      </c>
      <c r="AO209" s="530">
        <f>AN209/AL209</f>
        <v>7.2227791678188574E-2</v>
      </c>
      <c r="AP209" s="531"/>
      <c r="AQ209" s="529">
        <f>O209/$E209</f>
        <v>341.62075639946192</v>
      </c>
      <c r="AR209" s="529">
        <f>P209/$F209</f>
        <v>478.12057457161444</v>
      </c>
      <c r="AS209" s="529">
        <f>AR209-AQ209</f>
        <v>136.49981817215252</v>
      </c>
      <c r="AT209" s="530">
        <f>AS209/AQ209</f>
        <v>0.39956535314423741</v>
      </c>
      <c r="AU209" s="531"/>
      <c r="AV209" s="529">
        <f>T209/$E209</f>
        <v>180.45257154142186</v>
      </c>
      <c r="AW209" s="529">
        <f>U209/$F209</f>
        <v>128.19074006011962</v>
      </c>
      <c r="AX209" s="529">
        <f>AW209-AV209</f>
        <v>-52.261831481302238</v>
      </c>
      <c r="AY209" s="530">
        <f>AX209/AV209</f>
        <v>-0.28961533235510489</v>
      </c>
      <c r="AZ209" s="531"/>
      <c r="BA209" s="529">
        <f>Y209/$E209</f>
        <v>1668.9017305864647</v>
      </c>
      <c r="BB209" s="529">
        <f>Z209/$F209</f>
        <v>1835.97260023423</v>
      </c>
      <c r="BC209" s="529">
        <f>BB209-BA209</f>
        <v>167.07086964776522</v>
      </c>
      <c r="BD209" s="530">
        <f>BC209/BA209</f>
        <v>0.10010827275555359</v>
      </c>
      <c r="BE209" s="532"/>
      <c r="BF209" s="529">
        <f>AD209/$E209</f>
        <v>0</v>
      </c>
      <c r="BG209" s="529">
        <f>AE209/$F209</f>
        <v>91.861821660536449</v>
      </c>
      <c r="BH209" s="532"/>
      <c r="BI209" s="529">
        <f>AG209/$E209</f>
        <v>1668.9017305864647</v>
      </c>
      <c r="BJ209" s="529">
        <f>AH209/$F209</f>
        <v>1927.8344218947666</v>
      </c>
      <c r="BK209" s="529">
        <f>BJ209-BI209</f>
        <v>258.93269130830186</v>
      </c>
      <c r="BL209" s="530">
        <f>BK209/BI209</f>
        <v>0.15515155060526598</v>
      </c>
    </row>
    <row r="210" spans="1:64">
      <c r="A210" s="397">
        <v>631</v>
      </c>
      <c r="B210" s="412">
        <v>2</v>
      </c>
      <c r="C210" s="412">
        <v>2</v>
      </c>
      <c r="D210" s="398" t="s">
        <v>234</v>
      </c>
      <c r="E210" s="400">
        <v>1963</v>
      </c>
      <c r="F210" s="400">
        <v>1930</v>
      </c>
      <c r="G210" s="522">
        <f>F210-E210</f>
        <v>-33</v>
      </c>
      <c r="H210" s="523">
        <f>G210/E210</f>
        <v>-1.6811003565970453E-2</v>
      </c>
      <c r="I210" s="523"/>
      <c r="J210" s="400">
        <v>548526.60717185878</v>
      </c>
      <c r="K210" s="434">
        <f>'1. Vos-laskelma'!D210</f>
        <v>633839.46567800897</v>
      </c>
      <c r="L210" s="522">
        <f>K210-J210</f>
        <v>85312.858506150194</v>
      </c>
      <c r="M210" s="523">
        <f>L210/J210</f>
        <v>0.15553093941242641</v>
      </c>
      <c r="N210" s="523"/>
      <c r="O210" s="400">
        <v>593093.59426144965</v>
      </c>
      <c r="P210" s="434">
        <f>'1. Vos-laskelma'!G210</f>
        <v>671163.83056722127</v>
      </c>
      <c r="Q210" s="522">
        <f>P210-O210</f>
        <v>78070.236305771628</v>
      </c>
      <c r="R210" s="523">
        <f>Q210/O210</f>
        <v>0.13163223656628539</v>
      </c>
      <c r="S210" s="523"/>
      <c r="T210" s="400">
        <v>333250.12285065651</v>
      </c>
      <c r="U210" s="434">
        <f>'1. Vos-laskelma'!I210</f>
        <v>172684.47242954324</v>
      </c>
      <c r="V210" s="522">
        <f>U210-T210</f>
        <v>-160565.65042111327</v>
      </c>
      <c r="W210" s="523">
        <f>V210/T210</f>
        <v>-0.48181722799565041</v>
      </c>
      <c r="X210" s="524"/>
      <c r="Y210" s="434">
        <f>SUM(J210,O210,T210)</f>
        <v>1474870.3242839649</v>
      </c>
      <c r="Z210" s="434">
        <f>SUM(K210,P210,U210)</f>
        <v>1477687.7686747736</v>
      </c>
      <c r="AA210" s="522">
        <f>Z210-Y210</f>
        <v>2817.4443908086978</v>
      </c>
      <c r="AB210" s="523">
        <f>AA210/Y210</f>
        <v>1.91029973579307E-3</v>
      </c>
      <c r="AC210" s="524"/>
      <c r="AD210" s="527">
        <v>0</v>
      </c>
      <c r="AE210" s="447">
        <v>249370.76540319063</v>
      </c>
      <c r="AF210" s="515"/>
      <c r="AG210" s="399">
        <v>1474870.3242839649</v>
      </c>
      <c r="AH210" s="399">
        <f>SUM(Z210,AE210)</f>
        <v>1727058.5340779643</v>
      </c>
      <c r="AI210" s="522">
        <f>AH210-AG210</f>
        <v>252188.20979399933</v>
      </c>
      <c r="AJ210" s="523">
        <f>AI210/AG210</f>
        <v>0.17099009020771655</v>
      </c>
      <c r="AL210" s="529">
        <f>J210/$E210</f>
        <v>279.43281058169066</v>
      </c>
      <c r="AM210" s="529">
        <f>K210/$F210</f>
        <v>328.41423092124819</v>
      </c>
      <c r="AN210" s="529">
        <f>AM210-AL210</f>
        <v>48.98142033955753</v>
      </c>
      <c r="AO210" s="530">
        <f>AN210/AL210</f>
        <v>0.17528872231429701</v>
      </c>
      <c r="AP210" s="531"/>
      <c r="AQ210" s="529">
        <f>O210/$E210</f>
        <v>302.1363190328322</v>
      </c>
      <c r="AR210" s="529">
        <f>P210/$F210</f>
        <v>347.75328008664314</v>
      </c>
      <c r="AS210" s="529">
        <f>AR210-AQ210</f>
        <v>45.61696105381094</v>
      </c>
      <c r="AT210" s="530">
        <f>AS210/AQ210</f>
        <v>0.15098138879772971</v>
      </c>
      <c r="AU210" s="531"/>
      <c r="AV210" s="529">
        <f>T210/$E210</f>
        <v>169.76572738189327</v>
      </c>
      <c r="AW210" s="529">
        <f>U210/$F210</f>
        <v>89.473819911680437</v>
      </c>
      <c r="AX210" s="529">
        <f>AW210-AV210</f>
        <v>-80.291907470212834</v>
      </c>
      <c r="AY210" s="530">
        <f>AX210/AV210</f>
        <v>-0.47295710805982466</v>
      </c>
      <c r="AZ210" s="531"/>
      <c r="BA210" s="529">
        <f>Y210/$E210</f>
        <v>751.33485699641619</v>
      </c>
      <c r="BB210" s="529">
        <f>Z210/$F210</f>
        <v>765.64133091957183</v>
      </c>
      <c r="BC210" s="529">
        <f>BB210-BA210</f>
        <v>14.306473923155636</v>
      </c>
      <c r="BD210" s="530">
        <f>BC210/BA210</f>
        <v>1.9041408487752189E-2</v>
      </c>
      <c r="BE210" s="532"/>
      <c r="BF210" s="529">
        <f>AD210/$E210</f>
        <v>0</v>
      </c>
      <c r="BG210" s="529">
        <f>AE210/$F210</f>
        <v>129.20765046797442</v>
      </c>
      <c r="BH210" s="532"/>
      <c r="BI210" s="529">
        <f>AG210/$E210</f>
        <v>751.33485699641619</v>
      </c>
      <c r="BJ210" s="529">
        <f>AH210/$F210</f>
        <v>894.84898138754625</v>
      </c>
      <c r="BK210" s="529">
        <f>BJ210-BI210</f>
        <v>143.51412439113005</v>
      </c>
      <c r="BL210" s="530">
        <f>BK210/BI210</f>
        <v>0.19101220055841839</v>
      </c>
    </row>
    <row r="211" spans="1:64">
      <c r="A211" s="397">
        <v>635</v>
      </c>
      <c r="B211" s="412">
        <v>6</v>
      </c>
      <c r="C211" s="412">
        <v>6</v>
      </c>
      <c r="D211" s="398" t="s">
        <v>235</v>
      </c>
      <c r="E211" s="400">
        <v>6347</v>
      </c>
      <c r="F211" s="400">
        <v>6337</v>
      </c>
      <c r="G211" s="522">
        <f>F211-E211</f>
        <v>-10</v>
      </c>
      <c r="H211" s="523">
        <f>G211/E211</f>
        <v>-1.5755475027572081E-3</v>
      </c>
      <c r="I211" s="523"/>
      <c r="J211" s="400">
        <v>640905.57954303036</v>
      </c>
      <c r="K211" s="434">
        <f>'1. Vos-laskelma'!D211</f>
        <v>723262.53981195635</v>
      </c>
      <c r="L211" s="522">
        <f>K211-J211</f>
        <v>82356.960268925992</v>
      </c>
      <c r="M211" s="523">
        <f>L211/J211</f>
        <v>0.12850092571771182</v>
      </c>
      <c r="N211" s="523"/>
      <c r="O211" s="400">
        <v>2319522.1496603829</v>
      </c>
      <c r="P211" s="434">
        <f>'1. Vos-laskelma'!G211</f>
        <v>2187344.6298287353</v>
      </c>
      <c r="Q211" s="522">
        <f>P211-O211</f>
        <v>-132177.51983164763</v>
      </c>
      <c r="R211" s="523">
        <f>Q211/O211</f>
        <v>-5.698480605197094E-2</v>
      </c>
      <c r="S211" s="523"/>
      <c r="T211" s="400">
        <v>1238742.9642665072</v>
      </c>
      <c r="U211" s="434">
        <f>'1. Vos-laskelma'!I211</f>
        <v>822417.47027021274</v>
      </c>
      <c r="V211" s="522">
        <f>U211-T211</f>
        <v>-416325.49399629445</v>
      </c>
      <c r="W211" s="523">
        <f>V211/T211</f>
        <v>-0.33608707052702569</v>
      </c>
      <c r="X211" s="524"/>
      <c r="Y211" s="434">
        <f>SUM(J211,O211,T211)</f>
        <v>4199170.6934699202</v>
      </c>
      <c r="Z211" s="434">
        <f>SUM(K211,P211,U211)</f>
        <v>3733024.6399109042</v>
      </c>
      <c r="AA211" s="522">
        <f>Z211-Y211</f>
        <v>-466146.05355901597</v>
      </c>
      <c r="AB211" s="523">
        <f>AA211/Y211</f>
        <v>-0.11100907478800852</v>
      </c>
      <c r="AC211" s="524"/>
      <c r="AD211" s="527">
        <v>0</v>
      </c>
      <c r="AE211" s="447">
        <v>815740.58937836427</v>
      </c>
      <c r="AF211" s="515"/>
      <c r="AG211" s="399">
        <v>4199170.6934699202</v>
      </c>
      <c r="AH211" s="399">
        <f>SUM(Z211,AE211)</f>
        <v>4548765.2292892681</v>
      </c>
      <c r="AI211" s="522">
        <f>AH211-AG211</f>
        <v>349594.53581934795</v>
      </c>
      <c r="AJ211" s="523">
        <f>AI211/AG211</f>
        <v>8.3253232921204706E-2</v>
      </c>
      <c r="AL211" s="529">
        <f>J211/$E211</f>
        <v>100.97771853521827</v>
      </c>
      <c r="AM211" s="529">
        <f>K211/$F211</f>
        <v>114.13327123433113</v>
      </c>
      <c r="AN211" s="529">
        <f>AM211-AL211</f>
        <v>13.15555269911286</v>
      </c>
      <c r="AO211" s="530">
        <f>AN211/AL211</f>
        <v>0.13028173828788339</v>
      </c>
      <c r="AP211" s="531"/>
      <c r="AQ211" s="529">
        <f>O211/$E211</f>
        <v>365.45173304874476</v>
      </c>
      <c r="AR211" s="529">
        <f>P211/$F211</f>
        <v>345.170369232876</v>
      </c>
      <c r="AS211" s="529">
        <f>AR211-AQ211</f>
        <v>-20.281363815868758</v>
      </c>
      <c r="AT211" s="530">
        <f>AS211/AQ211</f>
        <v>-5.5496696230370825E-2</v>
      </c>
      <c r="AU211" s="531"/>
      <c r="AV211" s="529">
        <f>T211/$E211</f>
        <v>195.1698383908157</v>
      </c>
      <c r="AW211" s="529">
        <f>U211/$F211</f>
        <v>129.78025410607745</v>
      </c>
      <c r="AX211" s="529">
        <f>AW211-AV211</f>
        <v>-65.389584284738248</v>
      </c>
      <c r="AY211" s="530">
        <f>AX211/AV211</f>
        <v>-0.335039393504029</v>
      </c>
      <c r="AZ211" s="531"/>
      <c r="BA211" s="529">
        <f>Y211/$E211</f>
        <v>661.59928997477869</v>
      </c>
      <c r="BB211" s="529">
        <f>Z211/$F211</f>
        <v>589.08389457328451</v>
      </c>
      <c r="BC211" s="529">
        <f>BB211-BA211</f>
        <v>-72.515395401494175</v>
      </c>
      <c r="BD211" s="530">
        <f>BC211/BA211</f>
        <v>-0.10960621708686928</v>
      </c>
      <c r="BE211" s="532"/>
      <c r="BF211" s="529">
        <f>AD211/$E211</f>
        <v>0</v>
      </c>
      <c r="BG211" s="529">
        <f>AE211/$F211</f>
        <v>128.7266197535686</v>
      </c>
      <c r="BH211" s="532"/>
      <c r="BI211" s="529">
        <f>AG211/$E211</f>
        <v>661.59928997477869</v>
      </c>
      <c r="BJ211" s="529">
        <f>AH211/$F211</f>
        <v>717.81051432685308</v>
      </c>
      <c r="BK211" s="529">
        <f>BJ211-BI211</f>
        <v>56.211224352074396</v>
      </c>
      <c r="BL211" s="530">
        <f>BK211/BI211</f>
        <v>8.4962643104132207E-2</v>
      </c>
    </row>
    <row r="212" spans="1:64">
      <c r="A212" s="397">
        <v>636</v>
      </c>
      <c r="B212" s="412">
        <v>2</v>
      </c>
      <c r="C212" s="412">
        <v>2</v>
      </c>
      <c r="D212" s="398" t="s">
        <v>236</v>
      </c>
      <c r="E212" s="400">
        <v>8154</v>
      </c>
      <c r="F212" s="400">
        <v>8130</v>
      </c>
      <c r="G212" s="522">
        <f>F212-E212</f>
        <v>-24</v>
      </c>
      <c r="H212" s="523">
        <f>G212/E212</f>
        <v>-2.9433406916850625E-3</v>
      </c>
      <c r="I212" s="523"/>
      <c r="J212" s="400">
        <v>4601948.360474918</v>
      </c>
      <c r="K212" s="434">
        <f>'1. Vos-laskelma'!D212</f>
        <v>4462193.2737516565</v>
      </c>
      <c r="L212" s="522">
        <f>K212-J212</f>
        <v>-139755.08672326151</v>
      </c>
      <c r="M212" s="523">
        <f>L212/J212</f>
        <v>-3.0368677737365762E-2</v>
      </c>
      <c r="N212" s="523"/>
      <c r="O212" s="400">
        <v>3741617.3530154377</v>
      </c>
      <c r="P212" s="434">
        <f>'1. Vos-laskelma'!G212</f>
        <v>3569901.5087429183</v>
      </c>
      <c r="Q212" s="522">
        <f>P212-O212</f>
        <v>-171715.84427251946</v>
      </c>
      <c r="R212" s="523">
        <f>Q212/O212</f>
        <v>-4.5893480832327901E-2</v>
      </c>
      <c r="S212" s="523"/>
      <c r="T212" s="400">
        <v>1738482.5819979981</v>
      </c>
      <c r="U212" s="434">
        <f>'1. Vos-laskelma'!I212</f>
        <v>1266220.4745360564</v>
      </c>
      <c r="V212" s="522">
        <f>U212-T212</f>
        <v>-472262.10746194166</v>
      </c>
      <c r="W212" s="523">
        <f>V212/T212</f>
        <v>-0.27165190629588115</v>
      </c>
      <c r="X212" s="524"/>
      <c r="Y212" s="434">
        <f>SUM(J212,O212,T212)</f>
        <v>10082048.295488354</v>
      </c>
      <c r="Z212" s="434">
        <f>SUM(K212,P212,U212)</f>
        <v>9298315.2570306305</v>
      </c>
      <c r="AA212" s="522">
        <f>Z212-Y212</f>
        <v>-783733.03845772333</v>
      </c>
      <c r="AB212" s="523">
        <f>AA212/Y212</f>
        <v>-7.7735497340202034E-2</v>
      </c>
      <c r="AC212" s="524"/>
      <c r="AD212" s="527">
        <v>0</v>
      </c>
      <c r="AE212" s="447">
        <v>841645.2348266039</v>
      </c>
      <c r="AF212" s="515"/>
      <c r="AG212" s="399">
        <v>10082048.295488354</v>
      </c>
      <c r="AH212" s="399">
        <f>SUM(Z212,AE212)</f>
        <v>10139960.491857234</v>
      </c>
      <c r="AI212" s="522">
        <f>AH212-AG212</f>
        <v>57912.19636888057</v>
      </c>
      <c r="AJ212" s="523">
        <f>AI212/AG212</f>
        <v>5.7440903546153287E-3</v>
      </c>
      <c r="AL212" s="529">
        <f>J212/$E212</f>
        <v>564.37924460079932</v>
      </c>
      <c r="AM212" s="529">
        <f>K212/$F212</f>
        <v>548.855261224066</v>
      </c>
      <c r="AN212" s="529">
        <f>AM212-AL212</f>
        <v>-15.523983376733327</v>
      </c>
      <c r="AO212" s="530">
        <f>AN212/AL212</f>
        <v>-2.7506297450243515E-2</v>
      </c>
      <c r="AP212" s="531"/>
      <c r="AQ212" s="529">
        <f>O212/$E212</f>
        <v>458.86894199355379</v>
      </c>
      <c r="AR212" s="529">
        <f>P212/$F212</f>
        <v>439.10227659814495</v>
      </c>
      <c r="AS212" s="529">
        <f>AR212-AQ212</f>
        <v>-19.766665395408836</v>
      </c>
      <c r="AT212" s="530">
        <f>AS212/AQ212</f>
        <v>-4.3076930222238748E-2</v>
      </c>
      <c r="AU212" s="531"/>
      <c r="AV212" s="529">
        <f>T212/$E212</f>
        <v>213.2061052241842</v>
      </c>
      <c r="AW212" s="529">
        <f>U212/$F212</f>
        <v>155.74667583469329</v>
      </c>
      <c r="AX212" s="529">
        <f>AW212-AV212</f>
        <v>-57.459429389490907</v>
      </c>
      <c r="AY212" s="530">
        <f>AX212/AV212</f>
        <v>-0.26950180122221579</v>
      </c>
      <c r="AZ212" s="531"/>
      <c r="BA212" s="529">
        <f>Y212/$E212</f>
        <v>1236.4542918185373</v>
      </c>
      <c r="BB212" s="529">
        <f>Z212/$F212</f>
        <v>1143.7042136569041</v>
      </c>
      <c r="BC212" s="529">
        <f>BB212-BA212</f>
        <v>-92.750078161633155</v>
      </c>
      <c r="BD212" s="530">
        <f>BC212/BA212</f>
        <v>-7.5012945302829856E-2</v>
      </c>
      <c r="BE212" s="532"/>
      <c r="BF212" s="529">
        <f>AD212/$E212</f>
        <v>0</v>
      </c>
      <c r="BG212" s="529">
        <f>AE212/$F212</f>
        <v>103.52339911766346</v>
      </c>
      <c r="BH212" s="532"/>
      <c r="BI212" s="529">
        <f>AG212/$E212</f>
        <v>1236.4542918185373</v>
      </c>
      <c r="BJ212" s="529">
        <f>AH212/$F212</f>
        <v>1247.2276127745677</v>
      </c>
      <c r="BK212" s="529">
        <f>BJ212-BI212</f>
        <v>10.773320956030375</v>
      </c>
      <c r="BL212" s="530">
        <f>BK212/BI212</f>
        <v>8.7130765992047467E-3</v>
      </c>
    </row>
    <row r="213" spans="1:64">
      <c r="A213" s="397">
        <v>638</v>
      </c>
      <c r="B213" s="412">
        <v>1</v>
      </c>
      <c r="C213" s="413">
        <v>34</v>
      </c>
      <c r="D213" s="398" t="s">
        <v>237</v>
      </c>
      <c r="E213" s="400">
        <v>51232</v>
      </c>
      <c r="F213" s="400">
        <v>51289</v>
      </c>
      <c r="G213" s="522">
        <f>F213-E213</f>
        <v>57</v>
      </c>
      <c r="H213" s="523">
        <f>G213/E213</f>
        <v>1.1125858838226109E-3</v>
      </c>
      <c r="I213" s="523"/>
      <c r="J213" s="400">
        <v>43948594.709349841</v>
      </c>
      <c r="K213" s="434">
        <f>'1. Vos-laskelma'!D213</f>
        <v>41906096.083724245</v>
      </c>
      <c r="L213" s="522">
        <f>K213-J213</f>
        <v>-2042498.6256255955</v>
      </c>
      <c r="M213" s="523">
        <f>L213/J213</f>
        <v>-4.6474719820587672E-2</v>
      </c>
      <c r="N213" s="523"/>
      <c r="O213" s="400">
        <v>-3446951.8996120552</v>
      </c>
      <c r="P213" s="434">
        <f>'1. Vos-laskelma'!G213</f>
        <v>-1332980.2912815365</v>
      </c>
      <c r="Q213" s="522">
        <f>P213-O213</f>
        <v>2113971.6083305189</v>
      </c>
      <c r="R213" s="523">
        <f>Q213/O213</f>
        <v>-0.61328723750640113</v>
      </c>
      <c r="S213" s="523"/>
      <c r="T213" s="400">
        <v>7324920.5436812136</v>
      </c>
      <c r="U213" s="434">
        <f>'1. Vos-laskelma'!I213</f>
        <v>4697834.1767633315</v>
      </c>
      <c r="V213" s="522">
        <f>U213-T213</f>
        <v>-2627086.3669178821</v>
      </c>
      <c r="W213" s="523">
        <f>V213/T213</f>
        <v>-0.35865049337417293</v>
      </c>
      <c r="X213" s="524"/>
      <c r="Y213" s="434">
        <f>SUM(J213,O213,T213)</f>
        <v>47826563.353418998</v>
      </c>
      <c r="Z213" s="434">
        <f>SUM(K213,P213,U213)</f>
        <v>45270949.969206043</v>
      </c>
      <c r="AA213" s="522">
        <f>Z213-Y213</f>
        <v>-2555613.3842129558</v>
      </c>
      <c r="AB213" s="523">
        <f>AA213/Y213</f>
        <v>-5.3435020311369742E-2</v>
      </c>
      <c r="AC213" s="524"/>
      <c r="AD213" s="527">
        <v>0</v>
      </c>
      <c r="AE213" s="447">
        <v>6146880.3166031707</v>
      </c>
      <c r="AF213" s="515"/>
      <c r="AG213" s="399">
        <v>47826563.353418998</v>
      </c>
      <c r="AH213" s="399">
        <f>SUM(Z213,AE213)</f>
        <v>51417830.285809211</v>
      </c>
      <c r="AI213" s="522">
        <f>AH213-AG213</f>
        <v>3591266.932390213</v>
      </c>
      <c r="AJ213" s="523">
        <f>AI213/AG213</f>
        <v>7.5089378800901913E-2</v>
      </c>
      <c r="AL213" s="529">
        <f>J213/$E213</f>
        <v>857.83484363971422</v>
      </c>
      <c r="AM213" s="529">
        <f>K213/$F213</f>
        <v>817.05816225163767</v>
      </c>
      <c r="AN213" s="529">
        <f>AM213-AL213</f>
        <v>-40.776681388076554</v>
      </c>
      <c r="AO213" s="530">
        <f>AN213/AL213</f>
        <v>-4.7534419580189648E-2</v>
      </c>
      <c r="AP213" s="531"/>
      <c r="AQ213" s="529">
        <f>O213/$E213</f>
        <v>-67.28122852147203</v>
      </c>
      <c r="AR213" s="529">
        <f>P213/$F213</f>
        <v>-25.989594089990767</v>
      </c>
      <c r="AS213" s="529">
        <f>AR213-AQ213</f>
        <v>41.291634431481263</v>
      </c>
      <c r="AT213" s="530">
        <f>AS213/AQ213</f>
        <v>-0.61371701050767102</v>
      </c>
      <c r="AU213" s="531"/>
      <c r="AV213" s="529">
        <f>T213/$E213</f>
        <v>142.97549468459584</v>
      </c>
      <c r="AW213" s="529">
        <f>U213/$F213</f>
        <v>91.59535527624503</v>
      </c>
      <c r="AX213" s="529">
        <f>AW213-AV213</f>
        <v>-51.380139408350814</v>
      </c>
      <c r="AY213" s="530">
        <f>AX213/AV213</f>
        <v>-0.35936325677134728</v>
      </c>
      <c r="AZ213" s="531"/>
      <c r="BA213" s="529">
        <f>Y213/$E213</f>
        <v>933.52910980283809</v>
      </c>
      <c r="BB213" s="529">
        <f>Z213/$F213</f>
        <v>882.66392343789198</v>
      </c>
      <c r="BC213" s="529">
        <f>BB213-BA213</f>
        <v>-50.865186364946112</v>
      </c>
      <c r="BD213" s="530">
        <f>BC213/BA213</f>
        <v>-5.4486984745112953E-2</v>
      </c>
      <c r="BE213" s="532"/>
      <c r="BF213" s="529">
        <f>AD213/$E213</f>
        <v>0</v>
      </c>
      <c r="BG213" s="529">
        <f>AE213/$F213</f>
        <v>119.84792677968318</v>
      </c>
      <c r="BH213" s="532"/>
      <c r="BI213" s="529">
        <f>AG213/$E213</f>
        <v>933.52910980283809</v>
      </c>
      <c r="BJ213" s="529">
        <f>AH213/$F213</f>
        <v>1002.5118502175751</v>
      </c>
      <c r="BK213" s="529">
        <f>BJ213-BI213</f>
        <v>68.982740414737009</v>
      </c>
      <c r="BL213" s="530">
        <f>BK213/BI213</f>
        <v>7.3894578851757722E-2</v>
      </c>
    </row>
    <row r="214" spans="1:64">
      <c r="A214" s="397">
        <v>678</v>
      </c>
      <c r="B214" s="412">
        <v>17</v>
      </c>
      <c r="C214" s="412">
        <v>17</v>
      </c>
      <c r="D214" s="398" t="s">
        <v>238</v>
      </c>
      <c r="E214" s="400">
        <v>24073</v>
      </c>
      <c r="F214" s="400">
        <v>23797</v>
      </c>
      <c r="G214" s="522">
        <f>F214-E214</f>
        <v>-276</v>
      </c>
      <c r="H214" s="523">
        <f>G214/E214</f>
        <v>-1.1465126905661946E-2</v>
      </c>
      <c r="I214" s="523"/>
      <c r="J214" s="400">
        <v>12222745.320015851</v>
      </c>
      <c r="K214" s="434">
        <f>'1. Vos-laskelma'!D214</f>
        <v>11207940.703433989</v>
      </c>
      <c r="L214" s="522">
        <f>K214-J214</f>
        <v>-1014804.6165818628</v>
      </c>
      <c r="M214" s="523">
        <f>L214/J214</f>
        <v>-8.3025915210720169E-2</v>
      </c>
      <c r="N214" s="523"/>
      <c r="O214" s="400">
        <v>7861808.3314749151</v>
      </c>
      <c r="P214" s="434">
        <f>'1. Vos-laskelma'!G214</f>
        <v>2320407.3259541364</v>
      </c>
      <c r="Q214" s="522">
        <f>P214-O214</f>
        <v>-5541401.0055207787</v>
      </c>
      <c r="R214" s="523">
        <f>Q214/O214</f>
        <v>-0.70485068725672984</v>
      </c>
      <c r="S214" s="523"/>
      <c r="T214" s="400">
        <v>3455085.4561190233</v>
      </c>
      <c r="U214" s="434">
        <f>'1. Vos-laskelma'!I214</f>
        <v>1763154.6539985437</v>
      </c>
      <c r="V214" s="522">
        <f>U214-T214</f>
        <v>-1691930.8021204795</v>
      </c>
      <c r="W214" s="523">
        <f>V214/T214</f>
        <v>-0.48969289576442671</v>
      </c>
      <c r="X214" s="524"/>
      <c r="Y214" s="434">
        <f>SUM(J214,O214,T214)</f>
        <v>23539639.10760979</v>
      </c>
      <c r="Z214" s="434">
        <f>SUM(K214,P214,U214)</f>
        <v>15291502.68338667</v>
      </c>
      <c r="AA214" s="522">
        <f>Z214-Y214</f>
        <v>-8248136.4242231194</v>
      </c>
      <c r="AB214" s="523">
        <f>AA214/Y214</f>
        <v>-0.35039349526631863</v>
      </c>
      <c r="AC214" s="524"/>
      <c r="AD214" s="527">
        <v>0</v>
      </c>
      <c r="AE214" s="447">
        <v>3473883.8556728405</v>
      </c>
      <c r="AF214" s="515"/>
      <c r="AG214" s="399">
        <v>23539639.10760979</v>
      </c>
      <c r="AH214" s="399">
        <f>SUM(Z214,AE214)</f>
        <v>18765386.539059512</v>
      </c>
      <c r="AI214" s="522">
        <f>AH214-AG214</f>
        <v>-4774252.5685502775</v>
      </c>
      <c r="AJ214" s="523">
        <f>AI214/AG214</f>
        <v>-0.20281757705481893</v>
      </c>
      <c r="AL214" s="529">
        <f>J214/$E214</f>
        <v>507.73668923756287</v>
      </c>
      <c r="AM214" s="529">
        <f>K214/$F214</f>
        <v>470.9812456794549</v>
      </c>
      <c r="AN214" s="529">
        <f>AM214-AL214</f>
        <v>-36.75544355810797</v>
      </c>
      <c r="AO214" s="530">
        <f>AN214/AL214</f>
        <v>-7.2390757526901148E-2</v>
      </c>
      <c r="AP214" s="531"/>
      <c r="AQ214" s="529">
        <f>O214/$E214</f>
        <v>326.58199358097932</v>
      </c>
      <c r="AR214" s="529">
        <f>P214/$F214</f>
        <v>97.508397106951989</v>
      </c>
      <c r="AS214" s="529">
        <f>AR214-AQ214</f>
        <v>-229.07359647402734</v>
      </c>
      <c r="AT214" s="530">
        <f>AS214/AQ214</f>
        <v>-0.70142751583524221</v>
      </c>
      <c r="AU214" s="531"/>
      <c r="AV214" s="529">
        <f>T214/$E214</f>
        <v>143.52533776924452</v>
      </c>
      <c r="AW214" s="529">
        <f>U214/$F214</f>
        <v>74.091467579885858</v>
      </c>
      <c r="AX214" s="529">
        <f>AW214-AV214</f>
        <v>-69.433870189358657</v>
      </c>
      <c r="AY214" s="530">
        <f>AX214/AV214</f>
        <v>-0.48377430263214033</v>
      </c>
      <c r="AZ214" s="531"/>
      <c r="BA214" s="529">
        <f>Y214/$E214</f>
        <v>977.84402058778676</v>
      </c>
      <c r="BB214" s="529">
        <f>Z214/$F214</f>
        <v>642.58111036629282</v>
      </c>
      <c r="BC214" s="529">
        <f>BB214-BA214</f>
        <v>-335.26291022149394</v>
      </c>
      <c r="BD214" s="530">
        <f>BC214/BA214</f>
        <v>-0.34285929367340795</v>
      </c>
      <c r="BE214" s="532"/>
      <c r="BF214" s="529">
        <f>AD214/$E214</f>
        <v>0</v>
      </c>
      <c r="BG214" s="529">
        <f>AE214/$F214</f>
        <v>145.97990736953568</v>
      </c>
      <c r="BH214" s="532"/>
      <c r="BI214" s="529">
        <f>AG214/$E214</f>
        <v>977.84402058778676</v>
      </c>
      <c r="BJ214" s="529">
        <f>AH214/$F214</f>
        <v>788.56101773582861</v>
      </c>
      <c r="BK214" s="529">
        <f>BJ214-BI214</f>
        <v>-189.28300285195814</v>
      </c>
      <c r="BL214" s="530">
        <f>BK214/BI214</f>
        <v>-0.19357177511621865</v>
      </c>
    </row>
    <row r="215" spans="1:64">
      <c r="A215" s="397">
        <v>680</v>
      </c>
      <c r="B215" s="412">
        <v>2</v>
      </c>
      <c r="C215" s="412">
        <v>2</v>
      </c>
      <c r="D215" s="398" t="s">
        <v>239</v>
      </c>
      <c r="E215" s="400">
        <v>24942</v>
      </c>
      <c r="F215" s="400">
        <v>25331</v>
      </c>
      <c r="G215" s="522">
        <f>F215-E215</f>
        <v>389</v>
      </c>
      <c r="H215" s="523">
        <f>G215/E215</f>
        <v>1.5596183144896159E-2</v>
      </c>
      <c r="I215" s="523"/>
      <c r="J215" s="400">
        <v>8462245.9240193814</v>
      </c>
      <c r="K215" s="434">
        <f>'1. Vos-laskelma'!D215</f>
        <v>8407939.7907896433</v>
      </c>
      <c r="L215" s="522">
        <f>K215-J215</f>
        <v>-54306.133229738101</v>
      </c>
      <c r="M215" s="523">
        <f>L215/J215</f>
        <v>-6.4174610047191679E-3</v>
      </c>
      <c r="N215" s="523"/>
      <c r="O215" s="400">
        <v>1528490.6635992252</v>
      </c>
      <c r="P215" s="434">
        <f>'1. Vos-laskelma'!G215</f>
        <v>1035897.7957934632</v>
      </c>
      <c r="Q215" s="522">
        <f>P215-O215</f>
        <v>-492592.86780576198</v>
      </c>
      <c r="R215" s="523">
        <f>Q215/O215</f>
        <v>-0.32227404428223666</v>
      </c>
      <c r="S215" s="523"/>
      <c r="T215" s="400">
        <v>3428419.251286753</v>
      </c>
      <c r="U215" s="434">
        <f>'1. Vos-laskelma'!I215</f>
        <v>1835957.2626997982</v>
      </c>
      <c r="V215" s="522">
        <f>U215-T215</f>
        <v>-1592461.9885869548</v>
      </c>
      <c r="W215" s="523">
        <f>V215/T215</f>
        <v>-0.46448869635452916</v>
      </c>
      <c r="X215" s="524"/>
      <c r="Y215" s="434">
        <f>SUM(J215,O215,T215)</f>
        <v>13419155.838905359</v>
      </c>
      <c r="Z215" s="434">
        <f>SUM(K215,P215,U215)</f>
        <v>11279794.849282904</v>
      </c>
      <c r="AA215" s="522">
        <f>Z215-Y215</f>
        <v>-2139360.9896224551</v>
      </c>
      <c r="AB215" s="523">
        <f>AA215/Y215</f>
        <v>-0.159425899460824</v>
      </c>
      <c r="AC215" s="524"/>
      <c r="AD215" s="527">
        <v>0</v>
      </c>
      <c r="AE215" s="447">
        <v>4131593.1337821502</v>
      </c>
      <c r="AF215" s="515"/>
      <c r="AG215" s="399">
        <v>13419155.838905359</v>
      </c>
      <c r="AH215" s="399">
        <f>SUM(Z215,AE215)</f>
        <v>15411387.983065054</v>
      </c>
      <c r="AI215" s="522">
        <f>AH215-AG215</f>
        <v>1992232.1441596951</v>
      </c>
      <c r="AJ215" s="523">
        <f>AI215/AG215</f>
        <v>0.14846180848304447</v>
      </c>
      <c r="AL215" s="529">
        <f>J215/$E215</f>
        <v>339.27695950683108</v>
      </c>
      <c r="AM215" s="529">
        <f>K215/$F215</f>
        <v>331.92293201175016</v>
      </c>
      <c r="AN215" s="529">
        <f>AM215-AL215</f>
        <v>-7.3540274950809135</v>
      </c>
      <c r="AO215" s="530">
        <f>AN215/AL215</f>
        <v>-2.1675587713856668E-2</v>
      </c>
      <c r="AP215" s="531"/>
      <c r="AQ215" s="529">
        <f>O215/$E215</f>
        <v>61.28180032071306</v>
      </c>
      <c r="AR215" s="529">
        <f>P215/$F215</f>
        <v>40.894469061366046</v>
      </c>
      <c r="AS215" s="529">
        <f>AR215-AQ215</f>
        <v>-20.387331259347015</v>
      </c>
      <c r="AT215" s="530">
        <f>AS215/AQ215</f>
        <v>-0.33268166327770499</v>
      </c>
      <c r="AU215" s="531"/>
      <c r="AV215" s="529">
        <f>T215/$E215</f>
        <v>137.45566719937267</v>
      </c>
      <c r="AW215" s="529">
        <f>U215/$F215</f>
        <v>72.478672879073002</v>
      </c>
      <c r="AX215" s="529">
        <f>AW215-AV215</f>
        <v>-64.976994320299667</v>
      </c>
      <c r="AY215" s="530">
        <f>AX215/AV215</f>
        <v>-0.47271237078973061</v>
      </c>
      <c r="AZ215" s="531"/>
      <c r="BA215" s="529">
        <f>Y215/$E215</f>
        <v>538.01442702691679</v>
      </c>
      <c r="BB215" s="529">
        <f>Z215/$F215</f>
        <v>445.29607395218915</v>
      </c>
      <c r="BC215" s="529">
        <f>BB215-BA215</f>
        <v>-92.718353074727645</v>
      </c>
      <c r="BD215" s="530">
        <f>BC215/BA215</f>
        <v>-0.17233432491223688</v>
      </c>
      <c r="BE215" s="532"/>
      <c r="BF215" s="529">
        <f>AD215/$E215</f>
        <v>0</v>
      </c>
      <c r="BG215" s="529">
        <f>AE215/$F215</f>
        <v>163.10422540689868</v>
      </c>
      <c r="BH215" s="532"/>
      <c r="BI215" s="529">
        <f>AG215/$E215</f>
        <v>538.01442702691679</v>
      </c>
      <c r="BJ215" s="529">
        <f>AH215/$F215</f>
        <v>608.40029935908785</v>
      </c>
      <c r="BK215" s="529">
        <f>BJ215-BI215</f>
        <v>70.385872332171061</v>
      </c>
      <c r="BL215" s="530">
        <f>BK215/BI215</f>
        <v>0.13082525076720602</v>
      </c>
    </row>
    <row r="216" spans="1:64">
      <c r="A216" s="397">
        <v>681</v>
      </c>
      <c r="B216" s="412">
        <v>10</v>
      </c>
      <c r="C216" s="412">
        <v>10</v>
      </c>
      <c r="D216" s="398" t="s">
        <v>240</v>
      </c>
      <c r="E216" s="400">
        <v>3308</v>
      </c>
      <c r="F216" s="400">
        <v>3297</v>
      </c>
      <c r="G216" s="522">
        <f>F216-E216</f>
        <v>-11</v>
      </c>
      <c r="H216" s="523">
        <f>G216/E216</f>
        <v>-3.325272067714631E-3</v>
      </c>
      <c r="I216" s="523"/>
      <c r="J216" s="400">
        <v>592690.02997976192</v>
      </c>
      <c r="K216" s="434">
        <f>'1. Vos-laskelma'!D216</f>
        <v>625338.37651943648</v>
      </c>
      <c r="L216" s="522">
        <f>K216-J216</f>
        <v>32648.34653967456</v>
      </c>
      <c r="M216" s="523">
        <f>L216/J216</f>
        <v>5.5085027397524092E-2</v>
      </c>
      <c r="N216" s="523"/>
      <c r="O216" s="400">
        <v>1147672.9307255514</v>
      </c>
      <c r="P216" s="434">
        <f>'1. Vos-laskelma'!G216</f>
        <v>1247306.8850861476</v>
      </c>
      <c r="Q216" s="522">
        <f>P216-O216</f>
        <v>99633.954360596137</v>
      </c>
      <c r="R216" s="523">
        <f>Q216/O216</f>
        <v>8.6813892436766099E-2</v>
      </c>
      <c r="S216" s="523"/>
      <c r="T216" s="400">
        <v>802022.15442834981</v>
      </c>
      <c r="U216" s="434">
        <f>'1. Vos-laskelma'!I216</f>
        <v>604360.36022696877</v>
      </c>
      <c r="V216" s="522">
        <f>U216-T216</f>
        <v>-197661.79420138104</v>
      </c>
      <c r="W216" s="523">
        <f>V216/T216</f>
        <v>-0.24645428197961275</v>
      </c>
      <c r="X216" s="524"/>
      <c r="Y216" s="434">
        <f>SUM(J216,O216,T216)</f>
        <v>2542385.1151336632</v>
      </c>
      <c r="Z216" s="434">
        <f>SUM(K216,P216,U216)</f>
        <v>2477005.6218325528</v>
      </c>
      <c r="AA216" s="522">
        <f>Z216-Y216</f>
        <v>-65379.493301110342</v>
      </c>
      <c r="AB216" s="523">
        <f>AA216/Y216</f>
        <v>-2.5715810288510554E-2</v>
      </c>
      <c r="AC216" s="524"/>
      <c r="AD216" s="527">
        <v>0</v>
      </c>
      <c r="AE216" s="447">
        <v>404148.53639329114</v>
      </c>
      <c r="AF216" s="515"/>
      <c r="AG216" s="399">
        <v>2542385.1151336632</v>
      </c>
      <c r="AH216" s="399">
        <f>SUM(Z216,AE216)</f>
        <v>2881154.1582258441</v>
      </c>
      <c r="AI216" s="522">
        <f>AH216-AG216</f>
        <v>338769.04309218097</v>
      </c>
      <c r="AJ216" s="523">
        <f>AI216/AG216</f>
        <v>0.13324851576405275</v>
      </c>
      <c r="AL216" s="529">
        <f>J216/$E216</f>
        <v>179.16869104587724</v>
      </c>
      <c r="AM216" s="529">
        <f>K216/$F216</f>
        <v>189.66890400953488</v>
      </c>
      <c r="AN216" s="529">
        <f>AM216-AL216</f>
        <v>10.500212963657646</v>
      </c>
      <c r="AO216" s="530">
        <f>AN216/AL216</f>
        <v>5.8605177625420064E-2</v>
      </c>
      <c r="AP216" s="531"/>
      <c r="AQ216" s="529">
        <f>O216/$E216</f>
        <v>346.93861267398773</v>
      </c>
      <c r="AR216" s="529">
        <f>P216/$F216</f>
        <v>378.31570672919247</v>
      </c>
      <c r="AS216" s="529">
        <f>AR216-AQ216</f>
        <v>31.377094055204736</v>
      </c>
      <c r="AT216" s="530">
        <f>AS216/AQ216</f>
        <v>9.0439901783688909E-2</v>
      </c>
      <c r="AU216" s="531"/>
      <c r="AV216" s="529">
        <f>T216/$E216</f>
        <v>242.44926070990019</v>
      </c>
      <c r="AW216" s="529">
        <f>U216/$F216</f>
        <v>183.30614504912612</v>
      </c>
      <c r="AX216" s="529">
        <f>AW216-AV216</f>
        <v>-59.143115660774072</v>
      </c>
      <c r="AY216" s="530">
        <f>AX216/AV216</f>
        <v>-0.24394017736989956</v>
      </c>
      <c r="AZ216" s="531"/>
      <c r="BA216" s="529">
        <f>Y216/$E216</f>
        <v>768.55656442976522</v>
      </c>
      <c r="BB216" s="529">
        <f>Z216/$F216</f>
        <v>751.29075578785341</v>
      </c>
      <c r="BC216" s="529">
        <f>BB216-BA216</f>
        <v>-17.265808641911804</v>
      </c>
      <c r="BD216" s="530">
        <f>BC216/BA216</f>
        <v>-2.2465241260052556E-2</v>
      </c>
      <c r="BE216" s="532"/>
      <c r="BF216" s="529">
        <f>AD216/$E216</f>
        <v>0</v>
      </c>
      <c r="BG216" s="529">
        <f>AE216/$F216</f>
        <v>122.58069044382503</v>
      </c>
      <c r="BH216" s="532"/>
      <c r="BI216" s="529">
        <f>AG216/$E216</f>
        <v>768.55656442976522</v>
      </c>
      <c r="BJ216" s="529">
        <f>AH216/$F216</f>
        <v>873.87144623167853</v>
      </c>
      <c r="BK216" s="529">
        <f>BJ216-BI216</f>
        <v>105.31488180191332</v>
      </c>
      <c r="BL216" s="530">
        <f>BK216/BI216</f>
        <v>0.13702944802774833</v>
      </c>
    </row>
    <row r="217" spans="1:64">
      <c r="A217" s="397">
        <v>683</v>
      </c>
      <c r="B217" s="412">
        <v>19</v>
      </c>
      <c r="C217" s="412">
        <v>19</v>
      </c>
      <c r="D217" s="398" t="s">
        <v>241</v>
      </c>
      <c r="E217" s="400">
        <v>3618</v>
      </c>
      <c r="F217" s="400">
        <v>3599</v>
      </c>
      <c r="G217" s="522">
        <f>F217-E217</f>
        <v>-19</v>
      </c>
      <c r="H217" s="523">
        <f>G217/E217</f>
        <v>-5.2515201768933116E-3</v>
      </c>
      <c r="I217" s="523"/>
      <c r="J217" s="400">
        <v>5034075.7574096918</v>
      </c>
      <c r="K217" s="434">
        <f>'1. Vos-laskelma'!D217</f>
        <v>5205467.3087147241</v>
      </c>
      <c r="L217" s="522">
        <f>K217-J217</f>
        <v>171391.55130503234</v>
      </c>
      <c r="M217" s="523">
        <f>L217/J217</f>
        <v>3.4046279707404065E-2</v>
      </c>
      <c r="N217" s="523"/>
      <c r="O217" s="400">
        <v>2492447.4028989668</v>
      </c>
      <c r="P217" s="434">
        <f>'1. Vos-laskelma'!G217</f>
        <v>2494155.894444372</v>
      </c>
      <c r="Q217" s="522">
        <f>P217-O217</f>
        <v>1708.4915454052389</v>
      </c>
      <c r="R217" s="523">
        <f>Q217/O217</f>
        <v>6.854674419279988E-4</v>
      </c>
      <c r="S217" s="523"/>
      <c r="T217" s="400">
        <v>762159.80487067404</v>
      </c>
      <c r="U217" s="434">
        <f>'1. Vos-laskelma'!I217</f>
        <v>566751.90975773241</v>
      </c>
      <c r="V217" s="522">
        <f>U217-T217</f>
        <v>-195407.89511294162</v>
      </c>
      <c r="W217" s="523">
        <f>V217/T217</f>
        <v>-0.25638703834046866</v>
      </c>
      <c r="X217" s="524"/>
      <c r="Y217" s="434">
        <f>SUM(J217,O217,T217)</f>
        <v>8288682.9651793335</v>
      </c>
      <c r="Z217" s="434">
        <f>SUM(K217,P217,U217)</f>
        <v>8266375.1129168281</v>
      </c>
      <c r="AA217" s="522">
        <f>Z217-Y217</f>
        <v>-22307.85226250533</v>
      </c>
      <c r="AB217" s="523">
        <f>AA217/Y217</f>
        <v>-2.6913627118108356E-3</v>
      </c>
      <c r="AC217" s="524"/>
      <c r="AD217" s="527">
        <v>0</v>
      </c>
      <c r="AE217" s="447">
        <v>459846.05754715548</v>
      </c>
      <c r="AF217" s="515"/>
      <c r="AG217" s="399">
        <v>8288682.9651793335</v>
      </c>
      <c r="AH217" s="399">
        <f>SUM(Z217,AE217)</f>
        <v>8726221.170463983</v>
      </c>
      <c r="AI217" s="522">
        <f>AH217-AG217</f>
        <v>437538.20528464951</v>
      </c>
      <c r="AJ217" s="523">
        <f>AI217/AG217</f>
        <v>5.2787421973158187E-2</v>
      </c>
      <c r="AL217" s="529">
        <f>J217/$E217</f>
        <v>1391.3973901077093</v>
      </c>
      <c r="AM217" s="529">
        <f>K217/$F217</f>
        <v>1446.3649093400179</v>
      </c>
      <c r="AN217" s="529">
        <f>AM217-AL217</f>
        <v>54.967519232308632</v>
      </c>
      <c r="AO217" s="530">
        <f>AN217/AL217</f>
        <v>3.9505262567765452E-2</v>
      </c>
      <c r="AP217" s="531"/>
      <c r="AQ217" s="529">
        <f>O217/$E217</f>
        <v>688.90199085101347</v>
      </c>
      <c r="AR217" s="529">
        <f>P217/$F217</f>
        <v>693.01358556387106</v>
      </c>
      <c r="AS217" s="529">
        <f>AR217-AQ217</f>
        <v>4.1115947128575954</v>
      </c>
      <c r="AT217" s="530">
        <f>AS217/AQ217</f>
        <v>5.968330426478324E-3</v>
      </c>
      <c r="AU217" s="531"/>
      <c r="AV217" s="529">
        <f>T217/$E217</f>
        <v>210.65776806817968</v>
      </c>
      <c r="AW217" s="529">
        <f>U217/$F217</f>
        <v>157.47482905188454</v>
      </c>
      <c r="AX217" s="529">
        <f>AW217-AV217</f>
        <v>-53.182939016295137</v>
      </c>
      <c r="AY217" s="530">
        <f>AX217/AV217</f>
        <v>-0.25246132389992099</v>
      </c>
      <c r="AZ217" s="531"/>
      <c r="BA217" s="529">
        <f>Y217/$E217</f>
        <v>2290.9571490269027</v>
      </c>
      <c r="BB217" s="529">
        <f>Z217/$F217</f>
        <v>2296.8533239557732</v>
      </c>
      <c r="BC217" s="529">
        <f>BB217-BA217</f>
        <v>5.8961749288705505</v>
      </c>
      <c r="BD217" s="530">
        <f>BC217/BA217</f>
        <v>2.5736731616193627E-3</v>
      </c>
      <c r="BE217" s="532"/>
      <c r="BF217" s="529">
        <f>AD217/$E217</f>
        <v>0</v>
      </c>
      <c r="BG217" s="529">
        <f>AE217/$F217</f>
        <v>127.77050779304126</v>
      </c>
      <c r="BH217" s="532"/>
      <c r="BI217" s="529">
        <f>AG217/$E217</f>
        <v>2290.9571490269027</v>
      </c>
      <c r="BJ217" s="529">
        <f>AH217/$F217</f>
        <v>2424.6238317488146</v>
      </c>
      <c r="BK217" s="529">
        <f>BJ217-BI217</f>
        <v>133.66668272191191</v>
      </c>
      <c r="BL217" s="530">
        <f>BK217/BI217</f>
        <v>5.8345343900774227E-2</v>
      </c>
    </row>
    <row r="218" spans="1:64">
      <c r="A218" s="397">
        <v>684</v>
      </c>
      <c r="B218" s="412">
        <v>4</v>
      </c>
      <c r="C218" s="412">
        <v>4</v>
      </c>
      <c r="D218" s="398" t="s">
        <v>242</v>
      </c>
      <c r="E218" s="400">
        <v>38667</v>
      </c>
      <c r="F218" s="400">
        <v>38832</v>
      </c>
      <c r="G218" s="522">
        <f>F218-E218</f>
        <v>165</v>
      </c>
      <c r="H218" s="523">
        <f>G218/E218</f>
        <v>4.2672045930638525E-3</v>
      </c>
      <c r="I218" s="523"/>
      <c r="J218" s="400">
        <v>5044637.8483541999</v>
      </c>
      <c r="K218" s="434">
        <f>'1. Vos-laskelma'!D218</f>
        <v>4090843.0701967198</v>
      </c>
      <c r="L218" s="522">
        <f>K218-J218</f>
        <v>-953794.77815748006</v>
      </c>
      <c r="M218" s="523">
        <f>L218/J218</f>
        <v>-0.18907101100798607</v>
      </c>
      <c r="N218" s="523"/>
      <c r="O218" s="400">
        <v>19300.99825431214</v>
      </c>
      <c r="P218" s="434">
        <f>'1. Vos-laskelma'!G218</f>
        <v>-161403.22700219144</v>
      </c>
      <c r="Q218" s="522">
        <f>P218-O218</f>
        <v>-180704.22525650359</v>
      </c>
      <c r="R218" s="523">
        <f>Q218/O218</f>
        <v>-9.3624289726118946</v>
      </c>
      <c r="S218" s="523"/>
      <c r="T218" s="400">
        <v>6994486.0991022736</v>
      </c>
      <c r="U218" s="434">
        <f>'1. Vos-laskelma'!I218</f>
        <v>4812798.9154429454</v>
      </c>
      <c r="V218" s="522">
        <f>U218-T218</f>
        <v>-2181687.1836593281</v>
      </c>
      <c r="W218" s="523">
        <f>V218/T218</f>
        <v>-0.31191529338221757</v>
      </c>
      <c r="X218" s="524"/>
      <c r="Y218" s="434">
        <f>SUM(J218,O218,T218)</f>
        <v>12058424.945710786</v>
      </c>
      <c r="Z218" s="434">
        <f>SUM(K218,P218,U218)</f>
        <v>8742238.758637473</v>
      </c>
      <c r="AA218" s="522">
        <f>Z218-Y218</f>
        <v>-3316186.1870733127</v>
      </c>
      <c r="AB218" s="523">
        <f>AA218/Y218</f>
        <v>-0.27500989573707874</v>
      </c>
      <c r="AC218" s="524"/>
      <c r="AD218" s="527">
        <v>0</v>
      </c>
      <c r="AE218" s="447">
        <v>5647786.8110686876</v>
      </c>
      <c r="AF218" s="515"/>
      <c r="AG218" s="399">
        <v>12058424.945710786</v>
      </c>
      <c r="AH218" s="399">
        <f>SUM(Z218,AE218)</f>
        <v>14390025.569706161</v>
      </c>
      <c r="AI218" s="522">
        <f>AH218-AG218</f>
        <v>2331600.6239953749</v>
      </c>
      <c r="AJ218" s="523">
        <f>AI218/AG218</f>
        <v>0.19335863800559885</v>
      </c>
      <c r="AL218" s="529">
        <f>J218/$E218</f>
        <v>130.46364725358058</v>
      </c>
      <c r="AM218" s="529">
        <f>K218/$F218</f>
        <v>105.34721544593943</v>
      </c>
      <c r="AN218" s="529">
        <f>AM218-AL218</f>
        <v>-25.116431807641149</v>
      </c>
      <c r="AO218" s="530">
        <f>AN218/AL218</f>
        <v>-0.19251670742289345</v>
      </c>
      <c r="AP218" s="531"/>
      <c r="AQ218" s="529">
        <f>O218/$E218</f>
        <v>0.49915944485768587</v>
      </c>
      <c r="AR218" s="529">
        <f>P218/$F218</f>
        <v>-4.1564489854293223</v>
      </c>
      <c r="AS218" s="529">
        <f>AR218-AQ218</f>
        <v>-4.6556084302870078</v>
      </c>
      <c r="AT218" s="530">
        <f>AS218/AQ218</f>
        <v>-9.3268964020391465</v>
      </c>
      <c r="AU218" s="531"/>
      <c r="AV218" s="529">
        <f>T218/$E218</f>
        <v>180.890322474003</v>
      </c>
      <c r="AW218" s="529">
        <f>U218/$F218</f>
        <v>123.93899143600498</v>
      </c>
      <c r="AX218" s="529">
        <f>AW218-AV218</f>
        <v>-56.951331037998017</v>
      </c>
      <c r="AY218" s="530">
        <f>AX218/AV218</f>
        <v>-0.3148390154823395</v>
      </c>
      <c r="AZ218" s="531"/>
      <c r="BA218" s="529">
        <f>Y218/$E218</f>
        <v>311.85312917244124</v>
      </c>
      <c r="BB218" s="529">
        <f>Z218/$F218</f>
        <v>225.12975789651506</v>
      </c>
      <c r="BC218" s="529">
        <f>BB218-BA218</f>
        <v>-86.723371275926183</v>
      </c>
      <c r="BD218" s="530">
        <f>BC218/BA218</f>
        <v>-0.27809043156328866</v>
      </c>
      <c r="BE218" s="532"/>
      <c r="BF218" s="529">
        <f>AD218/$E218</f>
        <v>0</v>
      </c>
      <c r="BG218" s="529">
        <f>AE218/$F218</f>
        <v>145.44156394387844</v>
      </c>
      <c r="BH218" s="532"/>
      <c r="BI218" s="529">
        <f>AG218/$E218</f>
        <v>311.85312917244124</v>
      </c>
      <c r="BJ218" s="529">
        <f>AH218/$F218</f>
        <v>370.57132184039352</v>
      </c>
      <c r="BK218" s="529">
        <f>BJ218-BI218</f>
        <v>58.71819266795228</v>
      </c>
      <c r="BL218" s="530">
        <f>BK218/BI218</f>
        <v>0.18828797012161347</v>
      </c>
    </row>
    <row r="219" spans="1:64">
      <c r="A219" s="397">
        <v>686</v>
      </c>
      <c r="B219" s="412">
        <v>11</v>
      </c>
      <c r="C219" s="412">
        <v>11</v>
      </c>
      <c r="D219" s="398" t="s">
        <v>243</v>
      </c>
      <c r="E219" s="400">
        <v>2964</v>
      </c>
      <c r="F219" s="400">
        <v>2933</v>
      </c>
      <c r="G219" s="522">
        <f>F219-E219</f>
        <v>-31</v>
      </c>
      <c r="H219" s="523">
        <f>G219/E219</f>
        <v>-1.0458839406207827E-2</v>
      </c>
      <c r="I219" s="523"/>
      <c r="J219" s="400">
        <v>-268761.36150721001</v>
      </c>
      <c r="K219" s="434">
        <f>'1. Vos-laskelma'!D219</f>
        <v>-196468.01795907813</v>
      </c>
      <c r="L219" s="522">
        <f>K219-J219</f>
        <v>72293.343548131874</v>
      </c>
      <c r="M219" s="523">
        <f>L219/J219</f>
        <v>-0.26898711608957404</v>
      </c>
      <c r="N219" s="523"/>
      <c r="O219" s="400">
        <v>1397377.5114989683</v>
      </c>
      <c r="P219" s="434">
        <f>'1. Vos-laskelma'!G219</f>
        <v>1501492.4775961216</v>
      </c>
      <c r="Q219" s="522">
        <f>P219-O219</f>
        <v>104114.96609715326</v>
      </c>
      <c r="R219" s="523">
        <f>Q219/O219</f>
        <v>7.4507400641841609E-2</v>
      </c>
      <c r="S219" s="523"/>
      <c r="T219" s="400">
        <v>666944.04381339496</v>
      </c>
      <c r="U219" s="434">
        <f>'1. Vos-laskelma'!I219</f>
        <v>468986.8722694905</v>
      </c>
      <c r="V219" s="522">
        <f>U219-T219</f>
        <v>-197957.17154390446</v>
      </c>
      <c r="W219" s="523">
        <f>V219/T219</f>
        <v>-0.29681226390754173</v>
      </c>
      <c r="X219" s="524"/>
      <c r="Y219" s="434">
        <f>SUM(J219,O219,T219)</f>
        <v>1795560.1938051535</v>
      </c>
      <c r="Z219" s="434">
        <f>SUM(K219,P219,U219)</f>
        <v>1774011.331906534</v>
      </c>
      <c r="AA219" s="522">
        <f>Z219-Y219</f>
        <v>-21548.861898619449</v>
      </c>
      <c r="AB219" s="523">
        <f>AA219/Y219</f>
        <v>-1.2001191590772054E-2</v>
      </c>
      <c r="AC219" s="524"/>
      <c r="AD219" s="527">
        <v>0</v>
      </c>
      <c r="AE219" s="447">
        <v>332063.83473712724</v>
      </c>
      <c r="AF219" s="515"/>
      <c r="AG219" s="399">
        <v>1795560.1938051535</v>
      </c>
      <c r="AH219" s="399">
        <f>SUM(Z219,AE219)</f>
        <v>2106075.1666436614</v>
      </c>
      <c r="AI219" s="522">
        <f>AH219-AG219</f>
        <v>310514.97283850797</v>
      </c>
      <c r="AJ219" s="523">
        <f>AI219/AG219</f>
        <v>0.17293487230882759</v>
      </c>
      <c r="AL219" s="529">
        <f>J219/$E219</f>
        <v>-90.675223180570171</v>
      </c>
      <c r="AM219" s="529">
        <f>K219/$F219</f>
        <v>-66.985345366204612</v>
      </c>
      <c r="AN219" s="529">
        <f>AM219-AL219</f>
        <v>23.689877814365559</v>
      </c>
      <c r="AO219" s="530">
        <f>AN219/AL219</f>
        <v>-0.26126076102608159</v>
      </c>
      <c r="AP219" s="531"/>
      <c r="AQ219" s="529">
        <f>O219/$E219</f>
        <v>471.4499026649691</v>
      </c>
      <c r="AR219" s="529">
        <f>P219/$F219</f>
        <v>511.93060947702747</v>
      </c>
      <c r="AS219" s="529">
        <f>AR219-AQ219</f>
        <v>40.480706812058372</v>
      </c>
      <c r="AT219" s="530">
        <f>AS219/AQ219</f>
        <v>8.5864280771366625E-2</v>
      </c>
      <c r="AU219" s="531"/>
      <c r="AV219" s="529">
        <f>T219/$E219</f>
        <v>225.01485958616564</v>
      </c>
      <c r="AW219" s="529">
        <f>U219/$F219</f>
        <v>159.90005873490981</v>
      </c>
      <c r="AX219" s="529">
        <f>AW219-AV219</f>
        <v>-65.114800851255836</v>
      </c>
      <c r="AY219" s="530">
        <f>AX219/AV219</f>
        <v>-0.28938000348515303</v>
      </c>
      <c r="AZ219" s="531"/>
      <c r="BA219" s="529">
        <f>Y219/$E219</f>
        <v>605.78953907056462</v>
      </c>
      <c r="BB219" s="529">
        <f>Z219/$F219</f>
        <v>604.84532284573265</v>
      </c>
      <c r="BC219" s="529">
        <f>BB219-BA219</f>
        <v>-0.94421622483196188</v>
      </c>
      <c r="BD219" s="530">
        <f>BC219/BA219</f>
        <v>-1.5586538953456179E-3</v>
      </c>
      <c r="BE219" s="532"/>
      <c r="BF219" s="529">
        <f>AD219/$E219</f>
        <v>0</v>
      </c>
      <c r="BG219" s="529">
        <f>AE219/$F219</f>
        <v>113.21644552919442</v>
      </c>
      <c r="BH219" s="532"/>
      <c r="BI219" s="529">
        <f>AG219/$E219</f>
        <v>605.78953907056462</v>
      </c>
      <c r="BJ219" s="529">
        <f>AH219/$F219</f>
        <v>718.06176837492717</v>
      </c>
      <c r="BK219" s="529">
        <f>BJ219-BI219</f>
        <v>112.27222930436255</v>
      </c>
      <c r="BL219" s="530">
        <f>BK219/BI219</f>
        <v>0.1853320700727463</v>
      </c>
    </row>
    <row r="220" spans="1:64">
      <c r="A220" s="397">
        <v>687</v>
      </c>
      <c r="B220" s="412">
        <v>11</v>
      </c>
      <c r="C220" s="412">
        <v>11</v>
      </c>
      <c r="D220" s="398" t="s">
        <v>244</v>
      </c>
      <c r="E220" s="400">
        <v>1477</v>
      </c>
      <c r="F220" s="400">
        <v>1424</v>
      </c>
      <c r="G220" s="522">
        <f>F220-E220</f>
        <v>-53</v>
      </c>
      <c r="H220" s="523">
        <f>G220/E220</f>
        <v>-3.5883547731888961E-2</v>
      </c>
      <c r="I220" s="523"/>
      <c r="J220" s="400">
        <v>845671.68914788181</v>
      </c>
      <c r="K220" s="434">
        <f>'1. Vos-laskelma'!D220</f>
        <v>862778.59287312278</v>
      </c>
      <c r="L220" s="522">
        <f>K220-J220</f>
        <v>17106.903725240962</v>
      </c>
      <c r="M220" s="523">
        <f>L220/J220</f>
        <v>2.0228776657379023E-2</v>
      </c>
      <c r="N220" s="523"/>
      <c r="O220" s="400">
        <v>155652.45034538591</v>
      </c>
      <c r="P220" s="434">
        <f>'1. Vos-laskelma'!G220</f>
        <v>390992.67986900837</v>
      </c>
      <c r="Q220" s="522">
        <f>P220-O220</f>
        <v>235340.22952362246</v>
      </c>
      <c r="R220" s="523">
        <f>Q220/O220</f>
        <v>1.5119596832649462</v>
      </c>
      <c r="S220" s="523"/>
      <c r="T220" s="400">
        <v>377030.6913369656</v>
      </c>
      <c r="U220" s="434">
        <f>'1. Vos-laskelma'!I220</f>
        <v>292693.73938534071</v>
      </c>
      <c r="V220" s="522">
        <f>U220-T220</f>
        <v>-84336.951951624884</v>
      </c>
      <c r="W220" s="523">
        <f>V220/T220</f>
        <v>-0.22368723260316753</v>
      </c>
      <c r="X220" s="524"/>
      <c r="Y220" s="434">
        <f>SUM(J220,O220,T220)</f>
        <v>1378354.8308302334</v>
      </c>
      <c r="Z220" s="434">
        <f>SUM(K220,P220,U220)</f>
        <v>1546465.0121274721</v>
      </c>
      <c r="AA220" s="522">
        <f>Z220-Y220</f>
        <v>168110.18129723868</v>
      </c>
      <c r="AB220" s="523">
        <f>AA220/Y220</f>
        <v>0.12196437197233152</v>
      </c>
      <c r="AC220" s="524"/>
      <c r="AD220" s="527">
        <v>0</v>
      </c>
      <c r="AE220" s="447">
        <v>221533.18056132414</v>
      </c>
      <c r="AF220" s="515"/>
      <c r="AG220" s="399">
        <v>1378354.8308302334</v>
      </c>
      <c r="AH220" s="399">
        <f>SUM(Z220,AE220)</f>
        <v>1767998.1926887962</v>
      </c>
      <c r="AI220" s="522">
        <f>AH220-AG220</f>
        <v>389643.3618585628</v>
      </c>
      <c r="AJ220" s="523">
        <f>AI220/AG220</f>
        <v>0.28268726828770674</v>
      </c>
      <c r="AL220" s="529">
        <f>J220/$E220</f>
        <v>572.56038534047514</v>
      </c>
      <c r="AM220" s="529">
        <f>K220/$F220</f>
        <v>605.88384330977726</v>
      </c>
      <c r="AN220" s="529">
        <f>AM220-AL220</f>
        <v>33.323457969302126</v>
      </c>
      <c r="AO220" s="530">
        <f>AN220/AL220</f>
        <v>5.8200774664992252E-2</v>
      </c>
      <c r="AP220" s="531"/>
      <c r="AQ220" s="529">
        <f>O220/$E220</f>
        <v>105.38419116139872</v>
      </c>
      <c r="AR220" s="529">
        <f>P220/$F220</f>
        <v>274.57351114396653</v>
      </c>
      <c r="AS220" s="529">
        <f>AR220-AQ220</f>
        <v>169.18931998256781</v>
      </c>
      <c r="AT220" s="530">
        <f>AS220/AQ220</f>
        <v>1.605452564734779</v>
      </c>
      <c r="AU220" s="531"/>
      <c r="AV220" s="529">
        <f>T220/$E220</f>
        <v>255.26790205617169</v>
      </c>
      <c r="AW220" s="529">
        <f>U220/$F220</f>
        <v>205.54335630993029</v>
      </c>
      <c r="AX220" s="529">
        <f>AW220-AV220</f>
        <v>-49.724545746241404</v>
      </c>
      <c r="AY220" s="530">
        <f>AX220/AV220</f>
        <v>-0.19479356920988647</v>
      </c>
      <c r="AZ220" s="531"/>
      <c r="BA220" s="529">
        <f>Y220/$E220</f>
        <v>933.21247855804563</v>
      </c>
      <c r="BB220" s="529">
        <f>Z220/$F220</f>
        <v>1086.0007107636743</v>
      </c>
      <c r="BC220" s="529">
        <f>BB220-BA220</f>
        <v>152.78823220562867</v>
      </c>
      <c r="BD220" s="530">
        <f>BC220/BA220</f>
        <v>0.16372287738984115</v>
      </c>
      <c r="BE220" s="532"/>
      <c r="BF220" s="529">
        <f>AD220/$E220</f>
        <v>0</v>
      </c>
      <c r="BG220" s="529">
        <f>AE220/$F220</f>
        <v>155.57105376497483</v>
      </c>
      <c r="BH220" s="532"/>
      <c r="BI220" s="529">
        <f>AG220/$E220</f>
        <v>933.21247855804563</v>
      </c>
      <c r="BJ220" s="529">
        <f>AH220/$F220</f>
        <v>1241.5717645286491</v>
      </c>
      <c r="BK220" s="529">
        <f>BJ220-BI220</f>
        <v>308.35928597060342</v>
      </c>
      <c r="BL220" s="530">
        <f>BK220/BI220</f>
        <v>0.33042773543605541</v>
      </c>
    </row>
    <row r="221" spans="1:64">
      <c r="A221" s="397">
        <v>689</v>
      </c>
      <c r="B221" s="412">
        <v>9</v>
      </c>
      <c r="C221" s="412">
        <v>9</v>
      </c>
      <c r="D221" s="398" t="s">
        <v>245</v>
      </c>
      <c r="E221" s="400">
        <v>3093</v>
      </c>
      <c r="F221" s="400">
        <v>3032</v>
      </c>
      <c r="G221" s="522">
        <f>F221-E221</f>
        <v>-61</v>
      </c>
      <c r="H221" s="523">
        <f>G221/E221</f>
        <v>-1.9721952796637569E-2</v>
      </c>
      <c r="I221" s="523"/>
      <c r="J221" s="400">
        <v>1685898.1065002889</v>
      </c>
      <c r="K221" s="434">
        <f>'1. Vos-laskelma'!D221</f>
        <v>1657583.6969258003</v>
      </c>
      <c r="L221" s="522">
        <f>K221-J221</f>
        <v>-28314.409574488644</v>
      </c>
      <c r="M221" s="523">
        <f>L221/J221</f>
        <v>-1.6794852230580991E-2</v>
      </c>
      <c r="N221" s="523"/>
      <c r="O221" s="400">
        <v>-20773.005539406837</v>
      </c>
      <c r="P221" s="434">
        <f>'1. Vos-laskelma'!G221</f>
        <v>-16035.257627000878</v>
      </c>
      <c r="Q221" s="522">
        <f>P221-O221</f>
        <v>4737.7479124059591</v>
      </c>
      <c r="R221" s="523">
        <f>Q221/O221</f>
        <v>-0.22807233663989304</v>
      </c>
      <c r="S221" s="523"/>
      <c r="T221" s="400">
        <v>588431.24081252282</v>
      </c>
      <c r="U221" s="434">
        <f>'1. Vos-laskelma'!I221</f>
        <v>427984.56900290214</v>
      </c>
      <c r="V221" s="522">
        <f>U221-T221</f>
        <v>-160446.67180962069</v>
      </c>
      <c r="W221" s="523">
        <f>V221/T221</f>
        <v>-0.27266851363648081</v>
      </c>
      <c r="X221" s="524"/>
      <c r="Y221" s="434">
        <f>SUM(J221,O221,T221)</f>
        <v>2253556.3417734047</v>
      </c>
      <c r="Z221" s="434">
        <f>SUM(K221,P221,U221)</f>
        <v>2069533.0083017016</v>
      </c>
      <c r="AA221" s="522">
        <f>Z221-Y221</f>
        <v>-184023.33347170311</v>
      </c>
      <c r="AB221" s="523">
        <f>AA221/Y221</f>
        <v>-8.1659078169258686E-2</v>
      </c>
      <c r="AC221" s="524"/>
      <c r="AD221" s="527">
        <v>0</v>
      </c>
      <c r="AE221" s="447">
        <v>562105.7144803633</v>
      </c>
      <c r="AF221" s="515"/>
      <c r="AG221" s="399">
        <v>2253556.3417734047</v>
      </c>
      <c r="AH221" s="399">
        <f>SUM(Z221,AE221)</f>
        <v>2631638.7227820652</v>
      </c>
      <c r="AI221" s="522">
        <f>AH221-AG221</f>
        <v>378082.38100866042</v>
      </c>
      <c r="AJ221" s="523">
        <f>AI221/AG221</f>
        <v>0.16777143486509583</v>
      </c>
      <c r="AL221" s="529">
        <f>J221/$E221</f>
        <v>545.06889961212062</v>
      </c>
      <c r="AM221" s="529">
        <f>K221/$F221</f>
        <v>546.69646996233519</v>
      </c>
      <c r="AN221" s="529">
        <f>AM221-AL221</f>
        <v>1.6275703502145689</v>
      </c>
      <c r="AO221" s="530">
        <f>AN221/AL221</f>
        <v>2.9859901222997181E-3</v>
      </c>
      <c r="AP221" s="531"/>
      <c r="AQ221" s="529">
        <f>O221/$E221</f>
        <v>-6.7161349949585638</v>
      </c>
      <c r="AR221" s="529">
        <f>P221/$F221</f>
        <v>-5.2886733598287856</v>
      </c>
      <c r="AS221" s="529">
        <f>AR221-AQ221</f>
        <v>1.4274616351297782</v>
      </c>
      <c r="AT221" s="530">
        <f>AS221/AQ221</f>
        <v>-0.21254212969234473</v>
      </c>
      <c r="AU221" s="531"/>
      <c r="AV221" s="529">
        <f>T221/$E221</f>
        <v>190.2461173011713</v>
      </c>
      <c r="AW221" s="529">
        <f>U221/$F221</f>
        <v>141.15586048908381</v>
      </c>
      <c r="AX221" s="529">
        <f>AW221-AV221</f>
        <v>-49.090256812087489</v>
      </c>
      <c r="AY221" s="530">
        <f>AX221/AV221</f>
        <v>-0.2580355252894575</v>
      </c>
      <c r="AZ221" s="531"/>
      <c r="BA221" s="529">
        <f>Y221/$E221</f>
        <v>728.59888191833329</v>
      </c>
      <c r="BB221" s="529">
        <f>Z221/$F221</f>
        <v>682.56365709159024</v>
      </c>
      <c r="BC221" s="529">
        <f>BB221-BA221</f>
        <v>-46.035224826743047</v>
      </c>
      <c r="BD221" s="530">
        <f>BC221/BA221</f>
        <v>-6.3183221892321006E-2</v>
      </c>
      <c r="BE221" s="532"/>
      <c r="BF221" s="529">
        <f>AD221/$E221</f>
        <v>0</v>
      </c>
      <c r="BG221" s="529">
        <f>AE221/$F221</f>
        <v>185.39106678112245</v>
      </c>
      <c r="BH221" s="532"/>
      <c r="BI221" s="529">
        <f>AG221/$E221</f>
        <v>728.59888191833329</v>
      </c>
      <c r="BJ221" s="529">
        <f>AH221/$F221</f>
        <v>867.95472387271275</v>
      </c>
      <c r="BK221" s="529">
        <f>BJ221-BI221</f>
        <v>139.35584195437946</v>
      </c>
      <c r="BL221" s="530">
        <f>BK221/BI221</f>
        <v>0.19126551716284335</v>
      </c>
    </row>
    <row r="222" spans="1:64">
      <c r="A222" s="397">
        <v>691</v>
      </c>
      <c r="B222" s="412">
        <v>17</v>
      </c>
      <c r="C222" s="412">
        <v>17</v>
      </c>
      <c r="D222" s="398" t="s">
        <v>246</v>
      </c>
      <c r="E222" s="400">
        <v>2636</v>
      </c>
      <c r="F222" s="400">
        <v>2598</v>
      </c>
      <c r="G222" s="522">
        <f>F222-E222</f>
        <v>-38</v>
      </c>
      <c r="H222" s="523">
        <f>G222/E222</f>
        <v>-1.4415781487101669E-2</v>
      </c>
      <c r="I222" s="523"/>
      <c r="J222" s="400">
        <v>2304027.0553501127</v>
      </c>
      <c r="K222" s="434">
        <f>'1. Vos-laskelma'!D222</f>
        <v>2192402.6398613816</v>
      </c>
      <c r="L222" s="522">
        <f>K222-J222</f>
        <v>-111624.41548873112</v>
      </c>
      <c r="M222" s="523">
        <f>L222/J222</f>
        <v>-4.8447528091968964E-2</v>
      </c>
      <c r="N222" s="523"/>
      <c r="O222" s="400">
        <v>1708881.6675977139</v>
      </c>
      <c r="P222" s="434">
        <f>'1. Vos-laskelma'!G222</f>
        <v>1709206.5134250734</v>
      </c>
      <c r="Q222" s="522">
        <f>P222-O222</f>
        <v>324.84582735947333</v>
      </c>
      <c r="R222" s="523">
        <f>Q222/O222</f>
        <v>1.9009263983510937E-4</v>
      </c>
      <c r="S222" s="523"/>
      <c r="T222" s="400">
        <v>641849.22308627202</v>
      </c>
      <c r="U222" s="434">
        <f>'1. Vos-laskelma'!I222</f>
        <v>450838.86556364619</v>
      </c>
      <c r="V222" s="522">
        <f>U222-T222</f>
        <v>-191010.35752262583</v>
      </c>
      <c r="W222" s="523">
        <f>V222/T222</f>
        <v>-0.2975938127714331</v>
      </c>
      <c r="X222" s="524"/>
      <c r="Y222" s="434">
        <f>SUM(J222,O222,T222)</f>
        <v>4654757.946034099</v>
      </c>
      <c r="Z222" s="434">
        <f>SUM(K222,P222,U222)</f>
        <v>4352448.0188501012</v>
      </c>
      <c r="AA222" s="522">
        <f>Z222-Y222</f>
        <v>-302309.92718399782</v>
      </c>
      <c r="AB222" s="523">
        <f>AA222/Y222</f>
        <v>-6.4946433453444974E-2</v>
      </c>
      <c r="AC222" s="524"/>
      <c r="AD222" s="527">
        <v>0</v>
      </c>
      <c r="AE222" s="447">
        <v>265274.77968989022</v>
      </c>
      <c r="AF222" s="515"/>
      <c r="AG222" s="399">
        <v>4654757.946034099</v>
      </c>
      <c r="AH222" s="399">
        <f>SUM(Z222,AE222)</f>
        <v>4617722.7985399915</v>
      </c>
      <c r="AI222" s="522">
        <f>AH222-AG222</f>
        <v>-37035.147494107485</v>
      </c>
      <c r="AJ222" s="523">
        <f>AI222/AG222</f>
        <v>-7.9564067398309735E-3</v>
      </c>
      <c r="AL222" s="529">
        <f>J222/$E222</f>
        <v>874.06185711309286</v>
      </c>
      <c r="AM222" s="529">
        <f>K222/$F222</f>
        <v>843.88092373417305</v>
      </c>
      <c r="AN222" s="529">
        <f>AM222-AL222</f>
        <v>-30.180933378919804</v>
      </c>
      <c r="AO222" s="530">
        <f>AN222/AL222</f>
        <v>-3.4529516570604407E-2</v>
      </c>
      <c r="AP222" s="531"/>
      <c r="AQ222" s="529">
        <f>O222/$E222</f>
        <v>648.28591335269869</v>
      </c>
      <c r="AR222" s="529">
        <f>P222/$F222</f>
        <v>657.89319223443931</v>
      </c>
      <c r="AS222" s="529">
        <f>AR222-AQ222</f>
        <v>9.6072788817406263</v>
      </c>
      <c r="AT222" s="530">
        <f>AS222/AQ222</f>
        <v>1.4819508929409369E-2</v>
      </c>
      <c r="AU222" s="531"/>
      <c r="AV222" s="529">
        <f>T222/$E222</f>
        <v>243.49363546520183</v>
      </c>
      <c r="AW222" s="529">
        <f>U222/$F222</f>
        <v>173.53305064035649</v>
      </c>
      <c r="AX222" s="529">
        <f>AW222-AV222</f>
        <v>-69.960584824845341</v>
      </c>
      <c r="AY222" s="530">
        <f>AX222/AV222</f>
        <v>-0.28731997323537251</v>
      </c>
      <c r="AZ222" s="531"/>
      <c r="BA222" s="529">
        <f>Y222/$E222</f>
        <v>1765.8414059309935</v>
      </c>
      <c r="BB222" s="529">
        <f>Z222/$F222</f>
        <v>1675.3071666089688</v>
      </c>
      <c r="BC222" s="529">
        <f>BB222-BA222</f>
        <v>-90.534239322024632</v>
      </c>
      <c r="BD222" s="530">
        <f>BC222/BA222</f>
        <v>-5.1269745413118135E-2</v>
      </c>
      <c r="BE222" s="532"/>
      <c r="BF222" s="529">
        <f>AD222/$E222</f>
        <v>0</v>
      </c>
      <c r="BG222" s="529">
        <f>AE222/$F222</f>
        <v>102.10730550034265</v>
      </c>
      <c r="BH222" s="532"/>
      <c r="BI222" s="529">
        <f>AG222/$E222</f>
        <v>1765.8414059309935</v>
      </c>
      <c r="BJ222" s="529">
        <f>AH222/$F222</f>
        <v>1777.4144721093116</v>
      </c>
      <c r="BK222" s="529">
        <f>BJ222-BI222</f>
        <v>11.573066178318186</v>
      </c>
      <c r="BL222" s="530">
        <f>BK222/BI222</f>
        <v>6.5538536696711962E-3</v>
      </c>
    </row>
    <row r="223" spans="1:64">
      <c r="A223" s="397">
        <v>694</v>
      </c>
      <c r="B223" s="412">
        <v>5</v>
      </c>
      <c r="C223" s="412">
        <v>5</v>
      </c>
      <c r="D223" s="398" t="s">
        <v>247</v>
      </c>
      <c r="E223" s="400">
        <v>28349</v>
      </c>
      <c r="F223" s="400">
        <v>28483</v>
      </c>
      <c r="G223" s="522">
        <f>F223-E223</f>
        <v>134</v>
      </c>
      <c r="H223" s="523">
        <f>G223/E223</f>
        <v>4.7267981233905954E-3</v>
      </c>
      <c r="I223" s="523"/>
      <c r="J223" s="400">
        <v>2737876.66689499</v>
      </c>
      <c r="K223" s="434">
        <f>'1. Vos-laskelma'!D223</f>
        <v>2558572.226340469</v>
      </c>
      <c r="L223" s="522">
        <f>K223-J223</f>
        <v>-179304.44055452105</v>
      </c>
      <c r="M223" s="523">
        <f>L223/J223</f>
        <v>-6.5490327859753145E-2</v>
      </c>
      <c r="N223" s="523"/>
      <c r="O223" s="400">
        <v>767934.28666146309</v>
      </c>
      <c r="P223" s="434">
        <f>'1. Vos-laskelma'!G223</f>
        <v>-13347.523178397396</v>
      </c>
      <c r="Q223" s="522">
        <f>P223-O223</f>
        <v>-781281.80983986054</v>
      </c>
      <c r="R223" s="523">
        <f>Q223/O223</f>
        <v>-1.0173810746703664</v>
      </c>
      <c r="S223" s="523"/>
      <c r="T223" s="400">
        <v>4263642.6319200806</v>
      </c>
      <c r="U223" s="434">
        <f>'1. Vos-laskelma'!I223</f>
        <v>2431571.3610098162</v>
      </c>
      <c r="V223" s="522">
        <f>U223-T223</f>
        <v>-1832071.2709102645</v>
      </c>
      <c r="W223" s="523">
        <f>V223/T223</f>
        <v>-0.42969625483954149</v>
      </c>
      <c r="X223" s="524"/>
      <c r="Y223" s="434">
        <f>SUM(J223,O223,T223)</f>
        <v>7769453.5854765335</v>
      </c>
      <c r="Z223" s="434">
        <f>SUM(K223,P223,U223)</f>
        <v>4976796.0641718879</v>
      </c>
      <c r="AA223" s="522">
        <f>Z223-Y223</f>
        <v>-2792657.5213046456</v>
      </c>
      <c r="AB223" s="523">
        <f>AA223/Y223</f>
        <v>-0.35944065957546484</v>
      </c>
      <c r="AC223" s="524"/>
      <c r="AD223" s="527">
        <v>0</v>
      </c>
      <c r="AE223" s="447">
        <v>4725635.6239496404</v>
      </c>
      <c r="AF223" s="515"/>
      <c r="AG223" s="399">
        <v>7769453.5854765335</v>
      </c>
      <c r="AH223" s="399">
        <f>SUM(Z223,AE223)</f>
        <v>9702431.6881215274</v>
      </c>
      <c r="AI223" s="522">
        <f>AH223-AG223</f>
        <v>1932978.1026449939</v>
      </c>
      <c r="AJ223" s="523">
        <f>AI223/AG223</f>
        <v>0.24879202654074883</v>
      </c>
      <c r="AL223" s="529">
        <f>J223/$E223</f>
        <v>96.577539486224907</v>
      </c>
      <c r="AM223" s="529">
        <f>K223/$F223</f>
        <v>89.828045723430435</v>
      </c>
      <c r="AN223" s="529">
        <f>AM223-AL223</f>
        <v>-6.7494937627944722</v>
      </c>
      <c r="AO223" s="530">
        <f>AN223/AL223</f>
        <v>-6.9886785257737588E-2</v>
      </c>
      <c r="AP223" s="531"/>
      <c r="AQ223" s="529">
        <f>O223/$E223</f>
        <v>27.088584664766415</v>
      </c>
      <c r="AR223" s="529">
        <f>P223/$F223</f>
        <v>-0.46861367055427433</v>
      </c>
      <c r="AS223" s="529">
        <f>AR223-AQ223</f>
        <v>-27.557198335320688</v>
      </c>
      <c r="AT223" s="530">
        <f>AS223/AQ223</f>
        <v>-1.0172993043510239</v>
      </c>
      <c r="AU223" s="531"/>
      <c r="AV223" s="529">
        <f>T223/$E223</f>
        <v>150.39834321916402</v>
      </c>
      <c r="AW223" s="529">
        <f>U223/$F223</f>
        <v>85.369215356873084</v>
      </c>
      <c r="AX223" s="529">
        <f>AW223-AV223</f>
        <v>-65.029127862290935</v>
      </c>
      <c r="AY223" s="530">
        <f>AX223/AV223</f>
        <v>-0.43237928337766962</v>
      </c>
      <c r="AZ223" s="531"/>
      <c r="BA223" s="529">
        <f>Y223/$E223</f>
        <v>274.06446737015534</v>
      </c>
      <c r="BB223" s="529">
        <f>Z223/$F223</f>
        <v>174.72864740974924</v>
      </c>
      <c r="BC223" s="529">
        <f>BB223-BA223</f>
        <v>-99.335819960406099</v>
      </c>
      <c r="BD223" s="530">
        <f>BC223/BA223</f>
        <v>-0.36245420982006304</v>
      </c>
      <c r="BE223" s="532"/>
      <c r="BF223" s="529">
        <f>AD223/$E223</f>
        <v>0</v>
      </c>
      <c r="BG223" s="529">
        <f>AE223/$F223</f>
        <v>165.91074058033354</v>
      </c>
      <c r="BH223" s="532"/>
      <c r="BI223" s="529">
        <f>AG223/$E223</f>
        <v>274.06446737015534</v>
      </c>
      <c r="BJ223" s="529">
        <f>AH223/$F223</f>
        <v>340.63938799008275</v>
      </c>
      <c r="BK223" s="529">
        <f>BJ223-BI223</f>
        <v>66.574920619927411</v>
      </c>
      <c r="BL223" s="530">
        <f>BK223/BI223</f>
        <v>0.24291700875622954</v>
      </c>
    </row>
    <row r="224" spans="1:64">
      <c r="A224" s="397">
        <v>697</v>
      </c>
      <c r="B224" s="412">
        <v>18</v>
      </c>
      <c r="C224" s="412">
        <v>18</v>
      </c>
      <c r="D224" s="398" t="s">
        <v>248</v>
      </c>
      <c r="E224" s="400">
        <v>1174</v>
      </c>
      <c r="F224" s="400">
        <v>1164</v>
      </c>
      <c r="G224" s="522">
        <f>F224-E224</f>
        <v>-10</v>
      </c>
      <c r="H224" s="523">
        <f>G224/E224</f>
        <v>-8.5178875638841564E-3</v>
      </c>
      <c r="I224" s="523"/>
      <c r="J224" s="400">
        <v>227446.70746333513</v>
      </c>
      <c r="K224" s="434">
        <f>'1. Vos-laskelma'!D224</f>
        <v>228864.48248976521</v>
      </c>
      <c r="L224" s="522">
        <f>K224-J224</f>
        <v>1417.7750264300848</v>
      </c>
      <c r="M224" s="523">
        <f>L224/J224</f>
        <v>6.2334383392146182E-3</v>
      </c>
      <c r="N224" s="523"/>
      <c r="O224" s="400">
        <v>419727.00138191832</v>
      </c>
      <c r="P224" s="434">
        <f>'1. Vos-laskelma'!G224</f>
        <v>470743.01446988579</v>
      </c>
      <c r="Q224" s="522">
        <f>P224-O224</f>
        <v>51016.013087967469</v>
      </c>
      <c r="R224" s="523">
        <f>Q224/O224</f>
        <v>0.1215457021349621</v>
      </c>
      <c r="S224" s="523"/>
      <c r="T224" s="400">
        <v>289700.64148855588</v>
      </c>
      <c r="U224" s="434">
        <f>'1. Vos-laskelma'!I224</f>
        <v>216304.49954585079</v>
      </c>
      <c r="V224" s="522">
        <f>U224-T224</f>
        <v>-73396.141942705086</v>
      </c>
      <c r="W224" s="523">
        <f>V224/T224</f>
        <v>-0.25335167214534621</v>
      </c>
      <c r="X224" s="524"/>
      <c r="Y224" s="434">
        <f>SUM(J224,O224,T224)</f>
        <v>936874.35033380939</v>
      </c>
      <c r="Z224" s="434">
        <f>SUM(K224,P224,U224)</f>
        <v>915911.9965055018</v>
      </c>
      <c r="AA224" s="522">
        <f>Z224-Y224</f>
        <v>-20962.35382830759</v>
      </c>
      <c r="AB224" s="523">
        <f>AA224/Y224</f>
        <v>-2.2374776106143454E-2</v>
      </c>
      <c r="AC224" s="524"/>
      <c r="AD224" s="527">
        <v>0</v>
      </c>
      <c r="AE224" s="447">
        <v>161738.93374430249</v>
      </c>
      <c r="AF224" s="515"/>
      <c r="AG224" s="399">
        <v>936874.35033380939</v>
      </c>
      <c r="AH224" s="399">
        <f>SUM(Z224,AE224)</f>
        <v>1077650.9302498042</v>
      </c>
      <c r="AI224" s="522">
        <f>AH224-AG224</f>
        <v>140776.57991599478</v>
      </c>
      <c r="AJ224" s="523">
        <f>AI224/AG224</f>
        <v>0.15026196401452971</v>
      </c>
      <c r="AL224" s="529">
        <f>J224/$E224</f>
        <v>193.73654809483401</v>
      </c>
      <c r="AM224" s="529">
        <f>K224/$F224</f>
        <v>196.6189712111385</v>
      </c>
      <c r="AN224" s="529">
        <f>AM224-AL224</f>
        <v>2.8824231163044942</v>
      </c>
      <c r="AO224" s="530">
        <f>AN224/AL224</f>
        <v>1.4878055507077315E-2</v>
      </c>
      <c r="AP224" s="531"/>
      <c r="AQ224" s="529">
        <f>O224/$E224</f>
        <v>357.51874052974301</v>
      </c>
      <c r="AR224" s="529">
        <f>P224/$F224</f>
        <v>404.41839731089846</v>
      </c>
      <c r="AS224" s="529">
        <f>AR224-AQ224</f>
        <v>46.899656781155443</v>
      </c>
      <c r="AT224" s="530">
        <f>AS224/AQ224</f>
        <v>0.13118097449007354</v>
      </c>
      <c r="AU224" s="531"/>
      <c r="AV224" s="529">
        <f>T224/$E224</f>
        <v>246.76374913846328</v>
      </c>
      <c r="AW224" s="529">
        <f>U224/$F224</f>
        <v>185.82860785726012</v>
      </c>
      <c r="AX224" s="529">
        <f>AW224-AV224</f>
        <v>-60.935141281203158</v>
      </c>
      <c r="AY224" s="530">
        <f>AX224/AV224</f>
        <v>-0.24693716761051246</v>
      </c>
      <c r="AZ224" s="531"/>
      <c r="BA224" s="529">
        <f>Y224/$E224</f>
        <v>798.01903776304039</v>
      </c>
      <c r="BB224" s="529">
        <f>Z224/$F224</f>
        <v>786.86597637929708</v>
      </c>
      <c r="BC224" s="529">
        <f>BB224-BA224</f>
        <v>-11.153061383743307</v>
      </c>
      <c r="BD224" s="530">
        <f>BC224/BA224</f>
        <v>-1.3975933976471171E-2</v>
      </c>
      <c r="BE224" s="532"/>
      <c r="BF224" s="529">
        <f>AD224/$E224</f>
        <v>0</v>
      </c>
      <c r="BG224" s="529">
        <f>AE224/$F224</f>
        <v>138.95097400713271</v>
      </c>
      <c r="BH224" s="532"/>
      <c r="BI224" s="529">
        <f>AG224/$E224</f>
        <v>798.01903776304039</v>
      </c>
      <c r="BJ224" s="529">
        <f>AH224/$F224</f>
        <v>925.81695038642965</v>
      </c>
      <c r="BK224" s="529">
        <f>BJ224-BI224</f>
        <v>127.79791262338927</v>
      </c>
      <c r="BL224" s="530">
        <f>BK224/BI224</f>
        <v>0.16014393965039328</v>
      </c>
    </row>
    <row r="225" spans="1:64">
      <c r="A225" s="397">
        <v>698</v>
      </c>
      <c r="B225" s="412">
        <v>19</v>
      </c>
      <c r="C225" s="412">
        <v>19</v>
      </c>
      <c r="D225" s="398" t="s">
        <v>249</v>
      </c>
      <c r="E225" s="400">
        <v>64535</v>
      </c>
      <c r="F225" s="400">
        <v>65286</v>
      </c>
      <c r="G225" s="522">
        <f>F225-E225</f>
        <v>751</v>
      </c>
      <c r="H225" s="523">
        <f>G225/E225</f>
        <v>1.1637096149376308E-2</v>
      </c>
      <c r="I225" s="523"/>
      <c r="J225" s="400">
        <v>-9270431.3875946775</v>
      </c>
      <c r="K225" s="434">
        <f>'1. Vos-laskelma'!D225</f>
        <v>-8116814.5094760321</v>
      </c>
      <c r="L225" s="522">
        <f>K225-J225</f>
        <v>1153616.8781186454</v>
      </c>
      <c r="M225" s="523">
        <f>L225/J225</f>
        <v>-0.12444047422241533</v>
      </c>
      <c r="N225" s="523"/>
      <c r="O225" s="400">
        <v>16703201.161491858</v>
      </c>
      <c r="P225" s="434">
        <f>'1. Vos-laskelma'!G225</f>
        <v>16341024.103923395</v>
      </c>
      <c r="Q225" s="522">
        <f>P225-O225</f>
        <v>-362177.05756846257</v>
      </c>
      <c r="R225" s="523">
        <f>Q225/O225</f>
        <v>-2.1683092604035576E-2</v>
      </c>
      <c r="S225" s="523"/>
      <c r="T225" s="400">
        <v>9664295.5870860573</v>
      </c>
      <c r="U225" s="434">
        <f>'1. Vos-laskelma'!I225</f>
        <v>5061599.6381251086</v>
      </c>
      <c r="V225" s="522">
        <f>U225-T225</f>
        <v>-4602695.9489609487</v>
      </c>
      <c r="W225" s="523">
        <f>V225/T225</f>
        <v>-0.47625777869535718</v>
      </c>
      <c r="X225" s="524"/>
      <c r="Y225" s="434">
        <f>SUM(J225,O225,T225)</f>
        <v>17097065.360983238</v>
      </c>
      <c r="Z225" s="434">
        <f>SUM(K225,P225,U225)</f>
        <v>13285809.232572472</v>
      </c>
      <c r="AA225" s="522">
        <f>Z225-Y225</f>
        <v>-3811256.1284107659</v>
      </c>
      <c r="AB225" s="523">
        <f>AA225/Y225</f>
        <v>-0.22291873183735572</v>
      </c>
      <c r="AC225" s="524"/>
      <c r="AD225" s="527">
        <v>0</v>
      </c>
      <c r="AE225" s="447">
        <v>9545431.2875446677</v>
      </c>
      <c r="AF225" s="515"/>
      <c r="AG225" s="399">
        <v>17097065.360983238</v>
      </c>
      <c r="AH225" s="399">
        <f>SUM(Z225,AE225)</f>
        <v>22831240.520117141</v>
      </c>
      <c r="AI225" s="522">
        <f>AH225-AG225</f>
        <v>5734175.1591339037</v>
      </c>
      <c r="AJ225" s="523">
        <f>AI225/AG225</f>
        <v>0.33538943895130174</v>
      </c>
      <c r="AL225" s="529">
        <f>J225/$E225</f>
        <v>-143.64966897954099</v>
      </c>
      <c r="AM225" s="529">
        <f>K225/$F225</f>
        <v>-124.32703044260687</v>
      </c>
      <c r="AN225" s="529">
        <f>AM225-AL225</f>
        <v>19.322638536934122</v>
      </c>
      <c r="AO225" s="530">
        <f>AN225/AL225</f>
        <v>-0.13451223851887964</v>
      </c>
      <c r="AP225" s="531"/>
      <c r="AQ225" s="529">
        <f>O225/$E225</f>
        <v>258.82391200886121</v>
      </c>
      <c r="AR225" s="529">
        <f>P225/$F225</f>
        <v>250.29905498764506</v>
      </c>
      <c r="AS225" s="529">
        <f>AR225-AQ225</f>
        <v>-8.5248570212161496</v>
      </c>
      <c r="AT225" s="530">
        <f>AS225/AQ225</f>
        <v>-3.293689889411875E-2</v>
      </c>
      <c r="AU225" s="531"/>
      <c r="AV225" s="529">
        <f>T225/$E225</f>
        <v>149.75277891200213</v>
      </c>
      <c r="AW225" s="529">
        <f>U225/$F225</f>
        <v>77.529633277044212</v>
      </c>
      <c r="AX225" s="529">
        <f>AW225-AV225</f>
        <v>-72.223145634957916</v>
      </c>
      <c r="AY225" s="530">
        <f>AX225/AV225</f>
        <v>-0.48228250694030694</v>
      </c>
      <c r="AZ225" s="531"/>
      <c r="BA225" s="529">
        <f>Y225/$E225</f>
        <v>264.92702194132232</v>
      </c>
      <c r="BB225" s="529">
        <f>Z225/$F225</f>
        <v>203.50165782208239</v>
      </c>
      <c r="BC225" s="529">
        <f>BB225-BA225</f>
        <v>-61.42536411923993</v>
      </c>
      <c r="BD225" s="530">
        <f>BC225/BA225</f>
        <v>-0.23185767789608416</v>
      </c>
      <c r="BE225" s="532"/>
      <c r="BF225" s="529">
        <f>AD225/$E225</f>
        <v>0</v>
      </c>
      <c r="BG225" s="529">
        <f>AE225/$F225</f>
        <v>146.209467382665</v>
      </c>
      <c r="BH225" s="532"/>
      <c r="BI225" s="529">
        <f>AG225/$E225</f>
        <v>264.92702194132232</v>
      </c>
      <c r="BJ225" s="529">
        <f>AH225/$F225</f>
        <v>349.71112520474742</v>
      </c>
      <c r="BK225" s="529">
        <f>BJ225-BI225</f>
        <v>84.784103263425095</v>
      </c>
      <c r="BL225" s="530">
        <f>BK225/BI225</f>
        <v>0.32002814451371292</v>
      </c>
    </row>
    <row r="226" spans="1:64">
      <c r="A226" s="397">
        <v>700</v>
      </c>
      <c r="B226" s="412">
        <v>9</v>
      </c>
      <c r="C226" s="412">
        <v>9</v>
      </c>
      <c r="D226" s="398" t="s">
        <v>250</v>
      </c>
      <c r="E226" s="400">
        <v>4842</v>
      </c>
      <c r="F226" s="400">
        <v>4758</v>
      </c>
      <c r="G226" s="522">
        <f>F226-E226</f>
        <v>-84</v>
      </c>
      <c r="H226" s="523">
        <f>G226/E226</f>
        <v>-1.7348203221809171E-2</v>
      </c>
      <c r="I226" s="523"/>
      <c r="J226" s="400">
        <v>760758.20771752845</v>
      </c>
      <c r="K226" s="434">
        <f>'1. Vos-laskelma'!D226</f>
        <v>661956.01465705119</v>
      </c>
      <c r="L226" s="522">
        <f>K226-J226</f>
        <v>-98802.193060477264</v>
      </c>
      <c r="M226" s="523">
        <f>L226/J226</f>
        <v>-0.12987331856321263</v>
      </c>
      <c r="N226" s="523"/>
      <c r="O226" s="400">
        <v>501513.01053437561</v>
      </c>
      <c r="P226" s="434">
        <f>'1. Vos-laskelma'!G226</f>
        <v>762694.67328342842</v>
      </c>
      <c r="Q226" s="522">
        <f>P226-O226</f>
        <v>261181.6627490528</v>
      </c>
      <c r="R226" s="523">
        <f>Q226/O226</f>
        <v>0.52078741181760513</v>
      </c>
      <c r="S226" s="523"/>
      <c r="T226" s="400">
        <v>790539.21424228686</v>
      </c>
      <c r="U226" s="434">
        <f>'1. Vos-laskelma'!I226</f>
        <v>483683.03751327883</v>
      </c>
      <c r="V226" s="522">
        <f>U226-T226</f>
        <v>-306856.17672900803</v>
      </c>
      <c r="W226" s="523">
        <f>V226/T226</f>
        <v>-0.38816060127152885</v>
      </c>
      <c r="X226" s="524"/>
      <c r="Y226" s="434">
        <f>SUM(J226,O226,T226)</f>
        <v>2052810.432494191</v>
      </c>
      <c r="Z226" s="434">
        <f>SUM(K226,P226,U226)</f>
        <v>1908333.7254537586</v>
      </c>
      <c r="AA226" s="522">
        <f>Z226-Y226</f>
        <v>-144476.70704043237</v>
      </c>
      <c r="AB226" s="523">
        <f>AA226/Y226</f>
        <v>-7.0379955573828284E-2</v>
      </c>
      <c r="AC226" s="524"/>
      <c r="AD226" s="527">
        <v>0</v>
      </c>
      <c r="AE226" s="447">
        <v>681027.72158227314</v>
      </c>
      <c r="AF226" s="515"/>
      <c r="AG226" s="399">
        <v>2052810.432494191</v>
      </c>
      <c r="AH226" s="399">
        <f>SUM(Z226,AE226)</f>
        <v>2589361.4470360316</v>
      </c>
      <c r="AI226" s="522">
        <f>AH226-AG226</f>
        <v>536551.01454184065</v>
      </c>
      <c r="AJ226" s="523">
        <f>AI226/AG226</f>
        <v>0.26137387361672959</v>
      </c>
      <c r="AL226" s="529">
        <f>J226/$E226</f>
        <v>157.11652369217853</v>
      </c>
      <c r="AM226" s="529">
        <f>K226/$F226</f>
        <v>139.12484545125076</v>
      </c>
      <c r="AN226" s="529">
        <f>AM226-AL226</f>
        <v>-17.991678240927769</v>
      </c>
      <c r="AO226" s="530">
        <f>AN226/AL226</f>
        <v>-0.11451168736508532</v>
      </c>
      <c r="AP226" s="531"/>
      <c r="AQ226" s="529">
        <f>O226/$E226</f>
        <v>103.57559077537704</v>
      </c>
      <c r="AR226" s="529">
        <f>P226/$F226</f>
        <v>160.29732519618085</v>
      </c>
      <c r="AS226" s="529">
        <f>AR226-AQ226</f>
        <v>56.721734420803813</v>
      </c>
      <c r="AT226" s="530">
        <f>AS226/AQ226</f>
        <v>0.54763611770089204</v>
      </c>
      <c r="AU226" s="531"/>
      <c r="AV226" s="529">
        <f>T226/$E226</f>
        <v>163.26708266053012</v>
      </c>
      <c r="AW226" s="529">
        <f>U226/$F226</f>
        <v>101.65679645087828</v>
      </c>
      <c r="AX226" s="529">
        <f>AW226-AV226</f>
        <v>-61.610286209651846</v>
      </c>
      <c r="AY226" s="530">
        <f>AX226/AV226</f>
        <v>-0.37735889688035784</v>
      </c>
      <c r="AZ226" s="531"/>
      <c r="BA226" s="529">
        <f>Y226/$E226</f>
        <v>423.95919712808569</v>
      </c>
      <c r="BB226" s="529">
        <f>Z226/$F226</f>
        <v>401.07896709830993</v>
      </c>
      <c r="BC226" s="529">
        <f>BB226-BA226</f>
        <v>-22.88023002977576</v>
      </c>
      <c r="BD226" s="530">
        <f>BC226/BA226</f>
        <v>-5.3968000186733138E-2</v>
      </c>
      <c r="BE226" s="532"/>
      <c r="BF226" s="529">
        <f>AD226/$E226</f>
        <v>0</v>
      </c>
      <c r="BG226" s="529">
        <f>AE226/$F226</f>
        <v>143.13319074869128</v>
      </c>
      <c r="BH226" s="532"/>
      <c r="BI226" s="529">
        <f>AG226/$E226</f>
        <v>423.95919712808569</v>
      </c>
      <c r="BJ226" s="529">
        <f>AH226/$F226</f>
        <v>544.21215784700121</v>
      </c>
      <c r="BK226" s="529">
        <f>BJ226-BI226</f>
        <v>120.25296071891552</v>
      </c>
      <c r="BL226" s="530">
        <f>BK226/BI226</f>
        <v>0.28364276924174131</v>
      </c>
    </row>
    <row r="227" spans="1:64">
      <c r="A227" s="397">
        <v>702</v>
      </c>
      <c r="B227" s="412">
        <v>6</v>
      </c>
      <c r="C227" s="412">
        <v>6</v>
      </c>
      <c r="D227" s="398" t="s">
        <v>251</v>
      </c>
      <c r="E227" s="400">
        <v>4114</v>
      </c>
      <c r="F227" s="400">
        <v>4124</v>
      </c>
      <c r="G227" s="522">
        <f>F227-E227</f>
        <v>10</v>
      </c>
      <c r="H227" s="523">
        <f>G227/E227</f>
        <v>2.4307243558580457E-3</v>
      </c>
      <c r="I227" s="523"/>
      <c r="J227" s="400">
        <v>629007.67451463477</v>
      </c>
      <c r="K227" s="434">
        <f>'1. Vos-laskelma'!D227</f>
        <v>734724.77850043634</v>
      </c>
      <c r="L227" s="522">
        <f>K227-J227</f>
        <v>105717.10398580157</v>
      </c>
      <c r="M227" s="523">
        <f>L227/J227</f>
        <v>0.16806965680884059</v>
      </c>
      <c r="N227" s="523"/>
      <c r="O227" s="400">
        <v>1165825.8508979406</v>
      </c>
      <c r="P227" s="434">
        <f>'1. Vos-laskelma'!G227</f>
        <v>1250068.6094061672</v>
      </c>
      <c r="Q227" s="522">
        <f>P227-O227</f>
        <v>84242.758508226601</v>
      </c>
      <c r="R227" s="523">
        <f>Q227/O227</f>
        <v>7.2260156560554289E-2</v>
      </c>
      <c r="S227" s="523"/>
      <c r="T227" s="400">
        <v>897669.0863562678</v>
      </c>
      <c r="U227" s="434">
        <f>'1. Vos-laskelma'!I227</f>
        <v>619531.93551567639</v>
      </c>
      <c r="V227" s="522">
        <f>U227-T227</f>
        <v>-278137.15084059141</v>
      </c>
      <c r="W227" s="523">
        <f>V227/T227</f>
        <v>-0.30984374427950845</v>
      </c>
      <c r="X227" s="524"/>
      <c r="Y227" s="434">
        <f>SUM(J227,O227,T227)</f>
        <v>2692502.6117688431</v>
      </c>
      <c r="Z227" s="434">
        <f>SUM(K227,P227,U227)</f>
        <v>2604325.3234222801</v>
      </c>
      <c r="AA227" s="522">
        <f>Z227-Y227</f>
        <v>-88177.288346563</v>
      </c>
      <c r="AB227" s="523">
        <f>AA227/Y227</f>
        <v>-3.2749193245400349E-2</v>
      </c>
      <c r="AC227" s="524"/>
      <c r="AD227" s="527">
        <v>0</v>
      </c>
      <c r="AE227" s="447">
        <v>651426.24854725832</v>
      </c>
      <c r="AF227" s="515"/>
      <c r="AG227" s="399">
        <v>2692502.6117688431</v>
      </c>
      <c r="AH227" s="399">
        <f>SUM(Z227,AE227)</f>
        <v>3255751.5719695385</v>
      </c>
      <c r="AI227" s="522">
        <f>AH227-AG227</f>
        <v>563248.96020069532</v>
      </c>
      <c r="AJ227" s="523">
        <f>AI227/AG227</f>
        <v>0.20919161145424783</v>
      </c>
      <c r="AL227" s="529">
        <f>J227/$E227</f>
        <v>152.89442744643529</v>
      </c>
      <c r="AM227" s="529">
        <f>K227/$F227</f>
        <v>178.15828770621638</v>
      </c>
      <c r="AN227" s="529">
        <f>AM227-AL227</f>
        <v>25.263860259781097</v>
      </c>
      <c r="AO227" s="530">
        <f>AN227/AL227</f>
        <v>0.16523728615702482</v>
      </c>
      <c r="AP227" s="531"/>
      <c r="AQ227" s="529">
        <f>O227/$E227</f>
        <v>283.38012904665544</v>
      </c>
      <c r="AR227" s="529">
        <f>P227/$F227</f>
        <v>303.12041935164092</v>
      </c>
      <c r="AS227" s="529">
        <f>AR227-AQ227</f>
        <v>19.740290304985479</v>
      </c>
      <c r="AT227" s="530">
        <f>AS227/AQ227</f>
        <v>6.9660107684316339E-2</v>
      </c>
      <c r="AU227" s="531"/>
      <c r="AV227" s="529">
        <f>T227/$E227</f>
        <v>218.19861117070195</v>
      </c>
      <c r="AW227" s="529">
        <f>U227/$F227</f>
        <v>150.22597854405345</v>
      </c>
      <c r="AX227" s="529">
        <f>AW227-AV227</f>
        <v>-67.972632626648505</v>
      </c>
      <c r="AY227" s="530">
        <f>AX227/AV227</f>
        <v>-0.31151725605380642</v>
      </c>
      <c r="AZ227" s="531"/>
      <c r="BA227" s="529">
        <f>Y227/$E227</f>
        <v>654.47316766379265</v>
      </c>
      <c r="BB227" s="529">
        <f>Z227/$F227</f>
        <v>631.50468560191075</v>
      </c>
      <c r="BC227" s="529">
        <f>BB227-BA227</f>
        <v>-22.9684820618819</v>
      </c>
      <c r="BD227" s="530">
        <f>BC227/BA227</f>
        <v>-3.5094612272448374E-2</v>
      </c>
      <c r="BE227" s="532"/>
      <c r="BF227" s="529">
        <f>AD227/$E227</f>
        <v>0</v>
      </c>
      <c r="BG227" s="529">
        <f>AE227/$F227</f>
        <v>157.95980808614411</v>
      </c>
      <c r="BH227" s="532"/>
      <c r="BI227" s="529">
        <f>AG227/$E227</f>
        <v>654.47316766379265</v>
      </c>
      <c r="BJ227" s="529">
        <f>AH227/$F227</f>
        <v>789.46449368805486</v>
      </c>
      <c r="BK227" s="529">
        <f>BJ227-BI227</f>
        <v>134.99132602426221</v>
      </c>
      <c r="BL227" s="530">
        <f>BK227/BI227</f>
        <v>0.2062595270423801</v>
      </c>
    </row>
    <row r="228" spans="1:64">
      <c r="A228" s="397">
        <v>704</v>
      </c>
      <c r="B228" s="412">
        <v>2</v>
      </c>
      <c r="C228" s="412">
        <v>2</v>
      </c>
      <c r="D228" s="398" t="s">
        <v>252</v>
      </c>
      <c r="E228" s="400">
        <v>6428</v>
      </c>
      <c r="F228" s="400">
        <v>6436</v>
      </c>
      <c r="G228" s="522">
        <f>F228-E228</f>
        <v>8</v>
      </c>
      <c r="H228" s="523">
        <f>G228/E228</f>
        <v>1.2445550715619166E-3</v>
      </c>
      <c r="I228" s="523"/>
      <c r="J228" s="400">
        <v>4760611.4474320402</v>
      </c>
      <c r="K228" s="434">
        <f>'1. Vos-laskelma'!D228</f>
        <v>4387156.5506148152</v>
      </c>
      <c r="L228" s="522">
        <f>K228-J228</f>
        <v>-373454.89681722503</v>
      </c>
      <c r="M228" s="523">
        <f>L228/J228</f>
        <v>-7.8446834181074232E-2</v>
      </c>
      <c r="N228" s="523"/>
      <c r="O228" s="400">
        <v>1109658.2421610232</v>
      </c>
      <c r="P228" s="434">
        <f>'1. Vos-laskelma'!G228</f>
        <v>1141622.431121482</v>
      </c>
      <c r="Q228" s="522">
        <f>P228-O228</f>
        <v>31964.18896045885</v>
      </c>
      <c r="R228" s="523">
        <f>Q228/O228</f>
        <v>2.8805435535007279E-2</v>
      </c>
      <c r="S228" s="523"/>
      <c r="T228" s="400">
        <v>847116.43534206226</v>
      </c>
      <c r="U228" s="434">
        <f>'1. Vos-laskelma'!I228</f>
        <v>437582.01981962874</v>
      </c>
      <c r="V228" s="522">
        <f>U228-T228</f>
        <v>-409534.41552243353</v>
      </c>
      <c r="W228" s="523">
        <f>V228/T228</f>
        <v>-0.48344524841743292</v>
      </c>
      <c r="X228" s="524"/>
      <c r="Y228" s="434">
        <f>SUM(J228,O228,T228)</f>
        <v>6717386.1249351259</v>
      </c>
      <c r="Z228" s="434">
        <f>SUM(K228,P228,U228)</f>
        <v>5966361.0015559252</v>
      </c>
      <c r="AA228" s="522">
        <f>Z228-Y228</f>
        <v>-751025.1233792007</v>
      </c>
      <c r="AB228" s="523">
        <f>AA228/Y228</f>
        <v>-0.11180317900609797</v>
      </c>
      <c r="AC228" s="524"/>
      <c r="AD228" s="527">
        <v>0</v>
      </c>
      <c r="AE228" s="447">
        <v>522586.22055994696</v>
      </c>
      <c r="AF228" s="515"/>
      <c r="AG228" s="399">
        <v>6717386.1249351259</v>
      </c>
      <c r="AH228" s="399">
        <f>SUM(Z228,AE228)</f>
        <v>6488947.2221158724</v>
      </c>
      <c r="AI228" s="522">
        <f>AH228-AG228</f>
        <v>-228438.9028192535</v>
      </c>
      <c r="AJ228" s="523">
        <f>AI228/AG228</f>
        <v>-3.4007112077610348E-2</v>
      </c>
      <c r="AL228" s="529">
        <f>J228/$E228</f>
        <v>740.60539007965781</v>
      </c>
      <c r="AM228" s="529">
        <f>K228/$F228</f>
        <v>681.65887983449579</v>
      </c>
      <c r="AN228" s="529">
        <f>AM228-AL228</f>
        <v>-58.946510245162017</v>
      </c>
      <c r="AO228" s="530">
        <f>AN228/AL228</f>
        <v>-7.9592332211924438E-2</v>
      </c>
      <c r="AP228" s="531"/>
      <c r="AQ228" s="529">
        <f>O228/$E228</f>
        <v>172.62884912274785</v>
      </c>
      <c r="AR228" s="529">
        <f>P228/$F228</f>
        <v>177.38073821029863</v>
      </c>
      <c r="AS228" s="529">
        <f>AR228-AQ228</f>
        <v>4.7518890875507793</v>
      </c>
      <c r="AT228" s="530">
        <f>AS228/AQ228</f>
        <v>2.7526622066349673E-2</v>
      </c>
      <c r="AU228" s="531"/>
      <c r="AV228" s="529">
        <f>T228/$E228</f>
        <v>131.78538197605201</v>
      </c>
      <c r="AW228" s="529">
        <f>U228/$F228</f>
        <v>67.989748262838518</v>
      </c>
      <c r="AX228" s="529">
        <f>AW228-AV228</f>
        <v>-63.795633713213491</v>
      </c>
      <c r="AY228" s="530">
        <f>AX228/AV228</f>
        <v>-0.48408733014718136</v>
      </c>
      <c r="AZ228" s="531"/>
      <c r="BA228" s="529">
        <f>Y228/$E228</f>
        <v>1045.0196211784578</v>
      </c>
      <c r="BB228" s="529">
        <f>Z228/$F228</f>
        <v>927.02936630763293</v>
      </c>
      <c r="BC228" s="529">
        <f>BB228-BA228</f>
        <v>-117.99025487082486</v>
      </c>
      <c r="BD228" s="530">
        <f>BC228/BA228</f>
        <v>-0.1129072148308263</v>
      </c>
      <c r="BE228" s="532"/>
      <c r="BF228" s="529">
        <f>AD228/$E228</f>
        <v>0</v>
      </c>
      <c r="BG228" s="529">
        <f>AE228/$F228</f>
        <v>81.19736180235347</v>
      </c>
      <c r="BH228" s="532"/>
      <c r="BI228" s="529">
        <f>AG228/$E228</f>
        <v>1045.0196211784578</v>
      </c>
      <c r="BJ228" s="529">
        <f>AH228/$F228</f>
        <v>1008.2267281099864</v>
      </c>
      <c r="BK228" s="529">
        <f>BJ228-BI228</f>
        <v>-36.792893068471358</v>
      </c>
      <c r="BL228" s="530">
        <f>BK228/BI228</f>
        <v>-3.5207849042088221E-2</v>
      </c>
    </row>
    <row r="229" spans="1:64">
      <c r="A229" s="397">
        <v>707</v>
      </c>
      <c r="B229" s="412">
        <v>12</v>
      </c>
      <c r="C229" s="412">
        <v>12</v>
      </c>
      <c r="D229" s="398" t="s">
        <v>253</v>
      </c>
      <c r="E229" s="400">
        <v>1960</v>
      </c>
      <c r="F229" s="400">
        <v>1902</v>
      </c>
      <c r="G229" s="522">
        <f>F229-E229</f>
        <v>-58</v>
      </c>
      <c r="H229" s="523">
        <f>G229/E229</f>
        <v>-2.9591836734693878E-2</v>
      </c>
      <c r="I229" s="523"/>
      <c r="J229" s="400">
        <v>-458845.7578584911</v>
      </c>
      <c r="K229" s="434">
        <f>'1. Vos-laskelma'!D229</f>
        <v>-500278.46659360884</v>
      </c>
      <c r="L229" s="522">
        <f>K229-J229</f>
        <v>-41432.708735117747</v>
      </c>
      <c r="M229" s="523">
        <f>L229/J229</f>
        <v>9.0297682882568286E-2</v>
      </c>
      <c r="N229" s="523"/>
      <c r="O229" s="400">
        <v>1272819.4878410366</v>
      </c>
      <c r="P229" s="434">
        <f>'1. Vos-laskelma'!G229</f>
        <v>1305692.7568719622</v>
      </c>
      <c r="Q229" s="522">
        <f>P229-O229</f>
        <v>32873.269030925585</v>
      </c>
      <c r="R229" s="523">
        <f>Q229/O229</f>
        <v>2.5827125798242926E-2</v>
      </c>
      <c r="S229" s="523"/>
      <c r="T229" s="400">
        <v>524382.82559333195</v>
      </c>
      <c r="U229" s="434">
        <f>'1. Vos-laskelma'!I229</f>
        <v>412818.45687421085</v>
      </c>
      <c r="V229" s="522">
        <f>U229-T229</f>
        <v>-111564.36871912109</v>
      </c>
      <c r="W229" s="523">
        <f>V229/T229</f>
        <v>-0.21275366635603968</v>
      </c>
      <c r="X229" s="524"/>
      <c r="Y229" s="434">
        <f>SUM(J229,O229,T229)</f>
        <v>1338356.5555758774</v>
      </c>
      <c r="Z229" s="434">
        <f>SUM(K229,P229,U229)</f>
        <v>1218232.7471525641</v>
      </c>
      <c r="AA229" s="522">
        <f>Z229-Y229</f>
        <v>-120123.80842331331</v>
      </c>
      <c r="AB229" s="523">
        <f>AA229/Y229</f>
        <v>-8.975471291477001E-2</v>
      </c>
      <c r="AC229" s="524"/>
      <c r="AD229" s="527">
        <v>0</v>
      </c>
      <c r="AE229" s="447">
        <v>402498.05267892207</v>
      </c>
      <c r="AF229" s="515"/>
      <c r="AG229" s="399">
        <v>1338356.5555758774</v>
      </c>
      <c r="AH229" s="399">
        <f>SUM(Z229,AE229)</f>
        <v>1620730.7998314863</v>
      </c>
      <c r="AI229" s="522">
        <f>AH229-AG229</f>
        <v>282374.24425560888</v>
      </c>
      <c r="AJ229" s="523">
        <f>AI229/AG229</f>
        <v>0.21098581172496811</v>
      </c>
      <c r="AL229" s="529">
        <f>J229/$E229</f>
        <v>-234.10497849923016</v>
      </c>
      <c r="AM229" s="529">
        <f>K229/$F229</f>
        <v>-263.02758495983642</v>
      </c>
      <c r="AN229" s="529">
        <f>AM229-AL229</f>
        <v>-28.922606460606261</v>
      </c>
      <c r="AO229" s="530">
        <f>AN229/AL229</f>
        <v>0.12354545659823023</v>
      </c>
      <c r="AP229" s="531"/>
      <c r="AQ229" s="529">
        <f>O229/$E229</f>
        <v>649.39769787807995</v>
      </c>
      <c r="AR229" s="529">
        <f>P229/$F229</f>
        <v>686.48409930176774</v>
      </c>
      <c r="AS229" s="529">
        <f>AR229-AQ229</f>
        <v>37.086401423687789</v>
      </c>
      <c r="AT229" s="530">
        <f>AS229/AQ229</f>
        <v>5.7108920380944297E-2</v>
      </c>
      <c r="AU229" s="531"/>
      <c r="AV229" s="529">
        <f>T229/$E229</f>
        <v>267.54225795578162</v>
      </c>
      <c r="AW229" s="529">
        <f>U229/$F229</f>
        <v>217.04440424511611</v>
      </c>
      <c r="AX229" s="529">
        <f>AW229-AV229</f>
        <v>-50.49785371066551</v>
      </c>
      <c r="AY229" s="530">
        <f>AX229/AV229</f>
        <v>-0.1887472061292523</v>
      </c>
      <c r="AZ229" s="531"/>
      <c r="BA229" s="529">
        <f>Y229/$E229</f>
        <v>682.83497733463139</v>
      </c>
      <c r="BB229" s="529">
        <f>Z229/$F229</f>
        <v>640.50091858704741</v>
      </c>
      <c r="BC229" s="529">
        <f>BB229-BA229</f>
        <v>-42.334058747583981</v>
      </c>
      <c r="BD229" s="530">
        <f>BC229/BA229</f>
        <v>-6.1997495958438099E-2</v>
      </c>
      <c r="BE229" s="532"/>
      <c r="BF229" s="529">
        <f>AD229/$E229</f>
        <v>0</v>
      </c>
      <c r="BG229" s="529">
        <f>AE229/$F229</f>
        <v>211.61832422656261</v>
      </c>
      <c r="BH229" s="532"/>
      <c r="BI229" s="529">
        <f>AG229/$E229</f>
        <v>682.83497733463139</v>
      </c>
      <c r="BJ229" s="529">
        <f>AH229/$F229</f>
        <v>852.11924281361007</v>
      </c>
      <c r="BK229" s="529">
        <f>BJ229-BI229</f>
        <v>169.28426547897868</v>
      </c>
      <c r="BL229" s="530">
        <f>BK229/BI229</f>
        <v>0.24791387538429935</v>
      </c>
    </row>
    <row r="230" spans="1:64">
      <c r="A230" s="397">
        <v>710</v>
      </c>
      <c r="B230" s="412">
        <v>1</v>
      </c>
      <c r="C230" s="413">
        <v>33</v>
      </c>
      <c r="D230" s="398" t="s">
        <v>254</v>
      </c>
      <c r="E230" s="400">
        <v>27306</v>
      </c>
      <c r="F230" s="400">
        <v>27209</v>
      </c>
      <c r="G230" s="522">
        <f>F230-E230</f>
        <v>-97</v>
      </c>
      <c r="H230" s="523">
        <f>G230/E230</f>
        <v>-3.5523328206255034E-3</v>
      </c>
      <c r="I230" s="523"/>
      <c r="J230" s="400">
        <v>6849272.1989872325</v>
      </c>
      <c r="K230" s="434">
        <f>'1. Vos-laskelma'!D230</f>
        <v>6736304.4072766714</v>
      </c>
      <c r="L230" s="522">
        <f>K230-J230</f>
        <v>-112967.79171056114</v>
      </c>
      <c r="M230" s="523">
        <f>L230/J230</f>
        <v>-1.6493400821077767E-2</v>
      </c>
      <c r="N230" s="523"/>
      <c r="O230" s="400">
        <v>7440546.0135168284</v>
      </c>
      <c r="P230" s="434">
        <f>'1. Vos-laskelma'!G230</f>
        <v>7243268.0881924732</v>
      </c>
      <c r="Q230" s="522">
        <f>P230-O230</f>
        <v>-197277.92532435525</v>
      </c>
      <c r="R230" s="523">
        <f>Q230/O230</f>
        <v>-2.6513904351370365E-2</v>
      </c>
      <c r="S230" s="523"/>
      <c r="T230" s="400">
        <v>4808817.0721378895</v>
      </c>
      <c r="U230" s="434">
        <f>'1. Vos-laskelma'!I230</f>
        <v>2846578.2898166049</v>
      </c>
      <c r="V230" s="522">
        <f>U230-T230</f>
        <v>-1962238.7823212845</v>
      </c>
      <c r="W230" s="523">
        <f>V230/T230</f>
        <v>-0.40805020296788258</v>
      </c>
      <c r="X230" s="524"/>
      <c r="Y230" s="434">
        <f>SUM(J230,O230,T230)</f>
        <v>19098635.284641951</v>
      </c>
      <c r="Z230" s="434">
        <f>SUM(K230,P230,U230)</f>
        <v>16826150.785285749</v>
      </c>
      <c r="AA230" s="522">
        <f>Z230-Y230</f>
        <v>-2272484.4993562028</v>
      </c>
      <c r="AB230" s="523">
        <f>AA230/Y230</f>
        <v>-0.11898674776954388</v>
      </c>
      <c r="AC230" s="524"/>
      <c r="AD230" s="527">
        <v>0</v>
      </c>
      <c r="AE230" s="447">
        <v>2990778.9432008248</v>
      </c>
      <c r="AF230" s="515"/>
      <c r="AG230" s="399">
        <v>19098635.284641951</v>
      </c>
      <c r="AH230" s="399">
        <f>SUM(Z230,AE230)</f>
        <v>19816929.728486575</v>
      </c>
      <c r="AI230" s="522">
        <f>AH230-AG230</f>
        <v>718294.44384462386</v>
      </c>
      <c r="AJ230" s="523">
        <f>AI230/AG230</f>
        <v>3.7609726199768621E-2</v>
      </c>
      <c r="AL230" s="529">
        <f>J230/$E230</f>
        <v>250.83396319443466</v>
      </c>
      <c r="AM230" s="529">
        <f>K230/$F230</f>
        <v>247.57633162838295</v>
      </c>
      <c r="AN230" s="529">
        <f>AM230-AL230</f>
        <v>-3.2576315660517139</v>
      </c>
      <c r="AO230" s="530">
        <f>AN230/AL230</f>
        <v>-1.2987202867446429E-2</v>
      </c>
      <c r="AP230" s="531"/>
      <c r="AQ230" s="529">
        <f>O230/$E230</f>
        <v>272.48758564113484</v>
      </c>
      <c r="AR230" s="529">
        <f>P230/$F230</f>
        <v>266.20853718227329</v>
      </c>
      <c r="AS230" s="529">
        <f>AR230-AQ230</f>
        <v>-6.2790484588615527</v>
      </c>
      <c r="AT230" s="530">
        <f>AS230/AQ230</f>
        <v>-2.3043429461520631E-2</v>
      </c>
      <c r="AU230" s="531"/>
      <c r="AV230" s="529">
        <f>T230/$E230</f>
        <v>176.10844034783159</v>
      </c>
      <c r="AW230" s="529">
        <f>U230/$F230</f>
        <v>104.61899701630361</v>
      </c>
      <c r="AX230" s="529">
        <f>AW230-AV230</f>
        <v>-71.48944333152798</v>
      </c>
      <c r="AY230" s="530">
        <f>AX230/AV230</f>
        <v>-0.40593990379069428</v>
      </c>
      <c r="AZ230" s="531"/>
      <c r="BA230" s="529">
        <f>Y230/$E230</f>
        <v>699.42998918340118</v>
      </c>
      <c r="BB230" s="529">
        <f>Z230/$F230</f>
        <v>618.40386582695976</v>
      </c>
      <c r="BC230" s="529">
        <f>BB230-BA230</f>
        <v>-81.026123356441417</v>
      </c>
      <c r="BD230" s="530">
        <f>BC230/BA230</f>
        <v>-0.11584593827759812</v>
      </c>
      <c r="BE230" s="532"/>
      <c r="BF230" s="529">
        <f>AD230/$E230</f>
        <v>0</v>
      </c>
      <c r="BG230" s="529">
        <f>AE230/$F230</f>
        <v>109.91873803523926</v>
      </c>
      <c r="BH230" s="532"/>
      <c r="BI230" s="529">
        <f>AG230/$E230</f>
        <v>699.42998918340118</v>
      </c>
      <c r="BJ230" s="529">
        <f>AH230/$F230</f>
        <v>728.32260386219912</v>
      </c>
      <c r="BK230" s="529">
        <f>BJ230-BI230</f>
        <v>28.892614678797941</v>
      </c>
      <c r="BL230" s="530">
        <f>BK230/BI230</f>
        <v>4.1308801632212913E-2</v>
      </c>
    </row>
    <row r="231" spans="1:64">
      <c r="A231" s="397">
        <v>729</v>
      </c>
      <c r="B231" s="412">
        <v>13</v>
      </c>
      <c r="C231" s="412">
        <v>13</v>
      </c>
      <c r="D231" s="398" t="s">
        <v>255</v>
      </c>
      <c r="E231" s="400">
        <v>8975</v>
      </c>
      <c r="F231" s="400">
        <v>8847</v>
      </c>
      <c r="G231" s="522">
        <f>F231-E231</f>
        <v>-128</v>
      </c>
      <c r="H231" s="523">
        <f>G231/E231</f>
        <v>-1.426183844011142E-2</v>
      </c>
      <c r="I231" s="523"/>
      <c r="J231" s="400">
        <v>399870.84803662868</v>
      </c>
      <c r="K231" s="434">
        <f>'1. Vos-laskelma'!D231</f>
        <v>156351.31182625075</v>
      </c>
      <c r="L231" s="522">
        <f>K231-J231</f>
        <v>-243519.53621037793</v>
      </c>
      <c r="M231" s="523">
        <f>L231/J231</f>
        <v>-0.60899547292847722</v>
      </c>
      <c r="N231" s="523"/>
      <c r="O231" s="400">
        <v>4751158.3825585954</v>
      </c>
      <c r="P231" s="434">
        <f>'1. Vos-laskelma'!G231</f>
        <v>4807273.1070091445</v>
      </c>
      <c r="Q231" s="522">
        <f>P231-O231</f>
        <v>56114.724450549111</v>
      </c>
      <c r="R231" s="523">
        <f>Q231/O231</f>
        <v>1.1810745913364014E-2</v>
      </c>
      <c r="S231" s="523"/>
      <c r="T231" s="400">
        <v>1883138.1090361306</v>
      </c>
      <c r="U231" s="434">
        <f>'1. Vos-laskelma'!I231</f>
        <v>1303526.31911411</v>
      </c>
      <c r="V231" s="522">
        <f>U231-T231</f>
        <v>-579611.78992202063</v>
      </c>
      <c r="W231" s="523">
        <f>V231/T231</f>
        <v>-0.30779037774276169</v>
      </c>
      <c r="X231" s="524"/>
      <c r="Y231" s="434">
        <f>SUM(J231,O231,T231)</f>
        <v>7034167.3396313544</v>
      </c>
      <c r="Z231" s="434">
        <f>SUM(K231,P231,U231)</f>
        <v>6267150.7379495054</v>
      </c>
      <c r="AA231" s="522">
        <f>Z231-Y231</f>
        <v>-767016.60168184899</v>
      </c>
      <c r="AB231" s="523">
        <f>AA231/Y231</f>
        <v>-0.1090415630803072</v>
      </c>
      <c r="AC231" s="524"/>
      <c r="AD231" s="527">
        <v>0</v>
      </c>
      <c r="AE231" s="447">
        <v>1582975.3061879061</v>
      </c>
      <c r="AF231" s="515"/>
      <c r="AG231" s="399">
        <v>7034167.3396313544</v>
      </c>
      <c r="AH231" s="399">
        <f>SUM(Z231,AE231)</f>
        <v>7850126.0441374118</v>
      </c>
      <c r="AI231" s="522">
        <f>AH231-AG231</f>
        <v>815958.70450605731</v>
      </c>
      <c r="AJ231" s="523">
        <f>AI231/AG231</f>
        <v>0.11599933085311273</v>
      </c>
      <c r="AL231" s="529">
        <f>J231/$E231</f>
        <v>44.553854934443308</v>
      </c>
      <c r="AM231" s="529">
        <f>K231/$F231</f>
        <v>17.672805677207048</v>
      </c>
      <c r="AN231" s="529">
        <f>AM231-AL231</f>
        <v>-26.88104925723626</v>
      </c>
      <c r="AO231" s="530">
        <f>AN231/AL231</f>
        <v>-0.60333834853996648</v>
      </c>
      <c r="AP231" s="531"/>
      <c r="AQ231" s="529">
        <f>O231/$E231</f>
        <v>529.37697855806073</v>
      </c>
      <c r="AR231" s="529">
        <f>P231/$F231</f>
        <v>543.37889759343784</v>
      </c>
      <c r="AS231" s="529">
        <f>AR231-AQ231</f>
        <v>14.001919035377114</v>
      </c>
      <c r="AT231" s="530">
        <f>AS231/AQ231</f>
        <v>2.6449807230975796E-2</v>
      </c>
      <c r="AU231" s="531"/>
      <c r="AV231" s="529">
        <f>T231/$E231</f>
        <v>209.82040212101734</v>
      </c>
      <c r="AW231" s="529">
        <f>U231/$F231</f>
        <v>147.34105562497004</v>
      </c>
      <c r="AX231" s="529">
        <f>AW231-AV231</f>
        <v>-62.479346496047299</v>
      </c>
      <c r="AY231" s="530">
        <f>AX231/AV231</f>
        <v>-0.29777536342729588</v>
      </c>
      <c r="AZ231" s="531"/>
      <c r="BA231" s="529">
        <f>Y231/$E231</f>
        <v>783.75123561352143</v>
      </c>
      <c r="BB231" s="529">
        <f>Z231/$F231</f>
        <v>708.39275889561497</v>
      </c>
      <c r="BC231" s="529">
        <f>BB231-BA231</f>
        <v>-75.358476717906456</v>
      </c>
      <c r="BD231" s="530">
        <f>BC231/BA231</f>
        <v>-9.615101488027096E-2</v>
      </c>
      <c r="BE231" s="532"/>
      <c r="BF231" s="529">
        <f>AD231/$E231</f>
        <v>0</v>
      </c>
      <c r="BG231" s="529">
        <f>AE231/$F231</f>
        <v>178.92791976804637</v>
      </c>
      <c r="BH231" s="532"/>
      <c r="BI231" s="529">
        <f>AG231/$E231</f>
        <v>783.75123561352143</v>
      </c>
      <c r="BJ231" s="529">
        <f>AH231/$F231</f>
        <v>887.32067866366128</v>
      </c>
      <c r="BK231" s="529">
        <f>BJ231-BI231</f>
        <v>103.56944305013985</v>
      </c>
      <c r="BL231" s="530">
        <f>BK231/BI231</f>
        <v>0.13214581150748114</v>
      </c>
    </row>
    <row r="232" spans="1:64">
      <c r="A232" s="397">
        <v>732</v>
      </c>
      <c r="B232" s="412">
        <v>19</v>
      </c>
      <c r="C232" s="412">
        <v>19</v>
      </c>
      <c r="D232" s="398" t="s">
        <v>256</v>
      </c>
      <c r="E232" s="400">
        <v>3336</v>
      </c>
      <c r="F232" s="400">
        <v>3344</v>
      </c>
      <c r="G232" s="522">
        <f>F232-E232</f>
        <v>8</v>
      </c>
      <c r="H232" s="523">
        <f>G232/E232</f>
        <v>2.3980815347721821E-3</v>
      </c>
      <c r="I232" s="523"/>
      <c r="J232" s="400">
        <v>2225937.9782776032</v>
      </c>
      <c r="K232" s="434">
        <f>'1. Vos-laskelma'!D232</f>
        <v>2135025.615728349</v>
      </c>
      <c r="L232" s="522">
        <f>K232-J232</f>
        <v>-90912.362549254205</v>
      </c>
      <c r="M232" s="523">
        <f>L232/J232</f>
        <v>-4.0842271184752775E-2</v>
      </c>
      <c r="N232" s="523"/>
      <c r="O232" s="400">
        <v>1347947.522416342</v>
      </c>
      <c r="P232" s="434">
        <f>'1. Vos-laskelma'!G232</f>
        <v>1426541.8709813163</v>
      </c>
      <c r="Q232" s="522">
        <f>P232-O232</f>
        <v>78594.348564974265</v>
      </c>
      <c r="R232" s="523">
        <f>Q232/O232</f>
        <v>5.8306682758751151E-2</v>
      </c>
      <c r="S232" s="523"/>
      <c r="T232" s="400">
        <v>757141.45744576736</v>
      </c>
      <c r="U232" s="434">
        <f>'1. Vos-laskelma'!I232</f>
        <v>513426.55455859809</v>
      </c>
      <c r="V232" s="522">
        <f>U232-T232</f>
        <v>-243714.90288716927</v>
      </c>
      <c r="W232" s="523">
        <f>V232/T232</f>
        <v>-0.3218882026475563</v>
      </c>
      <c r="X232" s="524"/>
      <c r="Y232" s="434">
        <f>SUM(J232,O232,T232)</f>
        <v>4331026.9581397129</v>
      </c>
      <c r="Z232" s="434">
        <f>SUM(K232,P232,U232)</f>
        <v>4074994.0412682635</v>
      </c>
      <c r="AA232" s="522">
        <f>Z232-Y232</f>
        <v>-256032.91687144944</v>
      </c>
      <c r="AB232" s="523">
        <f>AA232/Y232</f>
        <v>-5.9115983194300448E-2</v>
      </c>
      <c r="AC232" s="524"/>
      <c r="AD232" s="527">
        <v>0</v>
      </c>
      <c r="AE232" s="447">
        <v>504944.6100060505</v>
      </c>
      <c r="AF232" s="515"/>
      <c r="AG232" s="399">
        <v>4331026.9581397129</v>
      </c>
      <c r="AH232" s="399">
        <f>SUM(Z232,AE232)</f>
        <v>4579938.6512743142</v>
      </c>
      <c r="AI232" s="522">
        <f>AH232-AG232</f>
        <v>248911.69313460123</v>
      </c>
      <c r="AJ232" s="523">
        <f>AI232/AG232</f>
        <v>5.7471748742361828E-2</v>
      </c>
      <c r="AL232" s="529">
        <f>J232/$E232</f>
        <v>667.24759540695538</v>
      </c>
      <c r="AM232" s="529">
        <f>K232/$F232</f>
        <v>638.46459800488901</v>
      </c>
      <c r="AN232" s="529">
        <f>AM232-AL232</f>
        <v>-28.782997402066371</v>
      </c>
      <c r="AO232" s="530">
        <f>AN232/AL232</f>
        <v>-4.3136906899621831E-2</v>
      </c>
      <c r="AP232" s="531"/>
      <c r="AQ232" s="529">
        <f>O232/$E232</f>
        <v>404.06100791856778</v>
      </c>
      <c r="AR232" s="529">
        <f>P232/$F232</f>
        <v>426.59744945613528</v>
      </c>
      <c r="AS232" s="529">
        <f>AR232-AQ232</f>
        <v>22.536441537567498</v>
      </c>
      <c r="AT232" s="530">
        <f>AS232/AQ232</f>
        <v>5.5774848589471834E-2</v>
      </c>
      <c r="AU232" s="531"/>
      <c r="AV232" s="529">
        <f>T232/$E232</f>
        <v>226.96086853889909</v>
      </c>
      <c r="AW232" s="529">
        <f>U232/$F232</f>
        <v>153.53664909048985</v>
      </c>
      <c r="AX232" s="529">
        <f>AW232-AV232</f>
        <v>-73.424219448409247</v>
      </c>
      <c r="AY232" s="530">
        <f>AX232/AV232</f>
        <v>-0.3235104796747153</v>
      </c>
      <c r="AZ232" s="531"/>
      <c r="BA232" s="529">
        <f>Y232/$E232</f>
        <v>1298.2694718644223</v>
      </c>
      <c r="BB232" s="529">
        <f>Z232/$F232</f>
        <v>1218.5986965515142</v>
      </c>
      <c r="BC232" s="529">
        <f>BB232-BA232</f>
        <v>-79.670775312908063</v>
      </c>
      <c r="BD232" s="530">
        <f>BC232/BA232</f>
        <v>-6.1366901894792492E-2</v>
      </c>
      <c r="BE232" s="532"/>
      <c r="BF232" s="529">
        <f>AD232/$E232</f>
        <v>0</v>
      </c>
      <c r="BG232" s="529">
        <f>AE232/$F232</f>
        <v>151.00018241807732</v>
      </c>
      <c r="BH232" s="532"/>
      <c r="BI232" s="529">
        <f>AG232/$E232</f>
        <v>1298.2694718644223</v>
      </c>
      <c r="BJ232" s="529">
        <f>AH232/$F232</f>
        <v>1369.5988789695916</v>
      </c>
      <c r="BK232" s="529">
        <f>BJ232-BI232</f>
        <v>71.329407105169366</v>
      </c>
      <c r="BL232" s="530">
        <f>BK232/BI232</f>
        <v>5.4941912022882615E-2</v>
      </c>
    </row>
    <row r="233" spans="1:64">
      <c r="A233" s="397">
        <v>734</v>
      </c>
      <c r="B233" s="412">
        <v>2</v>
      </c>
      <c r="C233" s="412">
        <v>2</v>
      </c>
      <c r="D233" s="398" t="s">
        <v>257</v>
      </c>
      <c r="E233" s="400">
        <v>50933</v>
      </c>
      <c r="F233" s="400">
        <v>51100</v>
      </c>
      <c r="G233" s="522">
        <f>F233-E233</f>
        <v>167</v>
      </c>
      <c r="H233" s="523">
        <f>G233/E233</f>
        <v>3.2788172697465296E-3</v>
      </c>
      <c r="I233" s="523"/>
      <c r="J233" s="400">
        <v>3517575.405201083</v>
      </c>
      <c r="K233" s="434">
        <f>'1. Vos-laskelma'!D233</f>
        <v>3432502.7544030864</v>
      </c>
      <c r="L233" s="522">
        <f>K233-J233</f>
        <v>-85072.65079799667</v>
      </c>
      <c r="M233" s="523">
        <f>L233/J233</f>
        <v>-2.4185025478688629E-2</v>
      </c>
      <c r="N233" s="523"/>
      <c r="O233" s="400">
        <v>14859086.706145555</v>
      </c>
      <c r="P233" s="434">
        <f>'1. Vos-laskelma'!G233</f>
        <v>13848009.268036274</v>
      </c>
      <c r="Q233" s="522">
        <f>P233-O233</f>
        <v>-1011077.4381092805</v>
      </c>
      <c r="R233" s="523">
        <f>Q233/O233</f>
        <v>-6.8044386448805769E-2</v>
      </c>
      <c r="S233" s="523"/>
      <c r="T233" s="400">
        <v>9133203.6394595839</v>
      </c>
      <c r="U233" s="434">
        <f>'1. Vos-laskelma'!I233</f>
        <v>6083757.7269617599</v>
      </c>
      <c r="V233" s="522">
        <f>U233-T233</f>
        <v>-3049445.9124978241</v>
      </c>
      <c r="W233" s="523">
        <f>V233/T233</f>
        <v>-0.3338856805209986</v>
      </c>
      <c r="X233" s="524"/>
      <c r="Y233" s="434">
        <f>SUM(J233,O233,T233)</f>
        <v>27509865.750806224</v>
      </c>
      <c r="Z233" s="434">
        <f>SUM(K233,P233,U233)</f>
        <v>23364269.749401122</v>
      </c>
      <c r="AA233" s="522">
        <f>Z233-Y233</f>
        <v>-4145596.0014051013</v>
      </c>
      <c r="AB233" s="523">
        <f>AA233/Y233</f>
        <v>-0.15069488302695944</v>
      </c>
      <c r="AC233" s="524"/>
      <c r="AD233" s="527">
        <v>0</v>
      </c>
      <c r="AE233" s="447">
        <v>8386621.8279377278</v>
      </c>
      <c r="AF233" s="515"/>
      <c r="AG233" s="399">
        <v>27509865.750806224</v>
      </c>
      <c r="AH233" s="399">
        <f>SUM(Z233,AE233)</f>
        <v>31750891.577338852</v>
      </c>
      <c r="AI233" s="522">
        <f>AH233-AG233</f>
        <v>4241025.8265326284</v>
      </c>
      <c r="AJ233" s="523">
        <f>AI233/AG233</f>
        <v>0.1541638139912892</v>
      </c>
      <c r="AL233" s="529">
        <f>J233/$E233</f>
        <v>69.062796324604534</v>
      </c>
      <c r="AM233" s="529">
        <f>K233/$F233</f>
        <v>67.172265252506577</v>
      </c>
      <c r="AN233" s="529">
        <f>AM233-AL233</f>
        <v>-1.8905310720979571</v>
      </c>
      <c r="AO233" s="530">
        <f>AN233/AL233</f>
        <v>-2.7374088115578236E-2</v>
      </c>
      <c r="AP233" s="531"/>
      <c r="AQ233" s="529">
        <f>O233/$E233</f>
        <v>291.73790481898874</v>
      </c>
      <c r="AR233" s="529">
        <f>P233/$F233</f>
        <v>270.99822442341048</v>
      </c>
      <c r="AS233" s="529">
        <f>AR233-AQ233</f>
        <v>-20.739680395578262</v>
      </c>
      <c r="AT233" s="530">
        <f>AS233/AQ233</f>
        <v>-7.1090112230861369E-2</v>
      </c>
      <c r="AU233" s="531"/>
      <c r="AV233" s="529">
        <f>T233/$E233</f>
        <v>179.31799892917331</v>
      </c>
      <c r="AW233" s="529">
        <f>U233/$F233</f>
        <v>119.05592420668806</v>
      </c>
      <c r="AX233" s="529">
        <f>AW233-AV233</f>
        <v>-60.262074722485252</v>
      </c>
      <c r="AY233" s="530">
        <f>AX233/AV233</f>
        <v>-0.33606260990168341</v>
      </c>
      <c r="AZ233" s="531"/>
      <c r="BA233" s="529">
        <f>Y233/$E233</f>
        <v>540.11870007276661</v>
      </c>
      <c r="BB233" s="529">
        <f>Z233/$F233</f>
        <v>457.22641388260513</v>
      </c>
      <c r="BC233" s="529">
        <f>BB233-BA233</f>
        <v>-82.892286190161485</v>
      </c>
      <c r="BD233" s="530">
        <f>BC233/BA233</f>
        <v>-0.15347049857557971</v>
      </c>
      <c r="BE233" s="532"/>
      <c r="BF233" s="529">
        <f>AD233/$E233</f>
        <v>0</v>
      </c>
      <c r="BG233" s="529">
        <f>AE233/$F233</f>
        <v>164.12175788527844</v>
      </c>
      <c r="BH233" s="532"/>
      <c r="BI233" s="529">
        <f>AG233/$E233</f>
        <v>540.11870007276661</v>
      </c>
      <c r="BJ233" s="529">
        <f>AH233/$F233</f>
        <v>621.34817176788363</v>
      </c>
      <c r="BK233" s="529">
        <f>BJ233-BI233</f>
        <v>81.229471695117013</v>
      </c>
      <c r="BL233" s="530">
        <f>BK233/BI233</f>
        <v>0.15039188919801055</v>
      </c>
    </row>
    <row r="234" spans="1:64">
      <c r="A234" s="397">
        <v>738</v>
      </c>
      <c r="B234" s="412">
        <v>2</v>
      </c>
      <c r="C234" s="412">
        <v>2</v>
      </c>
      <c r="D234" s="398" t="s">
        <v>258</v>
      </c>
      <c r="E234" s="400">
        <v>2917</v>
      </c>
      <c r="F234" s="400">
        <v>2974</v>
      </c>
      <c r="G234" s="522">
        <f>F234-E234</f>
        <v>57</v>
      </c>
      <c r="H234" s="523">
        <f>G234/E234</f>
        <v>1.9540623928693865E-2</v>
      </c>
      <c r="I234" s="523"/>
      <c r="J234" s="400">
        <v>521070.78241227311</v>
      </c>
      <c r="K234" s="434">
        <f>'1. Vos-laskelma'!D234</f>
        <v>975381.81327474467</v>
      </c>
      <c r="L234" s="522">
        <f>K234-J234</f>
        <v>454311.03086247155</v>
      </c>
      <c r="M234" s="523">
        <f>L234/J234</f>
        <v>0.87187968736082189</v>
      </c>
      <c r="N234" s="523"/>
      <c r="O234" s="400">
        <v>896684.20143546443</v>
      </c>
      <c r="P234" s="434">
        <f>'1. Vos-laskelma'!G234</f>
        <v>726859.34835791972</v>
      </c>
      <c r="Q234" s="522">
        <f>P234-O234</f>
        <v>-169824.85307754471</v>
      </c>
      <c r="R234" s="523">
        <f>Q234/O234</f>
        <v>-0.18939204326972547</v>
      </c>
      <c r="S234" s="523"/>
      <c r="T234" s="400">
        <v>569770.65239065827</v>
      </c>
      <c r="U234" s="434">
        <f>'1. Vos-laskelma'!I234</f>
        <v>419964.91087449569</v>
      </c>
      <c r="V234" s="522">
        <f>U234-T234</f>
        <v>-149805.74151616258</v>
      </c>
      <c r="W234" s="523">
        <f>V234/T234</f>
        <v>-0.26292288114104129</v>
      </c>
      <c r="X234" s="524"/>
      <c r="Y234" s="434">
        <f>SUM(J234,O234,T234)</f>
        <v>1987525.6362383957</v>
      </c>
      <c r="Z234" s="434">
        <f>SUM(K234,P234,U234)</f>
        <v>2122206.0725071603</v>
      </c>
      <c r="AA234" s="522">
        <f>Z234-Y234</f>
        <v>134680.43626876455</v>
      </c>
      <c r="AB234" s="523">
        <f>AA234/Y234</f>
        <v>6.7762867463516924E-2</v>
      </c>
      <c r="AC234" s="524"/>
      <c r="AD234" s="527">
        <v>0</v>
      </c>
      <c r="AE234" s="447">
        <v>368496.02158972918</v>
      </c>
      <c r="AF234" s="515"/>
      <c r="AG234" s="399">
        <v>1987525.6362383957</v>
      </c>
      <c r="AH234" s="399">
        <f>SUM(Z234,AE234)</f>
        <v>2490702.0940968893</v>
      </c>
      <c r="AI234" s="522">
        <f>AH234-AG234</f>
        <v>503176.45785849355</v>
      </c>
      <c r="AJ234" s="523">
        <f>AI234/AG234</f>
        <v>0.2531672792964868</v>
      </c>
      <c r="AL234" s="529">
        <f>J234/$E234</f>
        <v>178.63242454997365</v>
      </c>
      <c r="AM234" s="529">
        <f>K234/$F234</f>
        <v>327.96967494107082</v>
      </c>
      <c r="AN234" s="529">
        <f>AM234-AL234</f>
        <v>149.33725039109717</v>
      </c>
      <c r="AO234" s="530">
        <f>AN234/AL234</f>
        <v>0.83600304237777978</v>
      </c>
      <c r="AP234" s="531"/>
      <c r="AQ234" s="529">
        <f>O234/$E234</f>
        <v>307.39945198336113</v>
      </c>
      <c r="AR234" s="529">
        <f>P234/$F234</f>
        <v>244.40462285067912</v>
      </c>
      <c r="AS234" s="529">
        <f>AR234-AQ234</f>
        <v>-62.994829132682014</v>
      </c>
      <c r="AT234" s="530">
        <f>AS234/AQ234</f>
        <v>-0.20492824149892039</v>
      </c>
      <c r="AU234" s="531"/>
      <c r="AV234" s="529">
        <f>T234/$E234</f>
        <v>195.32761480653352</v>
      </c>
      <c r="AW234" s="529">
        <f>U234/$F234</f>
        <v>141.21214219048275</v>
      </c>
      <c r="AX234" s="529">
        <f>AW234-AV234</f>
        <v>-54.115472616050766</v>
      </c>
      <c r="AY234" s="530">
        <f>AX234/AV234</f>
        <v>-0.27704977951863391</v>
      </c>
      <c r="AZ234" s="531"/>
      <c r="BA234" s="529">
        <f>Y234/$E234</f>
        <v>681.35949133986821</v>
      </c>
      <c r="BB234" s="529">
        <f>Z234/$F234</f>
        <v>713.58643998223272</v>
      </c>
      <c r="BC234" s="529">
        <f>BB234-BA234</f>
        <v>32.226948642364505</v>
      </c>
      <c r="BD234" s="530">
        <f>BC234/BA234</f>
        <v>4.7298010891418572E-2</v>
      </c>
      <c r="BE234" s="532"/>
      <c r="BF234" s="529">
        <f>AD234/$E234</f>
        <v>0</v>
      </c>
      <c r="BG234" s="529">
        <f>AE234/$F234</f>
        <v>123.90585796561169</v>
      </c>
      <c r="BH234" s="532"/>
      <c r="BI234" s="529">
        <f>AG234/$E234</f>
        <v>681.35949133986821</v>
      </c>
      <c r="BJ234" s="529">
        <f>AH234/$F234</f>
        <v>837.49229794784435</v>
      </c>
      <c r="BK234" s="529">
        <f>BJ234-BI234</f>
        <v>156.13280660797614</v>
      </c>
      <c r="BL234" s="530">
        <f>BK234/BI234</f>
        <v>0.22914894206719974</v>
      </c>
    </row>
    <row r="235" spans="1:64">
      <c r="A235" s="397">
        <v>739</v>
      </c>
      <c r="B235" s="412">
        <v>9</v>
      </c>
      <c r="C235" s="412">
        <v>9</v>
      </c>
      <c r="D235" s="398" t="s">
        <v>259</v>
      </c>
      <c r="E235" s="400">
        <v>3256</v>
      </c>
      <c r="F235" s="400">
        <v>3216</v>
      </c>
      <c r="G235" s="522">
        <f>F235-E235</f>
        <v>-40</v>
      </c>
      <c r="H235" s="523">
        <f>G235/E235</f>
        <v>-1.2285012285012284E-2</v>
      </c>
      <c r="I235" s="523"/>
      <c r="J235" s="400">
        <v>1878390.928127439</v>
      </c>
      <c r="K235" s="434">
        <f>'1. Vos-laskelma'!D235</f>
        <v>1920221.0450493987</v>
      </c>
      <c r="L235" s="522">
        <f>K235-J235</f>
        <v>41830.116921959678</v>
      </c>
      <c r="M235" s="523">
        <f>L235/J235</f>
        <v>2.2269122095718363E-2</v>
      </c>
      <c r="N235" s="523"/>
      <c r="O235" s="400">
        <v>1091048.1115239949</v>
      </c>
      <c r="P235" s="434">
        <f>'1. Vos-laskelma'!G235</f>
        <v>1206480.0356632168</v>
      </c>
      <c r="Q235" s="522">
        <f>P235-O235</f>
        <v>115431.9241392219</v>
      </c>
      <c r="R235" s="523">
        <f>Q235/O235</f>
        <v>0.10579911455782146</v>
      </c>
      <c r="S235" s="523"/>
      <c r="T235" s="400">
        <v>704284.69981162541</v>
      </c>
      <c r="U235" s="434">
        <f>'1. Vos-laskelma'!I235</f>
        <v>530540.08029631991</v>
      </c>
      <c r="V235" s="522">
        <f>U235-T235</f>
        <v>-173744.6195153055</v>
      </c>
      <c r="W235" s="523">
        <f>V235/T235</f>
        <v>-0.2466965696710107</v>
      </c>
      <c r="X235" s="524"/>
      <c r="Y235" s="434">
        <f>SUM(J235,O235,T235)</f>
        <v>3673723.7394630592</v>
      </c>
      <c r="Z235" s="434">
        <f>SUM(K235,P235,U235)</f>
        <v>3657241.1610089354</v>
      </c>
      <c r="AA235" s="522">
        <f>Z235-Y235</f>
        <v>-16482.57845412381</v>
      </c>
      <c r="AB235" s="523">
        <f>AA235/Y235</f>
        <v>-4.4866134807765527E-3</v>
      </c>
      <c r="AC235" s="524"/>
      <c r="AD235" s="527">
        <v>0</v>
      </c>
      <c r="AE235" s="447">
        <v>383646.14151010418</v>
      </c>
      <c r="AF235" s="515"/>
      <c r="AG235" s="399">
        <v>3673723.7394630592</v>
      </c>
      <c r="AH235" s="399">
        <f>SUM(Z235,AE235)</f>
        <v>4040887.3025190397</v>
      </c>
      <c r="AI235" s="522">
        <f>AH235-AG235</f>
        <v>367163.56305598048</v>
      </c>
      <c r="AJ235" s="523">
        <f>AI235/AG235</f>
        <v>9.9943160970956416E-2</v>
      </c>
      <c r="AL235" s="529">
        <f>J235/$E235</f>
        <v>576.90139070253042</v>
      </c>
      <c r="AM235" s="529">
        <f>K235/$F235</f>
        <v>597.0836582865046</v>
      </c>
      <c r="AN235" s="529">
        <f>AM235-AL235</f>
        <v>20.182267583974181</v>
      </c>
      <c r="AO235" s="530">
        <f>AN235/AL235</f>
        <v>3.4983912171535791E-2</v>
      </c>
      <c r="AP235" s="531"/>
      <c r="AQ235" s="529">
        <f>O235/$E235</f>
        <v>335.08848634029329</v>
      </c>
      <c r="AR235" s="529">
        <f>P235/$F235</f>
        <v>375.14926482065198</v>
      </c>
      <c r="AS235" s="529">
        <f>AR235-AQ235</f>
        <v>40.060778480358692</v>
      </c>
      <c r="AT235" s="530">
        <f>AS235/AQ235</f>
        <v>0.11955283488814254</v>
      </c>
      <c r="AU235" s="531"/>
      <c r="AV235" s="529">
        <f>T235/$E235</f>
        <v>216.30365473330019</v>
      </c>
      <c r="AW235" s="529">
        <f>U235/$F235</f>
        <v>164.96893044039797</v>
      </c>
      <c r="AX235" s="529">
        <f>AW235-AV235</f>
        <v>-51.334724292902223</v>
      </c>
      <c r="AY235" s="530">
        <f>AX235/AV235</f>
        <v>-0.23732712402015269</v>
      </c>
      <c r="AZ235" s="531"/>
      <c r="BA235" s="529">
        <f>Y235/$E235</f>
        <v>1128.2935317761239</v>
      </c>
      <c r="BB235" s="529">
        <f>Z235/$F235</f>
        <v>1137.2018535475545</v>
      </c>
      <c r="BC235" s="529">
        <f>BB235-BA235</f>
        <v>8.9083217714305647</v>
      </c>
      <c r="BD235" s="530">
        <f>BC235/BA235</f>
        <v>7.89539381423854E-3</v>
      </c>
      <c r="BE235" s="532"/>
      <c r="BF235" s="529">
        <f>AD235/$E235</f>
        <v>0</v>
      </c>
      <c r="BG235" s="529">
        <f>AE235/$F235</f>
        <v>119.29295444965926</v>
      </c>
      <c r="BH235" s="532"/>
      <c r="BI235" s="529">
        <f>AG235/$E235</f>
        <v>1128.2935317761239</v>
      </c>
      <c r="BJ235" s="529">
        <f>AH235/$F235</f>
        <v>1256.4948079972139</v>
      </c>
      <c r="BK235" s="529">
        <f>BJ235-BI235</f>
        <v>128.20127622108998</v>
      </c>
      <c r="BL235" s="530">
        <f>BK235/BI235</f>
        <v>0.11362404605765983</v>
      </c>
    </row>
    <row r="236" spans="1:64">
      <c r="A236" s="397">
        <v>740</v>
      </c>
      <c r="B236" s="412">
        <v>10</v>
      </c>
      <c r="C236" s="412">
        <v>10</v>
      </c>
      <c r="D236" s="398" t="s">
        <v>260</v>
      </c>
      <c r="E236" s="400">
        <v>32085</v>
      </c>
      <c r="F236" s="400">
        <v>31843</v>
      </c>
      <c r="G236" s="522">
        <f>F236-E236</f>
        <v>-242</v>
      </c>
      <c r="H236" s="523">
        <f>G236/E236</f>
        <v>-7.5424653264765463E-3</v>
      </c>
      <c r="I236" s="523"/>
      <c r="J236" s="400">
        <v>-9792421.0240390692</v>
      </c>
      <c r="K236" s="434">
        <f>'1. Vos-laskelma'!D236</f>
        <v>-9998978.314122919</v>
      </c>
      <c r="L236" s="522">
        <f>K236-J236</f>
        <v>-206557.2900838498</v>
      </c>
      <c r="M236" s="523">
        <f>L236/J236</f>
        <v>2.1093587538442187E-2</v>
      </c>
      <c r="N236" s="523"/>
      <c r="O236" s="400">
        <v>9358231.9081515893</v>
      </c>
      <c r="P236" s="434">
        <f>'1. Vos-laskelma'!G236</f>
        <v>9053226.0057063587</v>
      </c>
      <c r="Q236" s="522">
        <f>P236-O236</f>
        <v>-305005.90244523063</v>
      </c>
      <c r="R236" s="523">
        <f>Q236/O236</f>
        <v>-3.2592257323688673E-2</v>
      </c>
      <c r="S236" s="523"/>
      <c r="T236" s="400">
        <v>6152036.684439783</v>
      </c>
      <c r="U236" s="434">
        <f>'1. Vos-laskelma'!I236</f>
        <v>3846490.0044444967</v>
      </c>
      <c r="V236" s="522">
        <f>U236-T236</f>
        <v>-2305546.6799952863</v>
      </c>
      <c r="W236" s="523">
        <f>V236/T236</f>
        <v>-0.37476152992173423</v>
      </c>
      <c r="X236" s="524"/>
      <c r="Y236" s="434">
        <f>SUM(J236,O236,T236)</f>
        <v>5717847.5685523031</v>
      </c>
      <c r="Z236" s="434">
        <f>SUM(K236,P236,U236)</f>
        <v>2900737.6960279364</v>
      </c>
      <c r="AA236" s="522">
        <f>Z236-Y236</f>
        <v>-2817109.8725243667</v>
      </c>
      <c r="AB236" s="523">
        <f>AA236/Y236</f>
        <v>-0.49268712373835255</v>
      </c>
      <c r="AC236" s="524"/>
      <c r="AD236" s="527">
        <v>0</v>
      </c>
      <c r="AE236" s="447">
        <v>5160475.9349332731</v>
      </c>
      <c r="AF236" s="515"/>
      <c r="AG236" s="399">
        <v>5717847.5685523031</v>
      </c>
      <c r="AH236" s="399">
        <f>SUM(Z236,AE236)</f>
        <v>8061213.6309612095</v>
      </c>
      <c r="AI236" s="522">
        <f>AH236-AG236</f>
        <v>2343366.0624089064</v>
      </c>
      <c r="AJ236" s="523">
        <f>AI236/AG236</f>
        <v>0.40983360159813098</v>
      </c>
      <c r="AL236" s="529">
        <f>J236/$E236</f>
        <v>-305.20246295898613</v>
      </c>
      <c r="AM236" s="529">
        <f>K236/$F236</f>
        <v>-314.00867738978485</v>
      </c>
      <c r="AN236" s="529">
        <f>AM236-AL236</f>
        <v>-8.8062144307987182</v>
      </c>
      <c r="AO236" s="530">
        <f>AN236/AL236</f>
        <v>2.885368075152827E-2</v>
      </c>
      <c r="AP236" s="531"/>
      <c r="AQ236" s="529">
        <f>O236/$E236</f>
        <v>291.66999869570174</v>
      </c>
      <c r="AR236" s="529">
        <f>P236/$F236</f>
        <v>284.30819978351155</v>
      </c>
      <c r="AS236" s="529">
        <f>AR236-AQ236</f>
        <v>-7.3617989121901815</v>
      </c>
      <c r="AT236" s="530">
        <f>AS236/AQ236</f>
        <v>-2.5240165067065126E-2</v>
      </c>
      <c r="AU236" s="531"/>
      <c r="AV236" s="529">
        <f>T236/$E236</f>
        <v>191.74183214710249</v>
      </c>
      <c r="AW236" s="529">
        <f>U236/$F236</f>
        <v>120.79546539096495</v>
      </c>
      <c r="AX236" s="529">
        <f>AW236-AV236</f>
        <v>-70.946366756137536</v>
      </c>
      <c r="AY236" s="530">
        <f>AX236/AV236</f>
        <v>-0.37000985106738821</v>
      </c>
      <c r="AZ236" s="531"/>
      <c r="BA236" s="529">
        <f>Y236/$E236</f>
        <v>178.20936788381809</v>
      </c>
      <c r="BB236" s="529">
        <f>Z236/$F236</f>
        <v>91.094987784691654</v>
      </c>
      <c r="BC236" s="529">
        <f>BB236-BA236</f>
        <v>-87.114380099126436</v>
      </c>
      <c r="BD236" s="530">
        <f>BC236/BA236</f>
        <v>-0.48883165421427133</v>
      </c>
      <c r="BE236" s="532"/>
      <c r="BF236" s="529">
        <f>AD236/$E236</f>
        <v>0</v>
      </c>
      <c r="BG236" s="529">
        <f>AE236/$F236</f>
        <v>162.05997974227532</v>
      </c>
      <c r="BH236" s="532"/>
      <c r="BI236" s="529">
        <f>AG236/$E236</f>
        <v>178.20936788381809</v>
      </c>
      <c r="BJ236" s="529">
        <f>AH236/$F236</f>
        <v>253.15496752696697</v>
      </c>
      <c r="BK236" s="529">
        <f>BJ236-BI236</f>
        <v>74.945599643148881</v>
      </c>
      <c r="BL236" s="530">
        <f>BK236/BI236</f>
        <v>0.42054803590352757</v>
      </c>
    </row>
    <row r="237" spans="1:64">
      <c r="A237" s="397">
        <v>742</v>
      </c>
      <c r="B237" s="412">
        <v>19</v>
      </c>
      <c r="C237" s="412">
        <v>19</v>
      </c>
      <c r="D237" s="398" t="s">
        <v>261</v>
      </c>
      <c r="E237" s="400">
        <v>988</v>
      </c>
      <c r="F237" s="400">
        <v>978</v>
      </c>
      <c r="G237" s="522">
        <f>F237-E237</f>
        <v>-10</v>
      </c>
      <c r="H237" s="523">
        <f>G237/E237</f>
        <v>-1.0121457489878543E-2</v>
      </c>
      <c r="I237" s="523"/>
      <c r="J237" s="400">
        <v>1051754.0904797679</v>
      </c>
      <c r="K237" s="434">
        <f>'1. Vos-laskelma'!D237</f>
        <v>1098115.3504672525</v>
      </c>
      <c r="L237" s="522">
        <f>K237-J237</f>
        <v>46361.259987484664</v>
      </c>
      <c r="M237" s="523">
        <f>L237/J237</f>
        <v>4.407994264736971E-2</v>
      </c>
      <c r="N237" s="523"/>
      <c r="O237" s="400">
        <v>-22975.863869158784</v>
      </c>
      <c r="P237" s="434">
        <f>'1. Vos-laskelma'!G237</f>
        <v>38760.032764208139</v>
      </c>
      <c r="Q237" s="522">
        <f>P237-O237</f>
        <v>61735.896633366923</v>
      </c>
      <c r="R237" s="523">
        <f>Q237/O237</f>
        <v>-2.6869891371630614</v>
      </c>
      <c r="S237" s="523"/>
      <c r="T237" s="400">
        <v>227813.65568504349</v>
      </c>
      <c r="U237" s="434">
        <f>'1. Vos-laskelma'!I237</f>
        <v>163226.45781202536</v>
      </c>
      <c r="V237" s="522">
        <f>U237-T237</f>
        <v>-64587.197873018129</v>
      </c>
      <c r="W237" s="523">
        <f>V237/T237</f>
        <v>-0.28350889536802437</v>
      </c>
      <c r="X237" s="524"/>
      <c r="Y237" s="434">
        <f>SUM(J237,O237,T237)</f>
        <v>1256591.8822956525</v>
      </c>
      <c r="Z237" s="434">
        <f>SUM(K237,P237,U237)</f>
        <v>1300101.841043486</v>
      </c>
      <c r="AA237" s="522">
        <f>Z237-Y237</f>
        <v>43509.958747833502</v>
      </c>
      <c r="AB237" s="523">
        <f>AA237/Y237</f>
        <v>3.4625369907965414E-2</v>
      </c>
      <c r="AC237" s="524"/>
      <c r="AD237" s="527">
        <v>0</v>
      </c>
      <c r="AE237" s="447">
        <v>202903.76240982645</v>
      </c>
      <c r="AF237" s="515"/>
      <c r="AG237" s="399">
        <v>1256591.8822956525</v>
      </c>
      <c r="AH237" s="399">
        <f>SUM(Z237,AE237)</f>
        <v>1503005.6034533125</v>
      </c>
      <c r="AI237" s="522">
        <f>AH237-AG237</f>
        <v>246413.72115766001</v>
      </c>
      <c r="AJ237" s="523">
        <f>AI237/AG237</f>
        <v>0.1960968589956906</v>
      </c>
      <c r="AL237" s="529">
        <f>J237/$E237</f>
        <v>1064.5284316596842</v>
      </c>
      <c r="AM237" s="529">
        <f>K237/$F237</f>
        <v>1122.8173317661069</v>
      </c>
      <c r="AN237" s="529">
        <f>AM237-AL237</f>
        <v>58.288900106422716</v>
      </c>
      <c r="AO237" s="530">
        <f>AN237/AL237</f>
        <v>5.47556066826188E-2</v>
      </c>
      <c r="AP237" s="531"/>
      <c r="AQ237" s="529">
        <f>O237/$E237</f>
        <v>-23.254922944492698</v>
      </c>
      <c r="AR237" s="529">
        <f>P237/$F237</f>
        <v>39.631935341726113</v>
      </c>
      <c r="AS237" s="529">
        <f>AR237-AQ237</f>
        <v>62.886858286218811</v>
      </c>
      <c r="AT237" s="530">
        <f>AS237/AQ237</f>
        <v>-2.7042385148436652</v>
      </c>
      <c r="AU237" s="531"/>
      <c r="AV237" s="529">
        <f>T237/$E237</f>
        <v>230.58062316299947</v>
      </c>
      <c r="AW237" s="529">
        <f>U237/$F237</f>
        <v>166.89821862170282</v>
      </c>
      <c r="AX237" s="529">
        <f>AW237-AV237</f>
        <v>-63.682404541296648</v>
      </c>
      <c r="AY237" s="530">
        <f>AX237/AV237</f>
        <v>-0.27618281045358695</v>
      </c>
      <c r="AZ237" s="531"/>
      <c r="BA237" s="529">
        <f>Y237/$E237</f>
        <v>1271.8541318781909</v>
      </c>
      <c r="BB237" s="529">
        <f>Z237/$F237</f>
        <v>1329.3474857295357</v>
      </c>
      <c r="BC237" s="529">
        <f>BB237-BA237</f>
        <v>57.493353851344864</v>
      </c>
      <c r="BD237" s="530">
        <f>BC237/BA237</f>
        <v>4.520436142031669E-2</v>
      </c>
      <c r="BE237" s="532"/>
      <c r="BF237" s="529">
        <f>AD237/$E237</f>
        <v>0</v>
      </c>
      <c r="BG237" s="529">
        <f>AE237/$F237</f>
        <v>207.46805972374892</v>
      </c>
      <c r="BH237" s="532"/>
      <c r="BI237" s="529">
        <f>AG237/$E237</f>
        <v>1271.8541318781909</v>
      </c>
      <c r="BJ237" s="529">
        <f>AH237/$F237</f>
        <v>1536.8155454532848</v>
      </c>
      <c r="BK237" s="529">
        <f>BJ237-BI237</f>
        <v>264.96141357509396</v>
      </c>
      <c r="BL237" s="530">
        <f>BK237/BI237</f>
        <v>0.20832688822877535</v>
      </c>
    </row>
    <row r="238" spans="1:64">
      <c r="A238" s="397">
        <v>743</v>
      </c>
      <c r="B238" s="412">
        <v>14</v>
      </c>
      <c r="C238" s="412">
        <v>14</v>
      </c>
      <c r="D238" s="398" t="s">
        <v>262</v>
      </c>
      <c r="E238" s="400">
        <v>65323</v>
      </c>
      <c r="F238" s="400">
        <v>66160</v>
      </c>
      <c r="G238" s="522">
        <f>F238-E238</f>
        <v>837</v>
      </c>
      <c r="H238" s="523">
        <f>G238/E238</f>
        <v>1.2813251075425195E-2</v>
      </c>
      <c r="I238" s="523"/>
      <c r="J238" s="400">
        <v>4529341.1869285181</v>
      </c>
      <c r="K238" s="434">
        <f>'1. Vos-laskelma'!D238</f>
        <v>7389939.6262340266</v>
      </c>
      <c r="L238" s="522">
        <f>K238-J238</f>
        <v>2860598.4393055085</v>
      </c>
      <c r="M238" s="523">
        <f>L238/J238</f>
        <v>0.6315705355915936</v>
      </c>
      <c r="N238" s="523"/>
      <c r="O238" s="400">
        <v>12299018.935356123</v>
      </c>
      <c r="P238" s="434">
        <f>'1. Vos-laskelma'!G238</f>
        <v>11802258.923457041</v>
      </c>
      <c r="Q238" s="522">
        <f>P238-O238</f>
        <v>-496760.01189908199</v>
      </c>
      <c r="R238" s="523">
        <f>Q238/O238</f>
        <v>-4.0390214415479971E-2</v>
      </c>
      <c r="S238" s="523"/>
      <c r="T238" s="400">
        <v>9891809.9511747789</v>
      </c>
      <c r="U238" s="434">
        <f>'1. Vos-laskelma'!I238</f>
        <v>4662682.0965382578</v>
      </c>
      <c r="V238" s="522">
        <f>U238-T238</f>
        <v>-5229127.8546365211</v>
      </c>
      <c r="W238" s="523">
        <f>V238/T238</f>
        <v>-0.52863205828327664</v>
      </c>
      <c r="X238" s="524"/>
      <c r="Y238" s="434">
        <f>SUM(J238,O238,T238)</f>
        <v>26720170.073459424</v>
      </c>
      <c r="Z238" s="434">
        <f>SUM(K238,P238,U238)</f>
        <v>23854880.646229323</v>
      </c>
      <c r="AA238" s="522">
        <f>Z238-Y238</f>
        <v>-2865289.4272301011</v>
      </c>
      <c r="AB238" s="523">
        <f>AA238/Y238</f>
        <v>-0.10723320320764471</v>
      </c>
      <c r="AC238" s="524"/>
      <c r="AD238" s="527">
        <v>0</v>
      </c>
      <c r="AE238" s="447">
        <v>8652930.4248600397</v>
      </c>
      <c r="AF238" s="515"/>
      <c r="AG238" s="399">
        <v>26720170.073459424</v>
      </c>
      <c r="AH238" s="399">
        <f>SUM(Z238,AE238)</f>
        <v>32507811.071089365</v>
      </c>
      <c r="AI238" s="522">
        <f>AH238-AG238</f>
        <v>5787640.9976299405</v>
      </c>
      <c r="AJ238" s="523">
        <f>AI238/AG238</f>
        <v>0.21660195207285304</v>
      </c>
      <c r="AL238" s="529">
        <f>J238/$E238</f>
        <v>69.337617484324326</v>
      </c>
      <c r="AM238" s="529">
        <f>K238/$F238</f>
        <v>111.69799918733413</v>
      </c>
      <c r="AN238" s="529">
        <f>AM238-AL238</f>
        <v>42.360381703009807</v>
      </c>
      <c r="AO238" s="530">
        <f>AN238/AL238</f>
        <v>0.61092929408176644</v>
      </c>
      <c r="AP238" s="531"/>
      <c r="AQ238" s="529">
        <f>O238/$E238</f>
        <v>188.28006881735564</v>
      </c>
      <c r="AR238" s="529">
        <f>P238/$F238</f>
        <v>178.38964515503389</v>
      </c>
      <c r="AS238" s="529">
        <f>AR238-AQ238</f>
        <v>-9.8904236623217514</v>
      </c>
      <c r="AT238" s="530">
        <f>AS238/AQ238</f>
        <v>-5.2530380536009516E-2</v>
      </c>
      <c r="AU238" s="531"/>
      <c r="AV238" s="529">
        <f>T238/$E238</f>
        <v>151.42920489222448</v>
      </c>
      <c r="AW238" s="529">
        <f>U238/$F238</f>
        <v>70.47584789205348</v>
      </c>
      <c r="AX238" s="529">
        <f>AW238-AV238</f>
        <v>-80.953357000170996</v>
      </c>
      <c r="AY238" s="530">
        <f>AX238/AV238</f>
        <v>-0.5345954042206541</v>
      </c>
      <c r="AZ238" s="531"/>
      <c r="BA238" s="529">
        <f>Y238/$E238</f>
        <v>409.04689119390451</v>
      </c>
      <c r="BB238" s="529">
        <f>Z238/$F238</f>
        <v>360.56349223442146</v>
      </c>
      <c r="BC238" s="529">
        <f>BB238-BA238</f>
        <v>-48.483398959483054</v>
      </c>
      <c r="BD238" s="530">
        <f>BC238/BA238</f>
        <v>-0.11852772873538353</v>
      </c>
      <c r="BE238" s="532"/>
      <c r="BF238" s="529">
        <f>AD238/$E238</f>
        <v>0</v>
      </c>
      <c r="BG238" s="529">
        <f>AE238/$F238</f>
        <v>130.78794475302357</v>
      </c>
      <c r="BH238" s="532"/>
      <c r="BI238" s="529">
        <f>AG238/$E238</f>
        <v>409.04689119390451</v>
      </c>
      <c r="BJ238" s="529">
        <f>AH238/$F238</f>
        <v>491.35143698744503</v>
      </c>
      <c r="BK238" s="529">
        <f>BJ238-BI238</f>
        <v>82.304545793540512</v>
      </c>
      <c r="BL238" s="530">
        <f>BK238/BI238</f>
        <v>0.20121053983154435</v>
      </c>
    </row>
    <row r="239" spans="1:64">
      <c r="A239" s="397">
        <v>746</v>
      </c>
      <c r="B239" s="412">
        <v>17</v>
      </c>
      <c r="C239" s="412">
        <v>17</v>
      </c>
      <c r="D239" s="398" t="s">
        <v>263</v>
      </c>
      <c r="E239" s="400">
        <v>4735</v>
      </c>
      <c r="F239" s="400">
        <v>4713</v>
      </c>
      <c r="G239" s="522">
        <f>F239-E239</f>
        <v>-22</v>
      </c>
      <c r="H239" s="523">
        <f>G239/E239</f>
        <v>-4.6462513199577614E-3</v>
      </c>
      <c r="I239" s="523"/>
      <c r="J239" s="400">
        <v>4639914.4099314827</v>
      </c>
      <c r="K239" s="434">
        <f>'1. Vos-laskelma'!D239</f>
        <v>4739321.0094785439</v>
      </c>
      <c r="L239" s="522">
        <f>K239-J239</f>
        <v>99406.599547061138</v>
      </c>
      <c r="M239" s="523">
        <f>L239/J239</f>
        <v>2.1424231303553091E-2</v>
      </c>
      <c r="N239" s="523"/>
      <c r="O239" s="400">
        <v>1410848.1951298011</v>
      </c>
      <c r="P239" s="434">
        <f>'1. Vos-laskelma'!G239</f>
        <v>1882438.0258256511</v>
      </c>
      <c r="Q239" s="522">
        <f>P239-O239</f>
        <v>471589.83069585008</v>
      </c>
      <c r="R239" s="523">
        <f>Q239/O239</f>
        <v>0.33425979657043314</v>
      </c>
      <c r="S239" s="523"/>
      <c r="T239" s="400">
        <v>927037.86173937644</v>
      </c>
      <c r="U239" s="434">
        <f>'1. Vos-laskelma'!I239</f>
        <v>611820.37644361949</v>
      </c>
      <c r="V239" s="522">
        <f>U239-T239</f>
        <v>-315217.48529575695</v>
      </c>
      <c r="W239" s="523">
        <f>V239/T239</f>
        <v>-0.34002654940578453</v>
      </c>
      <c r="X239" s="524"/>
      <c r="Y239" s="434">
        <f>SUM(J239,O239,T239)</f>
        <v>6977800.4668006599</v>
      </c>
      <c r="Z239" s="434">
        <f>SUM(K239,P239,U239)</f>
        <v>7233579.4117478151</v>
      </c>
      <c r="AA239" s="522">
        <f>Z239-Y239</f>
        <v>255778.94494715519</v>
      </c>
      <c r="AB239" s="523">
        <f>AA239/Y239</f>
        <v>3.6656099033515431E-2</v>
      </c>
      <c r="AC239" s="524"/>
      <c r="AD239" s="527">
        <v>0</v>
      </c>
      <c r="AE239" s="447">
        <v>437866.76408498478</v>
      </c>
      <c r="AF239" s="515"/>
      <c r="AG239" s="399">
        <v>6977800.4668006599</v>
      </c>
      <c r="AH239" s="399">
        <f>SUM(Z239,AE239)</f>
        <v>7671446.1758327996</v>
      </c>
      <c r="AI239" s="522">
        <f>AH239-AG239</f>
        <v>693645.70903213974</v>
      </c>
      <c r="AJ239" s="523">
        <f>AI239/AG239</f>
        <v>9.9407501308242219E-2</v>
      </c>
      <c r="AL239" s="529">
        <f>J239/$E239</f>
        <v>979.91856598341769</v>
      </c>
      <c r="AM239" s="529">
        <f>K239/$F239</f>
        <v>1005.5847675532663</v>
      </c>
      <c r="AN239" s="529">
        <f>AM239-AL239</f>
        <v>25.666201569848567</v>
      </c>
      <c r="AO239" s="530">
        <f>AN239/AL239</f>
        <v>2.6192178065419871E-2</v>
      </c>
      <c r="AP239" s="531"/>
      <c r="AQ239" s="529">
        <f>O239/$E239</f>
        <v>297.96160404008469</v>
      </c>
      <c r="AR239" s="529">
        <f>P239/$F239</f>
        <v>399.41396686307047</v>
      </c>
      <c r="AS239" s="529">
        <f>AR239-AQ239</f>
        <v>101.45236282298578</v>
      </c>
      <c r="AT239" s="530">
        <f>AS239/AQ239</f>
        <v>0.34048804089985168</v>
      </c>
      <c r="AU239" s="531"/>
      <c r="AV239" s="529">
        <f>T239/$E239</f>
        <v>195.78413130715447</v>
      </c>
      <c r="AW239" s="529">
        <f>U239/$F239</f>
        <v>129.8154840746063</v>
      </c>
      <c r="AX239" s="529">
        <f>AW239-AV239</f>
        <v>-65.968647232548165</v>
      </c>
      <c r="AY239" s="530">
        <f>AX239/AV239</f>
        <v>-0.33694583310765747</v>
      </c>
      <c r="AZ239" s="531"/>
      <c r="BA239" s="529">
        <f>Y239/$E239</f>
        <v>1473.6643013306568</v>
      </c>
      <c r="BB239" s="529">
        <f>Z239/$F239</f>
        <v>1534.8142184909432</v>
      </c>
      <c r="BC239" s="529">
        <f>BB239-BA239</f>
        <v>61.14991716028635</v>
      </c>
      <c r="BD239" s="530">
        <f>BC239/BA239</f>
        <v>4.1495147236090706E-2</v>
      </c>
      <c r="BE239" s="532"/>
      <c r="BF239" s="529">
        <f>AD239/$E239</f>
        <v>0</v>
      </c>
      <c r="BG239" s="529">
        <f>AE239/$F239</f>
        <v>92.906166790788205</v>
      </c>
      <c r="BH239" s="532"/>
      <c r="BI239" s="529">
        <f>AG239/$E239</f>
        <v>1473.6643013306568</v>
      </c>
      <c r="BJ239" s="529">
        <f>AH239/$F239</f>
        <v>1627.7203852817313</v>
      </c>
      <c r="BK239" s="529">
        <f>BJ239-BI239</f>
        <v>154.05608395107447</v>
      </c>
      <c r="BL239" s="530">
        <f>BK239/BI239</f>
        <v>0.10453946927530802</v>
      </c>
    </row>
    <row r="240" spans="1:64">
      <c r="A240" s="397">
        <v>747</v>
      </c>
      <c r="B240" s="412">
        <v>4</v>
      </c>
      <c r="C240" s="412">
        <v>4</v>
      </c>
      <c r="D240" s="398" t="s">
        <v>264</v>
      </c>
      <c r="E240" s="400">
        <v>1308</v>
      </c>
      <c r="F240" s="400">
        <v>1283</v>
      </c>
      <c r="G240" s="522">
        <f>F240-E240</f>
        <v>-25</v>
      </c>
      <c r="H240" s="523">
        <f>G240/E240</f>
        <v>-1.91131498470948E-2</v>
      </c>
      <c r="I240" s="523"/>
      <c r="J240" s="400">
        <v>758319.29656358226</v>
      </c>
      <c r="K240" s="434">
        <f>'1. Vos-laskelma'!D240</f>
        <v>751786.31060937501</v>
      </c>
      <c r="L240" s="522">
        <f>K240-J240</f>
        <v>-6532.9859542072518</v>
      </c>
      <c r="M240" s="523">
        <f>L240/J240</f>
        <v>-8.615085998486767E-3</v>
      </c>
      <c r="N240" s="523"/>
      <c r="O240" s="400">
        <v>546791.75487211917</v>
      </c>
      <c r="P240" s="434">
        <f>'1. Vos-laskelma'!G240</f>
        <v>601174.76958070428</v>
      </c>
      <c r="Q240" s="522">
        <f>P240-O240</f>
        <v>54383.014708585106</v>
      </c>
      <c r="R240" s="523">
        <f>Q240/O240</f>
        <v>9.9458366414658037E-2</v>
      </c>
      <c r="S240" s="523"/>
      <c r="T240" s="400">
        <v>335091.58715118672</v>
      </c>
      <c r="U240" s="434">
        <f>'1. Vos-laskelma'!I240</f>
        <v>259247.94994994503</v>
      </c>
      <c r="V240" s="522">
        <f>U240-T240</f>
        <v>-75843.637201241683</v>
      </c>
      <c r="W240" s="523">
        <f>V240/T240</f>
        <v>-0.22633703772163796</v>
      </c>
      <c r="X240" s="524"/>
      <c r="Y240" s="434">
        <f>SUM(J240,O240,T240)</f>
        <v>1640202.6385868883</v>
      </c>
      <c r="Z240" s="434">
        <f>SUM(K240,P240,U240)</f>
        <v>1612209.0301400244</v>
      </c>
      <c r="AA240" s="522">
        <f>Z240-Y240</f>
        <v>-27993.608446863946</v>
      </c>
      <c r="AB240" s="523">
        <f>AA240/Y240</f>
        <v>-1.7067164622404069E-2</v>
      </c>
      <c r="AC240" s="524"/>
      <c r="AD240" s="527">
        <v>0</v>
      </c>
      <c r="AE240" s="447">
        <v>234001.02447651906</v>
      </c>
      <c r="AF240" s="515"/>
      <c r="AG240" s="399">
        <v>1640202.6385868883</v>
      </c>
      <c r="AH240" s="399">
        <f>SUM(Z240,AE240)</f>
        <v>1846210.0546165435</v>
      </c>
      <c r="AI240" s="522">
        <f>AH240-AG240</f>
        <v>206007.41602965514</v>
      </c>
      <c r="AJ240" s="523">
        <f>AI240/AG240</f>
        <v>0.12559875906987944</v>
      </c>
      <c r="AL240" s="529">
        <f>J240/$E240</f>
        <v>579.75481388653077</v>
      </c>
      <c r="AM240" s="529">
        <f>K240/$F240</f>
        <v>585.95971208836716</v>
      </c>
      <c r="AN240" s="529">
        <f>AM240-AL240</f>
        <v>6.2048982018363859</v>
      </c>
      <c r="AO240" s="530">
        <f>AN240/AL240</f>
        <v>1.0702624718612176E-2</v>
      </c>
      <c r="AP240" s="531"/>
      <c r="AQ240" s="529">
        <f>O240/$E240</f>
        <v>418.03650984106969</v>
      </c>
      <c r="AR240" s="529">
        <f>P240/$F240</f>
        <v>468.56957878464868</v>
      </c>
      <c r="AS240" s="529">
        <f>AR240-AQ240</f>
        <v>50.533068943578996</v>
      </c>
      <c r="AT240" s="530">
        <f>AS240/AQ240</f>
        <v>0.12088195110707149</v>
      </c>
      <c r="AU240" s="531"/>
      <c r="AV240" s="529">
        <f>T240/$E240</f>
        <v>256.18622870885832</v>
      </c>
      <c r="AW240" s="529">
        <f>U240/$F240</f>
        <v>202.06387369442325</v>
      </c>
      <c r="AX240" s="529">
        <f>AW240-AV240</f>
        <v>-54.122355014435072</v>
      </c>
      <c r="AY240" s="530">
        <f>AX240/AV240</f>
        <v>-0.21126176565853655</v>
      </c>
      <c r="AZ240" s="531"/>
      <c r="BA240" s="529">
        <f>Y240/$E240</f>
        <v>1253.9775524364591</v>
      </c>
      <c r="BB240" s="529">
        <f>Z240/$F240</f>
        <v>1256.5931645674391</v>
      </c>
      <c r="BC240" s="529">
        <f>BB240-BA240</f>
        <v>2.6156121309800255</v>
      </c>
      <c r="BD240" s="530">
        <f>BC240/BA240</f>
        <v>2.0858524348365977E-3</v>
      </c>
      <c r="BE240" s="532"/>
      <c r="BF240" s="529">
        <f>AD240/$E240</f>
        <v>0</v>
      </c>
      <c r="BG240" s="529">
        <f>AE240/$F240</f>
        <v>182.38583357483949</v>
      </c>
      <c r="BH240" s="532"/>
      <c r="BI240" s="529">
        <f>AG240/$E240</f>
        <v>1253.9775524364591</v>
      </c>
      <c r="BJ240" s="529">
        <f>AH240/$F240</f>
        <v>1438.9789981422787</v>
      </c>
      <c r="BK240" s="529">
        <f>BJ240-BI240</f>
        <v>185.00144570581961</v>
      </c>
      <c r="BL240" s="530">
        <f>BK240/BI240</f>
        <v>0.14753170449212957</v>
      </c>
    </row>
    <row r="241" spans="1:64">
      <c r="A241" s="397">
        <v>748</v>
      </c>
      <c r="B241" s="412">
        <v>17</v>
      </c>
      <c r="C241" s="412">
        <v>17</v>
      </c>
      <c r="D241" s="398" t="s">
        <v>265</v>
      </c>
      <c r="E241" s="400">
        <v>4897</v>
      </c>
      <c r="F241" s="400">
        <v>4837</v>
      </c>
      <c r="G241" s="522">
        <f>F241-E241</f>
        <v>-60</v>
      </c>
      <c r="H241" s="523">
        <f>G241/E241</f>
        <v>-1.225239942822136E-2</v>
      </c>
      <c r="I241" s="523"/>
      <c r="J241" s="400">
        <v>2250520.4798582192</v>
      </c>
      <c r="K241" s="434">
        <f>'1. Vos-laskelma'!D241</f>
        <v>2517595.4094018321</v>
      </c>
      <c r="L241" s="522">
        <f>K241-J241</f>
        <v>267074.92954361299</v>
      </c>
      <c r="M241" s="523">
        <f>L241/J241</f>
        <v>0.11867251683949949</v>
      </c>
      <c r="N241" s="523"/>
      <c r="O241" s="400">
        <v>2561589.8101555142</v>
      </c>
      <c r="P241" s="434">
        <f>'1. Vos-laskelma'!G241</f>
        <v>2457031.2538038758</v>
      </c>
      <c r="Q241" s="522">
        <f>P241-O241</f>
        <v>-104558.5563516384</v>
      </c>
      <c r="R241" s="523">
        <f>Q241/O241</f>
        <v>-4.081783739813153E-2</v>
      </c>
      <c r="S241" s="523"/>
      <c r="T241" s="400">
        <v>1015680.294506805</v>
      </c>
      <c r="U241" s="434">
        <f>'1. Vos-laskelma'!I241</f>
        <v>700746.03305935021</v>
      </c>
      <c r="V241" s="522">
        <f>U241-T241</f>
        <v>-314934.2614474548</v>
      </c>
      <c r="W241" s="523">
        <f>V241/T241</f>
        <v>-0.31007223744591883</v>
      </c>
      <c r="X241" s="524"/>
      <c r="Y241" s="434">
        <f>SUM(J241,O241,T241)</f>
        <v>5827790.5845205383</v>
      </c>
      <c r="Z241" s="434">
        <f>SUM(K241,P241,U241)</f>
        <v>5675372.6962650577</v>
      </c>
      <c r="AA241" s="522">
        <f>Z241-Y241</f>
        <v>-152417.88825548068</v>
      </c>
      <c r="AB241" s="523">
        <f>AA241/Y241</f>
        <v>-2.6153631645640257E-2</v>
      </c>
      <c r="AC241" s="524"/>
      <c r="AD241" s="527">
        <v>0</v>
      </c>
      <c r="AE241" s="447">
        <v>543061.39749436919</v>
      </c>
      <c r="AF241" s="515"/>
      <c r="AG241" s="399">
        <v>5827790.5845205383</v>
      </c>
      <c r="AH241" s="399">
        <f>SUM(Z241,AE241)</f>
        <v>6218434.0937594268</v>
      </c>
      <c r="AI241" s="522">
        <f>AH241-AG241</f>
        <v>390643.50923888851</v>
      </c>
      <c r="AJ241" s="523">
        <f>AI241/AG241</f>
        <v>6.7031150754883792E-2</v>
      </c>
      <c r="AL241" s="529">
        <f>J241/$E241</f>
        <v>459.57126401025511</v>
      </c>
      <c r="AM241" s="529">
        <f>K241/$F241</f>
        <v>520.4869566677346</v>
      </c>
      <c r="AN241" s="529">
        <f>AM241-AL241</f>
        <v>60.915692657479497</v>
      </c>
      <c r="AO241" s="530">
        <f>AN241/AL241</f>
        <v>0.13254895905789313</v>
      </c>
      <c r="AP241" s="531"/>
      <c r="AQ241" s="529">
        <f>O241/$E241</f>
        <v>523.09369208811802</v>
      </c>
      <c r="AR241" s="529">
        <f>P241/$F241</f>
        <v>507.96594041841547</v>
      </c>
      <c r="AS241" s="529">
        <f>AR241-AQ241</f>
        <v>-15.127751669702548</v>
      </c>
      <c r="AT241" s="530">
        <f>AS241/AQ241</f>
        <v>-2.8919774599679544E-2</v>
      </c>
      <c r="AU241" s="531"/>
      <c r="AV241" s="529">
        <f>T241/$E241</f>
        <v>207.40867766118134</v>
      </c>
      <c r="AW241" s="529">
        <f>U241/$F241</f>
        <v>144.87203495128182</v>
      </c>
      <c r="AX241" s="529">
        <f>AW241-AV241</f>
        <v>-62.536642709899525</v>
      </c>
      <c r="AY241" s="530">
        <f>AX241/AV241</f>
        <v>-0.30151410931830985</v>
      </c>
      <c r="AZ241" s="531"/>
      <c r="BA241" s="529">
        <f>Y241/$E241</f>
        <v>1190.0736337595545</v>
      </c>
      <c r="BB241" s="529">
        <f>Z241/$F241</f>
        <v>1173.3249320374318</v>
      </c>
      <c r="BC241" s="529">
        <f>BB241-BA241</f>
        <v>-16.748701722122632</v>
      </c>
      <c r="BD241" s="530">
        <f>BC241/BA241</f>
        <v>-1.4073668424374641E-2</v>
      </c>
      <c r="BE241" s="532"/>
      <c r="BF241" s="529">
        <f>AD241/$E241</f>
        <v>0</v>
      </c>
      <c r="BG241" s="529">
        <f>AE241/$F241</f>
        <v>112.27235838213132</v>
      </c>
      <c r="BH241" s="532"/>
      <c r="BI241" s="529">
        <f>AG241/$E241</f>
        <v>1190.0736337595545</v>
      </c>
      <c r="BJ241" s="529">
        <f>AH241/$F241</f>
        <v>1285.597290419563</v>
      </c>
      <c r="BK241" s="529">
        <f>BJ241-BI241</f>
        <v>95.523656660008555</v>
      </c>
      <c r="BL241" s="530">
        <f>BK241/BI241</f>
        <v>8.0267013695816736E-2</v>
      </c>
    </row>
    <row r="242" spans="1:64">
      <c r="A242" s="397">
        <v>749</v>
      </c>
      <c r="B242" s="412">
        <v>11</v>
      </c>
      <c r="C242" s="412">
        <v>11</v>
      </c>
      <c r="D242" s="398" t="s">
        <v>266</v>
      </c>
      <c r="E242" s="400">
        <v>21232</v>
      </c>
      <c r="F242" s="400">
        <v>21290</v>
      </c>
      <c r="G242" s="522">
        <f>F242-E242</f>
        <v>58</v>
      </c>
      <c r="H242" s="523">
        <f>G242/E242</f>
        <v>2.7317256970610399E-3</v>
      </c>
      <c r="I242" s="523"/>
      <c r="J242" s="400">
        <v>5449145.8038820736</v>
      </c>
      <c r="K242" s="434">
        <f>'1. Vos-laskelma'!D242</f>
        <v>5655998.1583738131</v>
      </c>
      <c r="L242" s="522">
        <f>K242-J242</f>
        <v>206852.35449173953</v>
      </c>
      <c r="M242" s="523">
        <f>L242/J242</f>
        <v>3.7960510130665627E-2</v>
      </c>
      <c r="N242" s="523"/>
      <c r="O242" s="400">
        <v>5010593.8415084388</v>
      </c>
      <c r="P242" s="434">
        <f>'1. Vos-laskelma'!G242</f>
        <v>3503187.3037041523</v>
      </c>
      <c r="Q242" s="522">
        <f>P242-O242</f>
        <v>-1507406.5378042865</v>
      </c>
      <c r="R242" s="523">
        <f>Q242/O242</f>
        <v>-0.30084388906495002</v>
      </c>
      <c r="S242" s="523"/>
      <c r="T242" s="400">
        <v>3020021.1533850855</v>
      </c>
      <c r="U242" s="434">
        <f>'1. Vos-laskelma'!I242</f>
        <v>1144417.9712495611</v>
      </c>
      <c r="V242" s="522">
        <f>U242-T242</f>
        <v>-1875603.1821355245</v>
      </c>
      <c r="W242" s="523">
        <f>V242/T242</f>
        <v>-0.62105630618950991</v>
      </c>
      <c r="X242" s="524"/>
      <c r="Y242" s="434">
        <f>SUM(J242,O242,T242)</f>
        <v>13479760.798775598</v>
      </c>
      <c r="Z242" s="434">
        <f>SUM(K242,P242,U242)</f>
        <v>10303603.433327528</v>
      </c>
      <c r="AA242" s="522">
        <f>Z242-Y242</f>
        <v>-3176157.3654480707</v>
      </c>
      <c r="AB242" s="523">
        <f>AA242/Y242</f>
        <v>-0.23562416372674574</v>
      </c>
      <c r="AC242" s="524"/>
      <c r="AD242" s="527">
        <v>0</v>
      </c>
      <c r="AE242" s="447">
        <v>2027962.2006312988</v>
      </c>
      <c r="AF242" s="515"/>
      <c r="AG242" s="399">
        <v>13479760.798775598</v>
      </c>
      <c r="AH242" s="399">
        <f>SUM(Z242,AE242)</f>
        <v>12331565.633958826</v>
      </c>
      <c r="AI242" s="522">
        <f>AH242-AG242</f>
        <v>-1148195.1648167726</v>
      </c>
      <c r="AJ242" s="523">
        <f>AI242/AG242</f>
        <v>-8.5179194346020295E-2</v>
      </c>
      <c r="AL242" s="529">
        <f>J242/$E242</f>
        <v>256.64778654305172</v>
      </c>
      <c r="AM242" s="529">
        <f>K242/$F242</f>
        <v>265.66454478035757</v>
      </c>
      <c r="AN242" s="529">
        <f>AM242-AL242</f>
        <v>9.0167582373058508</v>
      </c>
      <c r="AO242" s="530">
        <f>AN242/AL242</f>
        <v>3.5132811230356442E-2</v>
      </c>
      <c r="AP242" s="531"/>
      <c r="AQ242" s="529">
        <f>O242/$E242</f>
        <v>235.99255093766197</v>
      </c>
      <c r="AR242" s="529">
        <f>P242/$F242</f>
        <v>164.54613920639514</v>
      </c>
      <c r="AS242" s="529">
        <f>AR242-AQ242</f>
        <v>-71.446411731266835</v>
      </c>
      <c r="AT242" s="530">
        <f>AS242/AQ242</f>
        <v>-0.30274858866261245</v>
      </c>
      <c r="AU242" s="531"/>
      <c r="AV242" s="529">
        <f>T242/$E242</f>
        <v>142.23912742017171</v>
      </c>
      <c r="AW242" s="529">
        <f>U242/$F242</f>
        <v>53.753779767475862</v>
      </c>
      <c r="AX242" s="529">
        <f>AW242-AV242</f>
        <v>-88.48534765269585</v>
      </c>
      <c r="AY242" s="530">
        <f>AX242/AV242</f>
        <v>-0.62208865631825616</v>
      </c>
      <c r="AZ242" s="531"/>
      <c r="BA242" s="529">
        <f>Y242/$E242</f>
        <v>634.87946490088541</v>
      </c>
      <c r="BB242" s="529">
        <f>Z242/$F242</f>
        <v>483.96446375422863</v>
      </c>
      <c r="BC242" s="529">
        <f>BB242-BA242</f>
        <v>-150.91500114665678</v>
      </c>
      <c r="BD242" s="530">
        <f>BC242/BA242</f>
        <v>-0.23770654035914826</v>
      </c>
      <c r="BE242" s="532"/>
      <c r="BF242" s="529">
        <f>AD242/$E242</f>
        <v>0</v>
      </c>
      <c r="BG242" s="529">
        <f>AE242/$F242</f>
        <v>95.254213275307606</v>
      </c>
      <c r="BH242" s="532"/>
      <c r="BI242" s="529">
        <f>AG242/$E242</f>
        <v>634.87946490088541</v>
      </c>
      <c r="BJ242" s="529">
        <f>AH242/$F242</f>
        <v>579.21867702953625</v>
      </c>
      <c r="BK242" s="529">
        <f>BJ242-BI242</f>
        <v>-55.660787871349157</v>
      </c>
      <c r="BL242" s="530">
        <f>BK242/BI242</f>
        <v>-8.767142575644446E-2</v>
      </c>
    </row>
    <row r="243" spans="1:64">
      <c r="A243" s="397">
        <v>751</v>
      </c>
      <c r="B243" s="412">
        <v>19</v>
      </c>
      <c r="C243" s="412">
        <v>19</v>
      </c>
      <c r="D243" s="398" t="s">
        <v>267</v>
      </c>
      <c r="E243" s="400">
        <v>2877</v>
      </c>
      <c r="F243" s="400">
        <v>2828</v>
      </c>
      <c r="G243" s="522">
        <f>F243-E243</f>
        <v>-49</v>
      </c>
      <c r="H243" s="523">
        <f>G243/E243</f>
        <v>-1.7031630170316302E-2</v>
      </c>
      <c r="I243" s="523"/>
      <c r="J243" s="400">
        <v>1292842.2758702768</v>
      </c>
      <c r="K243" s="434">
        <f>'1. Vos-laskelma'!D243</f>
        <v>1263287.618366716</v>
      </c>
      <c r="L243" s="522">
        <f>K243-J243</f>
        <v>-29554.657503560884</v>
      </c>
      <c r="M243" s="523">
        <f>L243/J243</f>
        <v>-2.286021895723217E-2</v>
      </c>
      <c r="N243" s="523"/>
      <c r="O243" s="400">
        <v>1201637.772055164</v>
      </c>
      <c r="P243" s="434">
        <f>'1. Vos-laskelma'!G243</f>
        <v>1195346.6055282711</v>
      </c>
      <c r="Q243" s="522">
        <f>P243-O243</f>
        <v>-6291.166526892921</v>
      </c>
      <c r="R243" s="523">
        <f>Q243/O243</f>
        <v>-5.2354933185340237E-3</v>
      </c>
      <c r="S243" s="523"/>
      <c r="T243" s="400">
        <v>505376.80502929178</v>
      </c>
      <c r="U243" s="434">
        <f>'1. Vos-laskelma'!I243</f>
        <v>295775.8264505713</v>
      </c>
      <c r="V243" s="522">
        <f>U243-T243</f>
        <v>-209600.97857872047</v>
      </c>
      <c r="W243" s="523">
        <f>V243/T243</f>
        <v>-0.41474198359098008</v>
      </c>
      <c r="X243" s="524"/>
      <c r="Y243" s="434">
        <f>SUM(J243,O243,T243)</f>
        <v>2999856.8529547323</v>
      </c>
      <c r="Z243" s="434">
        <f>SUM(K243,P243,U243)</f>
        <v>2754410.0503455587</v>
      </c>
      <c r="AA243" s="522">
        <f>Z243-Y243</f>
        <v>-245446.80260917358</v>
      </c>
      <c r="AB243" s="523">
        <f>AA243/Y243</f>
        <v>-8.1819504943183824E-2</v>
      </c>
      <c r="AC243" s="524"/>
      <c r="AD243" s="527">
        <v>0</v>
      </c>
      <c r="AE243" s="447">
        <v>427193.43632853252</v>
      </c>
      <c r="AF243" s="515"/>
      <c r="AG243" s="399">
        <v>2999856.8529547323</v>
      </c>
      <c r="AH243" s="399">
        <f>SUM(Z243,AE243)</f>
        <v>3181603.4866740913</v>
      </c>
      <c r="AI243" s="522">
        <f>AH243-AG243</f>
        <v>181746.63371935906</v>
      </c>
      <c r="AJ243" s="523">
        <f>AI243/AG243</f>
        <v>6.0585102099237273E-2</v>
      </c>
      <c r="AL243" s="529">
        <f>J243/$E243</f>
        <v>449.37166349331835</v>
      </c>
      <c r="AM243" s="529">
        <f>K243/$F243</f>
        <v>446.70707863038047</v>
      </c>
      <c r="AN243" s="529">
        <f>AM243-AL243</f>
        <v>-2.6645848629378861</v>
      </c>
      <c r="AO243" s="530">
        <f>AN243/AL243</f>
        <v>-5.9295791866892057E-3</v>
      </c>
      <c r="AP243" s="531"/>
      <c r="AQ243" s="529">
        <f>O243/$E243</f>
        <v>417.67041086380397</v>
      </c>
      <c r="AR243" s="529">
        <f>P243/$F243</f>
        <v>422.68267522216092</v>
      </c>
      <c r="AS243" s="529">
        <f>AR243-AQ243</f>
        <v>5.0122643583569584</v>
      </c>
      <c r="AT243" s="530">
        <f>AS243/AQ243</f>
        <v>1.2000525361590391E-2</v>
      </c>
      <c r="AU243" s="531"/>
      <c r="AV243" s="529">
        <f>T243/$E243</f>
        <v>175.6610375492846</v>
      </c>
      <c r="AW243" s="529">
        <f>U243/$F243</f>
        <v>104.58834032905634</v>
      </c>
      <c r="AX243" s="529">
        <f>AW243-AV243</f>
        <v>-71.072697220228264</v>
      </c>
      <c r="AY243" s="530">
        <f>AX243/AV243</f>
        <v>-0.40460137439577426</v>
      </c>
      <c r="AZ243" s="531"/>
      <c r="BA243" s="529">
        <f>Y243/$E243</f>
        <v>1042.7031119064068</v>
      </c>
      <c r="BB243" s="529">
        <f>Z243/$F243</f>
        <v>973.97809418159784</v>
      </c>
      <c r="BC243" s="529">
        <f>BB243-BA243</f>
        <v>-68.725017724808936</v>
      </c>
      <c r="BD243" s="530">
        <f>BC243/BA243</f>
        <v>-6.5910436959526128E-2</v>
      </c>
      <c r="BE243" s="532"/>
      <c r="BF243" s="529">
        <f>AD243/$E243</f>
        <v>0</v>
      </c>
      <c r="BG243" s="529">
        <f>AE243/$F243</f>
        <v>151.05849940895774</v>
      </c>
      <c r="BH243" s="532"/>
      <c r="BI243" s="529">
        <f>AG243/$E243</f>
        <v>1042.7031119064068</v>
      </c>
      <c r="BJ243" s="529">
        <f>AH243/$F243</f>
        <v>1125.0365935905556</v>
      </c>
      <c r="BK243" s="529">
        <f>BJ243-BI243</f>
        <v>82.333481684148865</v>
      </c>
      <c r="BL243" s="530">
        <f>BK243/BI243</f>
        <v>7.8961576640560693E-2</v>
      </c>
    </row>
    <row r="244" spans="1:64">
      <c r="A244" s="397">
        <v>753</v>
      </c>
      <c r="B244" s="412">
        <v>1</v>
      </c>
      <c r="C244" s="413">
        <v>34</v>
      </c>
      <c r="D244" s="398" t="s">
        <v>268</v>
      </c>
      <c r="E244" s="400">
        <v>22320</v>
      </c>
      <c r="F244" s="400">
        <v>22595</v>
      </c>
      <c r="G244" s="522">
        <f>F244-E244</f>
        <v>275</v>
      </c>
      <c r="H244" s="523">
        <f>G244/E244</f>
        <v>1.232078853046595E-2</v>
      </c>
      <c r="I244" s="523"/>
      <c r="J244" s="400">
        <v>22562829.599259213</v>
      </c>
      <c r="K244" s="434">
        <f>'1. Vos-laskelma'!D244</f>
        <v>21965086.255369455</v>
      </c>
      <c r="L244" s="522">
        <f>K244-J244</f>
        <v>-597743.34388975799</v>
      </c>
      <c r="M244" s="523">
        <f>L244/J244</f>
        <v>-2.6492392776364504E-2</v>
      </c>
      <c r="N244" s="523"/>
      <c r="O244" s="400">
        <v>-613531.47980384016</v>
      </c>
      <c r="P244" s="434">
        <f>'1. Vos-laskelma'!G244</f>
        <v>-812823.53588038113</v>
      </c>
      <c r="Q244" s="522">
        <f>P244-O244</f>
        <v>-199292.05607654096</v>
      </c>
      <c r="R244" s="523">
        <f>Q244/O244</f>
        <v>0.32482775967788829</v>
      </c>
      <c r="S244" s="523"/>
      <c r="T244" s="400">
        <v>2475592.6170254587</v>
      </c>
      <c r="U244" s="434">
        <f>'1. Vos-laskelma'!I244</f>
        <v>1431496.0585438018</v>
      </c>
      <c r="V244" s="522">
        <f>U244-T244</f>
        <v>-1044096.5584816569</v>
      </c>
      <c r="W244" s="523">
        <f>V244/T244</f>
        <v>-0.4217562095237577</v>
      </c>
      <c r="X244" s="524"/>
      <c r="Y244" s="434">
        <f>SUM(J244,O244,T244)</f>
        <v>24424890.736480828</v>
      </c>
      <c r="Z244" s="434">
        <f>SUM(K244,P244,U244)</f>
        <v>22583758.778032877</v>
      </c>
      <c r="AA244" s="522">
        <f>Z244-Y244</f>
        <v>-1841131.9584479518</v>
      </c>
      <c r="AB244" s="523">
        <f>AA244/Y244</f>
        <v>-7.5379332432306503E-2</v>
      </c>
      <c r="AC244" s="524"/>
      <c r="AD244" s="527">
        <v>0</v>
      </c>
      <c r="AE244" s="447">
        <v>2190428.0102395779</v>
      </c>
      <c r="AF244" s="515"/>
      <c r="AG244" s="399">
        <v>24424890.736480828</v>
      </c>
      <c r="AH244" s="399">
        <f>SUM(Z244,AE244)</f>
        <v>24774186.788272455</v>
      </c>
      <c r="AI244" s="522">
        <f>AH244-AG244</f>
        <v>349296.05179162696</v>
      </c>
      <c r="AJ244" s="523">
        <f>AI244/AG244</f>
        <v>1.4300823514838535E-2</v>
      </c>
      <c r="AL244" s="529">
        <f>J244/$E244</f>
        <v>1010.879462332402</v>
      </c>
      <c r="AM244" s="529">
        <f>K244/$F244</f>
        <v>972.12154261427111</v>
      </c>
      <c r="AN244" s="529">
        <f>AM244-AL244</f>
        <v>-38.757919718130893</v>
      </c>
      <c r="AO244" s="530">
        <f>AN244/AL244</f>
        <v>-3.8340792510221496E-2</v>
      </c>
      <c r="AP244" s="531"/>
      <c r="AQ244" s="529">
        <f>O244/$E244</f>
        <v>-27.487969525261658</v>
      </c>
      <c r="AR244" s="529">
        <f>P244/$F244</f>
        <v>-35.973601942039437</v>
      </c>
      <c r="AS244" s="529">
        <f>AR244-AQ244</f>
        <v>-8.4856324167777792</v>
      </c>
      <c r="AT244" s="530">
        <f>AS244/AQ244</f>
        <v>0.30870350059794038</v>
      </c>
      <c r="AU244" s="531"/>
      <c r="AV244" s="529">
        <f>T244/$E244</f>
        <v>110.91364771619439</v>
      </c>
      <c r="AW244" s="529">
        <f>U244/$F244</f>
        <v>63.354550057260532</v>
      </c>
      <c r="AX244" s="529">
        <f>AW244-AV244</f>
        <v>-47.559097658933858</v>
      </c>
      <c r="AY244" s="530">
        <f>AX244/AV244</f>
        <v>-0.42879391885683876</v>
      </c>
      <c r="AZ244" s="531"/>
      <c r="BA244" s="529">
        <f>Y244/$E244</f>
        <v>1094.3051405233346</v>
      </c>
      <c r="BB244" s="529">
        <f>Z244/$F244</f>
        <v>999.50249072949225</v>
      </c>
      <c r="BC244" s="529">
        <f>BB244-BA244</f>
        <v>-94.802649793842306</v>
      </c>
      <c r="BD244" s="530">
        <f>BC244/BA244</f>
        <v>-8.66327373263589E-2</v>
      </c>
      <c r="BE244" s="532"/>
      <c r="BF244" s="529">
        <f>AD244/$E244</f>
        <v>0</v>
      </c>
      <c r="BG244" s="529">
        <f>AE244/$F244</f>
        <v>96.943040948863811</v>
      </c>
      <c r="BH244" s="532"/>
      <c r="BI244" s="529">
        <f>AG244/$E244</f>
        <v>1094.3051405233346</v>
      </c>
      <c r="BJ244" s="529">
        <f>AH244/$F244</f>
        <v>1096.445531678356</v>
      </c>
      <c r="BK244" s="529">
        <f>BJ244-BI244</f>
        <v>2.1403911550214616</v>
      </c>
      <c r="BL244" s="530">
        <f>BK244/BI244</f>
        <v>1.9559363067579603E-3</v>
      </c>
    </row>
    <row r="245" spans="1:64">
      <c r="A245" s="397">
        <v>755</v>
      </c>
      <c r="B245" s="412">
        <v>1</v>
      </c>
      <c r="C245" s="413">
        <v>33</v>
      </c>
      <c r="D245" s="398" t="s">
        <v>269</v>
      </c>
      <c r="E245" s="400">
        <v>6217</v>
      </c>
      <c r="F245" s="400">
        <v>6158</v>
      </c>
      <c r="G245" s="522">
        <f>F245-E245</f>
        <v>-59</v>
      </c>
      <c r="H245" s="523">
        <f>G245/E245</f>
        <v>-9.4901077690204283E-3</v>
      </c>
      <c r="I245" s="523"/>
      <c r="J245" s="400">
        <v>5028735.3635914847</v>
      </c>
      <c r="K245" s="434">
        <f>'1. Vos-laskelma'!D245</f>
        <v>4792964.8568522511</v>
      </c>
      <c r="L245" s="522">
        <f>K245-J245</f>
        <v>-235770.50673923362</v>
      </c>
      <c r="M245" s="523">
        <f>L245/J245</f>
        <v>-4.6884651844325352E-2</v>
      </c>
      <c r="N245" s="523"/>
      <c r="O245" s="400">
        <v>-16214.597533682334</v>
      </c>
      <c r="P245" s="434">
        <f>'1. Vos-laskelma'!G245</f>
        <v>-27331.108102844435</v>
      </c>
      <c r="Q245" s="522">
        <f>P245-O245</f>
        <v>-11116.510569162101</v>
      </c>
      <c r="R245" s="523">
        <f>Q245/O245</f>
        <v>0.68558658616533308</v>
      </c>
      <c r="S245" s="523"/>
      <c r="T245" s="400">
        <v>868897.16991338076</v>
      </c>
      <c r="U245" s="434">
        <f>'1. Vos-laskelma'!I245</f>
        <v>471979.87803762994</v>
      </c>
      <c r="V245" s="522">
        <f>U245-T245</f>
        <v>-396917.29187575082</v>
      </c>
      <c r="W245" s="523">
        <f>V245/T245</f>
        <v>-0.45680582883624654</v>
      </c>
      <c r="X245" s="524"/>
      <c r="Y245" s="434">
        <f>SUM(J245,O245,T245)</f>
        <v>5881417.9359711828</v>
      </c>
      <c r="Z245" s="434">
        <f>SUM(K245,P245,U245)</f>
        <v>5237613.6267870367</v>
      </c>
      <c r="AA245" s="522">
        <f>Z245-Y245</f>
        <v>-643804.30918414611</v>
      </c>
      <c r="AB245" s="523">
        <f>AA245/Y245</f>
        <v>-0.10946413198194806</v>
      </c>
      <c r="AC245" s="524"/>
      <c r="AD245" s="527">
        <v>0</v>
      </c>
      <c r="AE245" s="447">
        <v>535579.64252284425</v>
      </c>
      <c r="AF245" s="515"/>
      <c r="AG245" s="399">
        <v>5881417.9359711828</v>
      </c>
      <c r="AH245" s="399">
        <f>SUM(Z245,AE245)</f>
        <v>5773193.2693098811</v>
      </c>
      <c r="AI245" s="522">
        <f>AH245-AG245</f>
        <v>-108224.66666130163</v>
      </c>
      <c r="AJ245" s="523">
        <f>AI245/AG245</f>
        <v>-1.8401118206443322E-2</v>
      </c>
      <c r="AL245" s="529">
        <f>J245/$E245</f>
        <v>808.86848376893749</v>
      </c>
      <c r="AM245" s="529">
        <f>K245/$F245</f>
        <v>778.33141553300607</v>
      </c>
      <c r="AN245" s="529">
        <f>AM245-AL245</f>
        <v>-30.537068235931429</v>
      </c>
      <c r="AO245" s="530">
        <f>AN245/AL245</f>
        <v>-3.7752822428738231E-2</v>
      </c>
      <c r="AP245" s="531"/>
      <c r="AQ245" s="529">
        <f>O245/$E245</f>
        <v>-2.6081064072192914</v>
      </c>
      <c r="AR245" s="529">
        <f>P245/$F245</f>
        <v>-4.4383092079968227</v>
      </c>
      <c r="AS245" s="529">
        <f>AR245-AQ245</f>
        <v>-1.8302028007775313</v>
      </c>
      <c r="AT245" s="530">
        <f>AS245/AQ245</f>
        <v>0.70173624653944056</v>
      </c>
      <c r="AU245" s="531"/>
      <c r="AV245" s="529">
        <f>T245/$E245</f>
        <v>139.7614878419464</v>
      </c>
      <c r="AW245" s="529">
        <f>U245/$F245</f>
        <v>76.644994809618368</v>
      </c>
      <c r="AX245" s="529">
        <f>AW245-AV245</f>
        <v>-63.116493032328037</v>
      </c>
      <c r="AY245" s="530">
        <f>AX245/AV245</f>
        <v>-0.45160146766400538</v>
      </c>
      <c r="AZ245" s="531"/>
      <c r="BA245" s="529">
        <f>Y245/$E245</f>
        <v>946.02186520366456</v>
      </c>
      <c r="BB245" s="529">
        <f>Z245/$F245</f>
        <v>850.5381011346276</v>
      </c>
      <c r="BC245" s="529">
        <f>BB245-BA245</f>
        <v>-95.483764069036965</v>
      </c>
      <c r="BD245" s="530">
        <f>BC245/BA245</f>
        <v>-0.10093187861834538</v>
      </c>
      <c r="BE245" s="532"/>
      <c r="BF245" s="529">
        <f>AD245/$E245</f>
        <v>0</v>
      </c>
      <c r="BG245" s="529">
        <f>AE245/$F245</f>
        <v>86.972985144989323</v>
      </c>
      <c r="BH245" s="532"/>
      <c r="BI245" s="529">
        <f>AG245/$E245</f>
        <v>946.02186520366456</v>
      </c>
      <c r="BJ245" s="529">
        <f>AH245/$F245</f>
        <v>937.51108627961696</v>
      </c>
      <c r="BK245" s="529">
        <f>BJ245-BI245</f>
        <v>-8.5107789240475995</v>
      </c>
      <c r="BL245" s="530">
        <f>BK245/BI245</f>
        <v>-8.9963871207304012E-3</v>
      </c>
    </row>
    <row r="246" spans="1:64">
      <c r="A246" s="397">
        <v>758</v>
      </c>
      <c r="B246" s="412">
        <v>19</v>
      </c>
      <c r="C246" s="412">
        <v>19</v>
      </c>
      <c r="D246" s="398" t="s">
        <v>270</v>
      </c>
      <c r="E246" s="400">
        <v>8134</v>
      </c>
      <c r="F246" s="400">
        <v>8126</v>
      </c>
      <c r="G246" s="522">
        <f>F246-E246</f>
        <v>-8</v>
      </c>
      <c r="H246" s="523">
        <f>G246/E246</f>
        <v>-9.835259404966806E-4</v>
      </c>
      <c r="I246" s="523"/>
      <c r="J246" s="400">
        <v>4470292.0454072747</v>
      </c>
      <c r="K246" s="434">
        <f>'1. Vos-laskelma'!D246</f>
        <v>4486849.3493797202</v>
      </c>
      <c r="L246" s="522">
        <f>K246-J246</f>
        <v>16557.303972445428</v>
      </c>
      <c r="M246" s="523">
        <f>L246/J246</f>
        <v>3.7038528588878676E-3</v>
      </c>
      <c r="N246" s="523"/>
      <c r="O246" s="400">
        <v>608424.11334587587</v>
      </c>
      <c r="P246" s="434">
        <f>'1. Vos-laskelma'!G246</f>
        <v>-184641.8633494747</v>
      </c>
      <c r="Q246" s="522">
        <f>P246-O246</f>
        <v>-793065.9766953506</v>
      </c>
      <c r="R246" s="523">
        <f>Q246/O246</f>
        <v>-1.3034755843815642</v>
      </c>
      <c r="S246" s="523"/>
      <c r="T246" s="400">
        <v>1511507.9409612808</v>
      </c>
      <c r="U246" s="434">
        <f>'1. Vos-laskelma'!I246</f>
        <v>930560.57463368808</v>
      </c>
      <c r="V246" s="522">
        <f>U246-T246</f>
        <v>-580947.36632759275</v>
      </c>
      <c r="W246" s="523">
        <f>V246/T246</f>
        <v>-0.38434952975379338</v>
      </c>
      <c r="X246" s="524"/>
      <c r="Y246" s="434">
        <f>SUM(J246,O246,T246)</f>
        <v>6590224.0997144319</v>
      </c>
      <c r="Z246" s="434">
        <f>SUM(K246,P246,U246)</f>
        <v>5232768.0606639329</v>
      </c>
      <c r="AA246" s="522">
        <f>Z246-Y246</f>
        <v>-1357456.039050499</v>
      </c>
      <c r="AB246" s="523">
        <f>AA246/Y246</f>
        <v>-0.20598025476998882</v>
      </c>
      <c r="AC246" s="524"/>
      <c r="AD246" s="527">
        <v>0</v>
      </c>
      <c r="AE246" s="447">
        <v>1011515.9973950256</v>
      </c>
      <c r="AF246" s="515"/>
      <c r="AG246" s="399">
        <v>6590224.0997144319</v>
      </c>
      <c r="AH246" s="399">
        <f>SUM(Z246,AE246)</f>
        <v>6244284.0580589585</v>
      </c>
      <c r="AI246" s="522">
        <f>AH246-AG246</f>
        <v>-345940.04165547341</v>
      </c>
      <c r="AJ246" s="523">
        <f>AI246/AG246</f>
        <v>-5.2492910168330041E-2</v>
      </c>
      <c r="AL246" s="529">
        <f>J246/$E246</f>
        <v>549.58102353175252</v>
      </c>
      <c r="AM246" s="529">
        <f>K246/$F246</f>
        <v>552.15965412007381</v>
      </c>
      <c r="AN246" s="529">
        <f>AM246-AL246</f>
        <v>2.578630588321289</v>
      </c>
      <c r="AO246" s="530">
        <f>AN246/AL246</f>
        <v>4.6919934967010486E-3</v>
      </c>
      <c r="AP246" s="531"/>
      <c r="AQ246" s="529">
        <f>O246/$E246</f>
        <v>74.800112287420191</v>
      </c>
      <c r="AR246" s="529">
        <f>P246/$F246</f>
        <v>-22.72235581460432</v>
      </c>
      <c r="AS246" s="529">
        <f>AR246-AQ246</f>
        <v>-97.522468102024504</v>
      </c>
      <c r="AT246" s="530">
        <f>AS246/AQ246</f>
        <v>-1.3037743543391143</v>
      </c>
      <c r="AU246" s="531"/>
      <c r="AV246" s="529">
        <f>T246/$E246</f>
        <v>185.8259086502681</v>
      </c>
      <c r="AW246" s="529">
        <f>U246/$F246</f>
        <v>114.51643793178539</v>
      </c>
      <c r="AX246" s="529">
        <f>AW246-AV246</f>
        <v>-71.309470718482714</v>
      </c>
      <c r="AY246" s="530">
        <f>AX246/AV246</f>
        <v>-0.38374342542669887</v>
      </c>
      <c r="AZ246" s="531"/>
      <c r="BA246" s="529">
        <f>Y246/$E246</f>
        <v>810.2070444694408</v>
      </c>
      <c r="BB246" s="529">
        <f>Z246/$F246</f>
        <v>643.95373623725482</v>
      </c>
      <c r="BC246" s="529">
        <f>BB246-BA246</f>
        <v>-166.25330823218599</v>
      </c>
      <c r="BD246" s="530">
        <f>BC246/BA246</f>
        <v>-0.20519854692334349</v>
      </c>
      <c r="BE246" s="532"/>
      <c r="BF246" s="529">
        <f>AD246/$E246</f>
        <v>0</v>
      </c>
      <c r="BG246" s="529">
        <f>AE246/$F246</f>
        <v>124.47895611555815</v>
      </c>
      <c r="BH246" s="532"/>
      <c r="BI246" s="529">
        <f>AG246/$E246</f>
        <v>810.2070444694408</v>
      </c>
      <c r="BJ246" s="529">
        <f>AH246/$F246</f>
        <v>768.43269235281298</v>
      </c>
      <c r="BK246" s="529">
        <f>BJ246-BI246</f>
        <v>-41.774352116627824</v>
      </c>
      <c r="BL246" s="530">
        <f>BK246/BI246</f>
        <v>-5.1560094918680334E-2</v>
      </c>
    </row>
    <row r="247" spans="1:64">
      <c r="A247" s="397">
        <v>759</v>
      </c>
      <c r="B247" s="412">
        <v>14</v>
      </c>
      <c r="C247" s="412">
        <v>14</v>
      </c>
      <c r="D247" s="398" t="s">
        <v>271</v>
      </c>
      <c r="E247" s="400">
        <v>1942</v>
      </c>
      <c r="F247" s="400">
        <v>1873</v>
      </c>
      <c r="G247" s="522">
        <f>F247-E247</f>
        <v>-69</v>
      </c>
      <c r="H247" s="523">
        <f>G247/E247</f>
        <v>-3.5530381050463439E-2</v>
      </c>
      <c r="I247" s="523"/>
      <c r="J247" s="400">
        <v>880901.88513054699</v>
      </c>
      <c r="K247" s="434">
        <f>'1. Vos-laskelma'!D247</f>
        <v>722072.48589788354</v>
      </c>
      <c r="L247" s="522">
        <f>K247-J247</f>
        <v>-158829.39923266345</v>
      </c>
      <c r="M247" s="523">
        <f>L247/J247</f>
        <v>-0.18030316646345401</v>
      </c>
      <c r="N247" s="523"/>
      <c r="O247" s="400">
        <v>904178.12308113603</v>
      </c>
      <c r="P247" s="434">
        <f>'1. Vos-laskelma'!G247</f>
        <v>857113.79960492207</v>
      </c>
      <c r="Q247" s="522">
        <f>P247-O247</f>
        <v>-47064.323476213962</v>
      </c>
      <c r="R247" s="523">
        <f>Q247/O247</f>
        <v>-5.2052048456817913E-2</v>
      </c>
      <c r="S247" s="523"/>
      <c r="T247" s="400">
        <v>486972.1783051081</v>
      </c>
      <c r="U247" s="434">
        <f>'1. Vos-laskelma'!I247</f>
        <v>371672.23729888536</v>
      </c>
      <c r="V247" s="522">
        <f>U247-T247</f>
        <v>-115299.94100622274</v>
      </c>
      <c r="W247" s="523">
        <f>V247/T247</f>
        <v>-0.23676905199701692</v>
      </c>
      <c r="X247" s="524"/>
      <c r="Y247" s="434">
        <f>SUM(J247,O247,T247)</f>
        <v>2272052.1865167911</v>
      </c>
      <c r="Z247" s="434">
        <f>SUM(K247,P247,U247)</f>
        <v>1950858.522801691</v>
      </c>
      <c r="AA247" s="522">
        <f>Z247-Y247</f>
        <v>-321193.66371510015</v>
      </c>
      <c r="AB247" s="523">
        <f>AA247/Y247</f>
        <v>-0.14136720345649792</v>
      </c>
      <c r="AC247" s="524"/>
      <c r="AD247" s="527">
        <v>0</v>
      </c>
      <c r="AE247" s="447">
        <v>248372.97973096184</v>
      </c>
      <c r="AF247" s="515"/>
      <c r="AG247" s="399">
        <v>2272052.1865167911</v>
      </c>
      <c r="AH247" s="399">
        <f>SUM(Z247,AE247)</f>
        <v>2199231.5025326526</v>
      </c>
      <c r="AI247" s="522">
        <f>AH247-AG247</f>
        <v>-72820.683984138537</v>
      </c>
      <c r="AJ247" s="523">
        <f>AI247/AG247</f>
        <v>-3.2050621203282108E-2</v>
      </c>
      <c r="AL247" s="529">
        <f>J247/$E247</f>
        <v>453.60550212695517</v>
      </c>
      <c r="AM247" s="529">
        <f>K247/$F247</f>
        <v>385.51654345856036</v>
      </c>
      <c r="AN247" s="529">
        <f>AM247-AL247</f>
        <v>-68.08895866839481</v>
      </c>
      <c r="AO247" s="530">
        <f>AN247/AL247</f>
        <v>-0.15010611279873334</v>
      </c>
      <c r="AP247" s="531"/>
      <c r="AQ247" s="529">
        <f>O247/$E247</f>
        <v>465.59120652993619</v>
      </c>
      <c r="AR247" s="529">
        <f>P247/$F247</f>
        <v>457.61548297112762</v>
      </c>
      <c r="AS247" s="529">
        <f>AR247-AQ247</f>
        <v>-7.9757235588085678</v>
      </c>
      <c r="AT247" s="530">
        <f>AS247/AQ247</f>
        <v>-1.7130313989930888E-2</v>
      </c>
      <c r="AU247" s="531"/>
      <c r="AV247" s="529">
        <f>T247/$E247</f>
        <v>250.75807327760458</v>
      </c>
      <c r="AW247" s="529">
        <f>U247/$F247</f>
        <v>198.43685920922871</v>
      </c>
      <c r="AX247" s="529">
        <f>AW247-AV247</f>
        <v>-52.321214068375866</v>
      </c>
      <c r="AY247" s="530">
        <f>AX247/AV247</f>
        <v>-0.20865216176092194</v>
      </c>
      <c r="AZ247" s="531"/>
      <c r="BA247" s="529">
        <f>Y247/$E247</f>
        <v>1169.9547819344959</v>
      </c>
      <c r="BB247" s="529">
        <f>Z247/$F247</f>
        <v>1041.5688856389168</v>
      </c>
      <c r="BC247" s="529">
        <f>BB247-BA247</f>
        <v>-128.38589629557919</v>
      </c>
      <c r="BD247" s="530">
        <f>BC247/BA247</f>
        <v>-0.1097357763547885</v>
      </c>
      <c r="BE247" s="532"/>
      <c r="BF247" s="529">
        <f>AD247/$E247</f>
        <v>0</v>
      </c>
      <c r="BG247" s="529">
        <f>AE247/$F247</f>
        <v>132.60703669565501</v>
      </c>
      <c r="BH247" s="532"/>
      <c r="BI247" s="529">
        <f>AG247/$E247</f>
        <v>1169.9547819344959</v>
      </c>
      <c r="BJ247" s="529">
        <f>AH247/$F247</f>
        <v>1174.1759223345716</v>
      </c>
      <c r="BK247" s="529">
        <f>BJ247-BI247</f>
        <v>4.2211404000756829</v>
      </c>
      <c r="BL247" s="530">
        <f>BK247/BI247</f>
        <v>3.6079517475847357E-3</v>
      </c>
    </row>
    <row r="248" spans="1:64">
      <c r="A248" s="397">
        <v>761</v>
      </c>
      <c r="B248" s="412">
        <v>2</v>
      </c>
      <c r="C248" s="412">
        <v>2</v>
      </c>
      <c r="D248" s="398" t="s">
        <v>272</v>
      </c>
      <c r="E248" s="400">
        <v>8426</v>
      </c>
      <c r="F248" s="400">
        <v>8410</v>
      </c>
      <c r="G248" s="522">
        <f>F248-E248</f>
        <v>-16</v>
      </c>
      <c r="H248" s="523">
        <f>G248/E248</f>
        <v>-1.8988844054118206E-3</v>
      </c>
      <c r="I248" s="523"/>
      <c r="J248" s="400">
        <v>1886322.4183329944</v>
      </c>
      <c r="K248" s="434">
        <f>'1. Vos-laskelma'!D248</f>
        <v>1856718.4254023056</v>
      </c>
      <c r="L248" s="522">
        <f>K248-J248</f>
        <v>-29603.992930688895</v>
      </c>
      <c r="M248" s="523">
        <f>L248/J248</f>
        <v>-1.5694025922064227E-2</v>
      </c>
      <c r="N248" s="523"/>
      <c r="O248" s="400">
        <v>3966365.6546373293</v>
      </c>
      <c r="P248" s="434">
        <f>'1. Vos-laskelma'!G248</f>
        <v>3989356.8961406411</v>
      </c>
      <c r="Q248" s="522">
        <f>P248-O248</f>
        <v>22991.241503311787</v>
      </c>
      <c r="R248" s="523">
        <f>Q248/O248</f>
        <v>5.796551176876814E-3</v>
      </c>
      <c r="S248" s="523"/>
      <c r="T248" s="400">
        <v>1825932.6538719828</v>
      </c>
      <c r="U248" s="434">
        <f>'1. Vos-laskelma'!I248</f>
        <v>1385655.8335005266</v>
      </c>
      <c r="V248" s="522">
        <f>U248-T248</f>
        <v>-440276.82037145621</v>
      </c>
      <c r="W248" s="523">
        <f>V248/T248</f>
        <v>-0.24112434784373174</v>
      </c>
      <c r="X248" s="524"/>
      <c r="Y248" s="434">
        <f>SUM(J248,O248,T248)</f>
        <v>7678620.7268423066</v>
      </c>
      <c r="Z248" s="434">
        <f>SUM(K248,P248,U248)</f>
        <v>7231731.1550434735</v>
      </c>
      <c r="AA248" s="522">
        <f>Z248-Y248</f>
        <v>-446889.57179883309</v>
      </c>
      <c r="AB248" s="523">
        <f>AA248/Y248</f>
        <v>-5.8199198488425447E-2</v>
      </c>
      <c r="AC248" s="524"/>
      <c r="AD248" s="527">
        <v>0</v>
      </c>
      <c r="AE248" s="447">
        <v>1130697.0634061261</v>
      </c>
      <c r="AF248" s="515"/>
      <c r="AG248" s="399">
        <v>7678620.7268423066</v>
      </c>
      <c r="AH248" s="399">
        <f>SUM(Z248,AE248)</f>
        <v>8362428.2184496</v>
      </c>
      <c r="AI248" s="522">
        <f>AH248-AG248</f>
        <v>683807.49160729349</v>
      </c>
      <c r="AJ248" s="523">
        <f>AI248/AG248</f>
        <v>8.9053427162627541E-2</v>
      </c>
      <c r="AL248" s="529">
        <f>J248/$E248</f>
        <v>223.86926398445223</v>
      </c>
      <c r="AM248" s="529">
        <f>K248/$F248</f>
        <v>220.77508030942991</v>
      </c>
      <c r="AN248" s="529">
        <f>AM248-AL248</f>
        <v>-3.0941836750223217</v>
      </c>
      <c r="AO248" s="530">
        <f>AN248/AL248</f>
        <v>-1.3821386732379723E-2</v>
      </c>
      <c r="AP248" s="531"/>
      <c r="AQ248" s="529">
        <f>O248/$E248</f>
        <v>470.72936798449194</v>
      </c>
      <c r="AR248" s="529">
        <f>P248/$F248</f>
        <v>474.3587272462118</v>
      </c>
      <c r="AS248" s="529">
        <f>AR248-AQ248</f>
        <v>3.6293592617198556</v>
      </c>
      <c r="AT248" s="530">
        <f>AS248/AQ248</f>
        <v>7.7100761256081729E-3</v>
      </c>
      <c r="AU248" s="531"/>
      <c r="AV248" s="529">
        <f>T248/$E248</f>
        <v>216.70219011060797</v>
      </c>
      <c r="AW248" s="529">
        <f>U248/$F248</f>
        <v>164.76288151016962</v>
      </c>
      <c r="AX248" s="529">
        <f>AW248-AV248</f>
        <v>-51.939308600438352</v>
      </c>
      <c r="AY248" s="530">
        <f>AX248/AV248</f>
        <v>-0.23968058917137741</v>
      </c>
      <c r="AZ248" s="531"/>
      <c r="BA248" s="529">
        <f>Y248/$E248</f>
        <v>911.30082207955218</v>
      </c>
      <c r="BB248" s="529">
        <f>Z248/$F248</f>
        <v>859.8966890658113</v>
      </c>
      <c r="BC248" s="529">
        <f>BB248-BA248</f>
        <v>-51.404133013740875</v>
      </c>
      <c r="BD248" s="530">
        <f>BC248/BA248</f>
        <v>-5.6407425263195407E-2</v>
      </c>
      <c r="BE248" s="532"/>
      <c r="BF248" s="529">
        <f>AD248/$E248</f>
        <v>0</v>
      </c>
      <c r="BG248" s="529">
        <f>AE248/$F248</f>
        <v>134.44673762260715</v>
      </c>
      <c r="BH248" s="532"/>
      <c r="BI248" s="529">
        <f>AG248/$E248</f>
        <v>911.30082207955218</v>
      </c>
      <c r="BJ248" s="529">
        <f>AH248/$F248</f>
        <v>994.3434266884185</v>
      </c>
      <c r="BK248" s="529">
        <f>BJ248-BI248</f>
        <v>83.042604608866327</v>
      </c>
      <c r="BL248" s="530">
        <f>BK248/BI248</f>
        <v>9.112534807042795E-2</v>
      </c>
    </row>
    <row r="249" spans="1:64">
      <c r="A249" s="397">
        <v>762</v>
      </c>
      <c r="B249" s="412">
        <v>11</v>
      </c>
      <c r="C249" s="412">
        <v>11</v>
      </c>
      <c r="D249" s="398" t="s">
        <v>273</v>
      </c>
      <c r="E249" s="400">
        <v>3672</v>
      </c>
      <c r="F249" s="400">
        <v>3637</v>
      </c>
      <c r="G249" s="522">
        <f>F249-E249</f>
        <v>-35</v>
      </c>
      <c r="H249" s="523">
        <f>G249/E249</f>
        <v>-9.5315904139433548E-3</v>
      </c>
      <c r="I249" s="523"/>
      <c r="J249" s="400">
        <v>2517905.4420969114</v>
      </c>
      <c r="K249" s="434">
        <f>'1. Vos-laskelma'!D249</f>
        <v>2461717.8144860254</v>
      </c>
      <c r="L249" s="522">
        <f>K249-J249</f>
        <v>-56187.627610886004</v>
      </c>
      <c r="M249" s="523">
        <f>L249/J249</f>
        <v>-2.2315225453459823E-2</v>
      </c>
      <c r="N249" s="523"/>
      <c r="O249" s="400">
        <v>1286418.507842063</v>
      </c>
      <c r="P249" s="434">
        <f>'1. Vos-laskelma'!G249</f>
        <v>1464583.1682696952</v>
      </c>
      <c r="Q249" s="522">
        <f>P249-O249</f>
        <v>178164.66042763228</v>
      </c>
      <c r="R249" s="523">
        <f>Q249/O249</f>
        <v>0.13849665512547649</v>
      </c>
      <c r="S249" s="523"/>
      <c r="T249" s="400">
        <v>885231.54954171623</v>
      </c>
      <c r="U249" s="434">
        <f>'1. Vos-laskelma'!I249</f>
        <v>658510.79627621255</v>
      </c>
      <c r="V249" s="522">
        <f>U249-T249</f>
        <v>-226720.75326550368</v>
      </c>
      <c r="W249" s="523">
        <f>V249/T249</f>
        <v>-0.25611463281316266</v>
      </c>
      <c r="X249" s="524"/>
      <c r="Y249" s="434">
        <f>SUM(J249,O249,T249)</f>
        <v>4689555.4994806908</v>
      </c>
      <c r="Z249" s="434">
        <f>SUM(K249,P249,U249)</f>
        <v>4584811.7790319333</v>
      </c>
      <c r="AA249" s="522">
        <f>Z249-Y249</f>
        <v>-104743.72044875752</v>
      </c>
      <c r="AB249" s="523">
        <f>AA249/Y249</f>
        <v>-2.2335532751527637E-2</v>
      </c>
      <c r="AC249" s="524"/>
      <c r="AD249" s="527">
        <v>0</v>
      </c>
      <c r="AE249" s="447">
        <v>532351.06350452965</v>
      </c>
      <c r="AF249" s="515"/>
      <c r="AG249" s="399">
        <v>4689555.4994806908</v>
      </c>
      <c r="AH249" s="399">
        <f>SUM(Z249,AE249)</f>
        <v>5117162.8425364625</v>
      </c>
      <c r="AI249" s="522">
        <f>AH249-AG249</f>
        <v>427607.34305577166</v>
      </c>
      <c r="AJ249" s="523">
        <f>AI249/AG249</f>
        <v>9.1182915545646878E-2</v>
      </c>
      <c r="AL249" s="529">
        <f>J249/$E249</f>
        <v>685.70409643162077</v>
      </c>
      <c r="AM249" s="529">
        <f>K249/$F249</f>
        <v>676.85394954248704</v>
      </c>
      <c r="AN249" s="529">
        <f>AM249-AL249</f>
        <v>-8.8501468891337254</v>
      </c>
      <c r="AO249" s="530">
        <f>AN249/AL249</f>
        <v>-1.2906655998104092E-2</v>
      </c>
      <c r="AP249" s="531"/>
      <c r="AQ249" s="529">
        <f>O249/$E249</f>
        <v>350.33183764762066</v>
      </c>
      <c r="AR249" s="529">
        <f>P249/$F249</f>
        <v>402.68990054157143</v>
      </c>
      <c r="AS249" s="529">
        <f>AR249-AQ249</f>
        <v>52.358062893950773</v>
      </c>
      <c r="AT249" s="530">
        <f>AS249/AQ249</f>
        <v>0.14945276811128666</v>
      </c>
      <c r="AU249" s="531"/>
      <c r="AV249" s="529">
        <f>T249/$E249</f>
        <v>241.07613004948698</v>
      </c>
      <c r="AW249" s="529">
        <f>U249/$F249</f>
        <v>181.05878368881292</v>
      </c>
      <c r="AX249" s="529">
        <f>AW249-AV249</f>
        <v>-60.017346360674054</v>
      </c>
      <c r="AY249" s="530">
        <f>AX249/AV249</f>
        <v>-0.24895598891667114</v>
      </c>
      <c r="AZ249" s="531"/>
      <c r="BA249" s="529">
        <f>Y249/$E249</f>
        <v>1277.1120641287284</v>
      </c>
      <c r="BB249" s="529">
        <f>Z249/$F249</f>
        <v>1260.6026337728715</v>
      </c>
      <c r="BC249" s="529">
        <f>BB249-BA249</f>
        <v>-16.509430355856921</v>
      </c>
      <c r="BD249" s="530">
        <f>BC249/BA249</f>
        <v>-1.2927158719716572E-2</v>
      </c>
      <c r="BE249" s="532"/>
      <c r="BF249" s="529">
        <f>AD249/$E249</f>
        <v>0</v>
      </c>
      <c r="BG249" s="529">
        <f>AE249/$F249</f>
        <v>146.37092755142416</v>
      </c>
      <c r="BH249" s="532"/>
      <c r="BI249" s="529">
        <f>AG249/$E249</f>
        <v>1277.1120641287284</v>
      </c>
      <c r="BJ249" s="529">
        <f>AH249/$F249</f>
        <v>1406.9735613242954</v>
      </c>
      <c r="BK249" s="529">
        <f>BJ249-BI249</f>
        <v>129.86149719556693</v>
      </c>
      <c r="BL249" s="530">
        <f>BK249/BI249</f>
        <v>0.10168371346813723</v>
      </c>
    </row>
    <row r="250" spans="1:64">
      <c r="A250" s="397">
        <v>765</v>
      </c>
      <c r="B250" s="412">
        <v>18</v>
      </c>
      <c r="C250" s="412">
        <v>18</v>
      </c>
      <c r="D250" s="398" t="s">
        <v>274</v>
      </c>
      <c r="E250" s="400">
        <v>10354</v>
      </c>
      <c r="F250" s="400">
        <v>10274</v>
      </c>
      <c r="G250" s="522">
        <f>F250-E250</f>
        <v>-80</v>
      </c>
      <c r="H250" s="523">
        <f>G250/E250</f>
        <v>-7.7264825188333008E-3</v>
      </c>
      <c r="I250" s="523"/>
      <c r="J250" s="400">
        <v>2578440.2677536062</v>
      </c>
      <c r="K250" s="434">
        <f>'1. Vos-laskelma'!D250</f>
        <v>2562134.8141608341</v>
      </c>
      <c r="L250" s="522">
        <f>K250-J250</f>
        <v>-16305.45359277213</v>
      </c>
      <c r="M250" s="523">
        <f>L250/J250</f>
        <v>-6.3237662693570165E-3</v>
      </c>
      <c r="N250" s="523"/>
      <c r="O250" s="400">
        <v>1769185.3447409282</v>
      </c>
      <c r="P250" s="434">
        <f>'1. Vos-laskelma'!G250</f>
        <v>1818573.5173308132</v>
      </c>
      <c r="Q250" s="522">
        <f>P250-O250</f>
        <v>49388.172589885071</v>
      </c>
      <c r="R250" s="523">
        <f>Q250/O250</f>
        <v>2.7915770801909542E-2</v>
      </c>
      <c r="S250" s="523"/>
      <c r="T250" s="400">
        <v>1862384.0320725932</v>
      </c>
      <c r="U250" s="434">
        <f>'1. Vos-laskelma'!I250</f>
        <v>1084083.1045784438</v>
      </c>
      <c r="V250" s="522">
        <f>U250-T250</f>
        <v>-778300.92749414942</v>
      </c>
      <c r="W250" s="523">
        <f>V250/T250</f>
        <v>-0.41790571337104992</v>
      </c>
      <c r="X250" s="524"/>
      <c r="Y250" s="434">
        <f>SUM(J250,O250,T250)</f>
        <v>6210009.6445671273</v>
      </c>
      <c r="Z250" s="434">
        <f>SUM(K250,P250,U250)</f>
        <v>5464791.4360700911</v>
      </c>
      <c r="AA250" s="522">
        <f>Z250-Y250</f>
        <v>-745218.20849703625</v>
      </c>
      <c r="AB250" s="523">
        <f>AA250/Y250</f>
        <v>-0.12000274575241536</v>
      </c>
      <c r="AC250" s="524"/>
      <c r="AD250" s="527">
        <v>0</v>
      </c>
      <c r="AE250" s="447">
        <v>1404027.8494859664</v>
      </c>
      <c r="AF250" s="515"/>
      <c r="AG250" s="399">
        <v>6210009.6445671273</v>
      </c>
      <c r="AH250" s="399">
        <f>SUM(Z250,AE250)</f>
        <v>6868819.2855560575</v>
      </c>
      <c r="AI250" s="522">
        <f>AH250-AG250</f>
        <v>658809.64098893013</v>
      </c>
      <c r="AJ250" s="523">
        <f>AI250/AG250</f>
        <v>0.10608834425326449</v>
      </c>
      <c r="AL250" s="529">
        <f>J250/$E250</f>
        <v>249.02842068317619</v>
      </c>
      <c r="AM250" s="529">
        <f>K250/$F250</f>
        <v>249.38045689710279</v>
      </c>
      <c r="AN250" s="529">
        <f>AM250-AL250</f>
        <v>0.35203621392659556</v>
      </c>
      <c r="AO250" s="530">
        <f>AN250/AL250</f>
        <v>1.4136387042122792E-3</v>
      </c>
      <c r="AP250" s="531"/>
      <c r="AQ250" s="529">
        <f>O250/$E250</f>
        <v>170.8697454839606</v>
      </c>
      <c r="AR250" s="529">
        <f>P250/$F250</f>
        <v>177.00735033393158</v>
      </c>
      <c r="AS250" s="529">
        <f>AR250-AQ250</f>
        <v>6.1376048499709839</v>
      </c>
      <c r="AT250" s="530">
        <f>AS250/AQ250</f>
        <v>3.5919786926510731E-2</v>
      </c>
      <c r="AU250" s="531"/>
      <c r="AV250" s="529">
        <f>T250/$E250</f>
        <v>179.87097083953961</v>
      </c>
      <c r="AW250" s="529">
        <f>U250/$F250</f>
        <v>105.51714079992639</v>
      </c>
      <c r="AX250" s="529">
        <f>AW250-AV250</f>
        <v>-74.353830039613214</v>
      </c>
      <c r="AY250" s="530">
        <f>AX250/AV250</f>
        <v>-0.41337315127933139</v>
      </c>
      <c r="AZ250" s="531"/>
      <c r="BA250" s="529">
        <f>Y250/$E250</f>
        <v>599.76913700667637</v>
      </c>
      <c r="BB250" s="529">
        <f>Z250/$F250</f>
        <v>531.90494803096078</v>
      </c>
      <c r="BC250" s="529">
        <f>BB250-BA250</f>
        <v>-67.864188975715592</v>
      </c>
      <c r="BD250" s="530">
        <f>BC250/BA250</f>
        <v>-0.11315051873861284</v>
      </c>
      <c r="BE250" s="532"/>
      <c r="BF250" s="529">
        <f>AD250/$E250</f>
        <v>0</v>
      </c>
      <c r="BG250" s="529">
        <f>AE250/$F250</f>
        <v>136.65834626104404</v>
      </c>
      <c r="BH250" s="532"/>
      <c r="BI250" s="529">
        <f>AG250/$E250</f>
        <v>599.76913700667637</v>
      </c>
      <c r="BJ250" s="529">
        <f>AH250/$F250</f>
        <v>668.5632942920048</v>
      </c>
      <c r="BK250" s="529">
        <f>BJ250-BI250</f>
        <v>68.794157285328424</v>
      </c>
      <c r="BL250" s="530">
        <f>BK250/BI250</f>
        <v>0.1147010625266012</v>
      </c>
    </row>
    <row r="251" spans="1:64">
      <c r="A251" s="397">
        <v>768</v>
      </c>
      <c r="B251" s="412">
        <v>10</v>
      </c>
      <c r="C251" s="412">
        <v>10</v>
      </c>
      <c r="D251" s="398" t="s">
        <v>275</v>
      </c>
      <c r="E251" s="400">
        <v>2375</v>
      </c>
      <c r="F251" s="400">
        <v>2368</v>
      </c>
      <c r="G251" s="522">
        <f>F251-E251</f>
        <v>-7</v>
      </c>
      <c r="H251" s="523">
        <f>G251/E251</f>
        <v>-2.9473684210526317E-3</v>
      </c>
      <c r="I251" s="523"/>
      <c r="J251" s="400">
        <v>1385341.6583681684</v>
      </c>
      <c r="K251" s="434">
        <f>'1. Vos-laskelma'!D251</f>
        <v>1546704.5884005344</v>
      </c>
      <c r="L251" s="522">
        <f>K251-J251</f>
        <v>161362.93003236596</v>
      </c>
      <c r="M251" s="523">
        <f>L251/J251</f>
        <v>0.11647879716721991</v>
      </c>
      <c r="N251" s="523"/>
      <c r="O251" s="400">
        <v>763322.17471850431</v>
      </c>
      <c r="P251" s="434">
        <f>'1. Vos-laskelma'!G251</f>
        <v>902352.0427186375</v>
      </c>
      <c r="Q251" s="522">
        <f>P251-O251</f>
        <v>139029.8680001332</v>
      </c>
      <c r="R251" s="523">
        <f>Q251/O251</f>
        <v>0.182137860794368</v>
      </c>
      <c r="S251" s="523"/>
      <c r="T251" s="400">
        <v>567352.11782793526</v>
      </c>
      <c r="U251" s="434">
        <f>'1. Vos-laskelma'!I251</f>
        <v>457650.11431738699</v>
      </c>
      <c r="V251" s="522">
        <f>U251-T251</f>
        <v>-109702.00351054827</v>
      </c>
      <c r="W251" s="523">
        <f>V251/T251</f>
        <v>-0.19335788139918134</v>
      </c>
      <c r="X251" s="524"/>
      <c r="Y251" s="434">
        <f>SUM(J251,O251,T251)</f>
        <v>2716015.9509146078</v>
      </c>
      <c r="Z251" s="434">
        <f>SUM(K251,P251,U251)</f>
        <v>2906706.745436559</v>
      </c>
      <c r="AA251" s="522">
        <f>Z251-Y251</f>
        <v>190690.79452195112</v>
      </c>
      <c r="AB251" s="523">
        <f>AA251/Y251</f>
        <v>7.0209747648108153E-2</v>
      </c>
      <c r="AC251" s="524"/>
      <c r="AD251" s="527">
        <v>0</v>
      </c>
      <c r="AE251" s="447">
        <v>300789.64174999105</v>
      </c>
      <c r="AF251" s="515"/>
      <c r="AG251" s="399">
        <v>2716015.9509146078</v>
      </c>
      <c r="AH251" s="399">
        <f>SUM(Z251,AE251)</f>
        <v>3207496.3871865501</v>
      </c>
      <c r="AI251" s="522">
        <f>AH251-AG251</f>
        <v>491480.43627194222</v>
      </c>
      <c r="AJ251" s="523">
        <f>AI251/AG251</f>
        <v>0.18095638801621841</v>
      </c>
      <c r="AL251" s="529">
        <f>J251/$E251</f>
        <v>583.30175089186037</v>
      </c>
      <c r="AM251" s="529">
        <f>K251/$F251</f>
        <v>653.16916739887427</v>
      </c>
      <c r="AN251" s="529">
        <f>AM251-AL251</f>
        <v>69.8674165070139</v>
      </c>
      <c r="AO251" s="530">
        <f>AN251/AL251</f>
        <v>0.11977919901695405</v>
      </c>
      <c r="AP251" s="531"/>
      <c r="AQ251" s="529">
        <f>O251/$E251</f>
        <v>321.3988104077913</v>
      </c>
      <c r="AR251" s="529">
        <f>P251/$F251</f>
        <v>381.06082885077598</v>
      </c>
      <c r="AS251" s="529">
        <f>AR251-AQ251</f>
        <v>59.662018442984674</v>
      </c>
      <c r="AT251" s="530">
        <f>AS251/AQ251</f>
        <v>0.18563235615989188</v>
      </c>
      <c r="AU251" s="531"/>
      <c r="AV251" s="529">
        <f>T251/$E251</f>
        <v>238.88510224334115</v>
      </c>
      <c r="AW251" s="529">
        <f>U251/$F251</f>
        <v>193.26440638403167</v>
      </c>
      <c r="AX251" s="529">
        <f>AW251-AV251</f>
        <v>-45.620695859309478</v>
      </c>
      <c r="AY251" s="530">
        <f>AX251/AV251</f>
        <v>-0.19097338189318225</v>
      </c>
      <c r="AZ251" s="531"/>
      <c r="BA251" s="529">
        <f>Y251/$E251</f>
        <v>1143.5856635429927</v>
      </c>
      <c r="BB251" s="529">
        <f>Z251/$F251</f>
        <v>1227.4944026336821</v>
      </c>
      <c r="BC251" s="529">
        <f>BB251-BA251</f>
        <v>83.908739090689323</v>
      </c>
      <c r="BD251" s="530">
        <f>BC251/BA251</f>
        <v>7.3373374435919375E-2</v>
      </c>
      <c r="BE251" s="532"/>
      <c r="BF251" s="529">
        <f>AD251/$E251</f>
        <v>0</v>
      </c>
      <c r="BG251" s="529">
        <f>AE251/$F251</f>
        <v>127.02265276604352</v>
      </c>
      <c r="BH251" s="532"/>
      <c r="BI251" s="529">
        <f>AG251/$E251</f>
        <v>1143.5856635429927</v>
      </c>
      <c r="BJ251" s="529">
        <f>AH251/$F251</f>
        <v>1354.5170553997255</v>
      </c>
      <c r="BK251" s="529">
        <f>BJ251-BI251</f>
        <v>210.93139185673272</v>
      </c>
      <c r="BL251" s="530">
        <f>BK251/BI251</f>
        <v>0.18444739085241499</v>
      </c>
    </row>
    <row r="252" spans="1:64">
      <c r="A252" s="397">
        <v>777</v>
      </c>
      <c r="B252" s="412">
        <v>18</v>
      </c>
      <c r="C252" s="412">
        <v>18</v>
      </c>
      <c r="D252" s="398" t="s">
        <v>276</v>
      </c>
      <c r="E252" s="400">
        <v>7367</v>
      </c>
      <c r="F252" s="400">
        <v>7172</v>
      </c>
      <c r="G252" s="522">
        <f>F252-E252</f>
        <v>-195</v>
      </c>
      <c r="H252" s="523">
        <f>G252/E252</f>
        <v>-2.6469390525315595E-2</v>
      </c>
      <c r="I252" s="523"/>
      <c r="J252" s="400">
        <v>3644643.9854098125</v>
      </c>
      <c r="K252" s="434">
        <f>'1. Vos-laskelma'!D252</f>
        <v>3183429.6687158505</v>
      </c>
      <c r="L252" s="522">
        <f>K252-J252</f>
        <v>-461214.31669396209</v>
      </c>
      <c r="M252" s="523">
        <f>L252/J252</f>
        <v>-0.12654578020248033</v>
      </c>
      <c r="N252" s="523"/>
      <c r="O252" s="400">
        <v>3070203.8262551795</v>
      </c>
      <c r="P252" s="434">
        <f>'1. Vos-laskelma'!G252</f>
        <v>3597688.7211164581</v>
      </c>
      <c r="Q252" s="522">
        <f>P252-O252</f>
        <v>527484.89486127859</v>
      </c>
      <c r="R252" s="523">
        <f>Q252/O252</f>
        <v>0.17180777717441251</v>
      </c>
      <c r="S252" s="523"/>
      <c r="T252" s="400">
        <v>1559321.824338343</v>
      </c>
      <c r="U252" s="434">
        <f>'1. Vos-laskelma'!I252</f>
        <v>1038899.2281047823</v>
      </c>
      <c r="V252" s="522">
        <f>U252-T252</f>
        <v>-520422.5962335607</v>
      </c>
      <c r="W252" s="523">
        <f>V252/T252</f>
        <v>-0.33374931852466588</v>
      </c>
      <c r="X252" s="524"/>
      <c r="Y252" s="434">
        <f>SUM(J252,O252,T252)</f>
        <v>8274169.636003335</v>
      </c>
      <c r="Z252" s="434">
        <f>SUM(K252,P252,U252)</f>
        <v>7820017.6179370908</v>
      </c>
      <c r="AA252" s="522">
        <f>Z252-Y252</f>
        <v>-454152.0180662442</v>
      </c>
      <c r="AB252" s="523">
        <f>AA252/Y252</f>
        <v>-5.4887926891188668E-2</v>
      </c>
      <c r="AC252" s="524"/>
      <c r="AD252" s="527">
        <v>0</v>
      </c>
      <c r="AE252" s="447">
        <v>1063918.5494262718</v>
      </c>
      <c r="AF252" s="515"/>
      <c r="AG252" s="399">
        <v>8274169.636003335</v>
      </c>
      <c r="AH252" s="399">
        <f>SUM(Z252,AE252)</f>
        <v>8883936.1673633624</v>
      </c>
      <c r="AI252" s="522">
        <f>AH252-AG252</f>
        <v>609766.53136002738</v>
      </c>
      <c r="AJ252" s="523">
        <f>AI252/AG252</f>
        <v>7.3695193377079748E-2</v>
      </c>
      <c r="AL252" s="529">
        <f>J252/$E252</f>
        <v>494.72566654130753</v>
      </c>
      <c r="AM252" s="529">
        <f>K252/$F252</f>
        <v>443.86916741715709</v>
      </c>
      <c r="AN252" s="529">
        <f>AM252-AL252</f>
        <v>-50.856499124150446</v>
      </c>
      <c r="AO252" s="530">
        <f>AN252/AL252</f>
        <v>-0.10279737350134863</v>
      </c>
      <c r="AP252" s="531"/>
      <c r="AQ252" s="529">
        <f>O252/$E252</f>
        <v>416.75089266393098</v>
      </c>
      <c r="AR252" s="529">
        <f>P252/$F252</f>
        <v>501.62977148863052</v>
      </c>
      <c r="AS252" s="529">
        <f>AR252-AQ252</f>
        <v>84.878878824699541</v>
      </c>
      <c r="AT252" s="530">
        <f>AS252/AQ252</f>
        <v>0.20366813921415183</v>
      </c>
      <c r="AU252" s="531"/>
      <c r="AV252" s="529">
        <f>T252/$E252</f>
        <v>211.66306832338034</v>
      </c>
      <c r="AW252" s="529">
        <f>U252/$F252</f>
        <v>144.85488400791721</v>
      </c>
      <c r="AX252" s="529">
        <f>AW252-AV252</f>
        <v>-66.808184315463137</v>
      </c>
      <c r="AY252" s="530">
        <f>AX252/AV252</f>
        <v>-0.31563458304116199</v>
      </c>
      <c r="AZ252" s="531"/>
      <c r="BA252" s="529">
        <f>Y252/$E252</f>
        <v>1123.1396275286188</v>
      </c>
      <c r="BB252" s="529">
        <f>Z252/$F252</f>
        <v>1090.3538229137048</v>
      </c>
      <c r="BC252" s="529">
        <f>BB252-BA252</f>
        <v>-32.785804614914014</v>
      </c>
      <c r="BD252" s="530">
        <f>BC252/BA252</f>
        <v>-2.9191209900639531E-2</v>
      </c>
      <c r="BE252" s="532"/>
      <c r="BF252" s="529">
        <f>AD252/$E252</f>
        <v>0</v>
      </c>
      <c r="BG252" s="529">
        <f>AE252/$F252</f>
        <v>148.34335602708754</v>
      </c>
      <c r="BH252" s="532"/>
      <c r="BI252" s="529">
        <f>AG252/$E252</f>
        <v>1123.1396275286188</v>
      </c>
      <c r="BJ252" s="529">
        <f>AH252/$F252</f>
        <v>1238.6971789407924</v>
      </c>
      <c r="BK252" s="529">
        <f>BJ252-BI252</f>
        <v>115.55755141217355</v>
      </c>
      <c r="BL252" s="530">
        <f>BK252/BI252</f>
        <v>0.1028879656454193</v>
      </c>
    </row>
    <row r="253" spans="1:64">
      <c r="A253" s="397">
        <v>778</v>
      </c>
      <c r="B253" s="412">
        <v>11</v>
      </c>
      <c r="C253" s="412">
        <v>11</v>
      </c>
      <c r="D253" s="398" t="s">
        <v>277</v>
      </c>
      <c r="E253" s="400">
        <v>6763</v>
      </c>
      <c r="F253" s="400">
        <v>6708</v>
      </c>
      <c r="G253" s="522">
        <f>F253-E253</f>
        <v>-55</v>
      </c>
      <c r="H253" s="523">
        <f>G253/E253</f>
        <v>-8.1324855833210113E-3</v>
      </c>
      <c r="I253" s="523"/>
      <c r="J253" s="400">
        <v>1069096.6141329459</v>
      </c>
      <c r="K253" s="434">
        <f>'1. Vos-laskelma'!D253</f>
        <v>1194278.6502339179</v>
      </c>
      <c r="L253" s="522">
        <f>K253-J253</f>
        <v>125182.03610097198</v>
      </c>
      <c r="M253" s="523">
        <f>L253/J253</f>
        <v>0.11709141572999608</v>
      </c>
      <c r="N253" s="523"/>
      <c r="O253" s="400">
        <v>3229453.7454785225</v>
      </c>
      <c r="P253" s="434">
        <f>'1. Vos-laskelma'!G253</f>
        <v>2354239.5373062599</v>
      </c>
      <c r="Q253" s="522">
        <f>P253-O253</f>
        <v>-875214.20817226265</v>
      </c>
      <c r="R253" s="523">
        <f>Q253/O253</f>
        <v>-0.27100998408713184</v>
      </c>
      <c r="S253" s="523"/>
      <c r="T253" s="400">
        <v>1359137.6177347938</v>
      </c>
      <c r="U253" s="434">
        <f>'1. Vos-laskelma'!I253</f>
        <v>846786.47145595343</v>
      </c>
      <c r="V253" s="522">
        <f>U253-T253</f>
        <v>-512351.14627884037</v>
      </c>
      <c r="W253" s="523">
        <f>V253/T253</f>
        <v>-0.37696782106049731</v>
      </c>
      <c r="X253" s="524"/>
      <c r="Y253" s="434">
        <f>SUM(J253,O253,T253)</f>
        <v>5657687.977346262</v>
      </c>
      <c r="Z253" s="434">
        <f>SUM(K253,P253,U253)</f>
        <v>4395304.6589961313</v>
      </c>
      <c r="AA253" s="522">
        <f>Z253-Y253</f>
        <v>-1262383.3183501307</v>
      </c>
      <c r="AB253" s="523">
        <f>AA253/Y253</f>
        <v>-0.22312706593307952</v>
      </c>
      <c r="AC253" s="524"/>
      <c r="AD253" s="527">
        <v>0</v>
      </c>
      <c r="AE253" s="447">
        <v>868519.94400473684</v>
      </c>
      <c r="AF253" s="515"/>
      <c r="AG253" s="399">
        <v>5657687.977346262</v>
      </c>
      <c r="AH253" s="399">
        <f>SUM(Z253,AE253)</f>
        <v>5263824.6030008681</v>
      </c>
      <c r="AI253" s="522">
        <f>AH253-AG253</f>
        <v>-393863.37434539385</v>
      </c>
      <c r="AJ253" s="523">
        <f>AI253/AG253</f>
        <v>-6.9615605512790307E-2</v>
      </c>
      <c r="AL253" s="529">
        <f>J253/$E253</f>
        <v>158.08023275660889</v>
      </c>
      <c r="AM253" s="529">
        <f>K253/$F253</f>
        <v>178.03796216963593</v>
      </c>
      <c r="AN253" s="529">
        <f>AM253-AL253</f>
        <v>19.957729413027039</v>
      </c>
      <c r="AO253" s="530">
        <f>AN253/AL253</f>
        <v>0.12625063276415666</v>
      </c>
      <c r="AP253" s="531"/>
      <c r="AQ253" s="529">
        <f>O253/$E253</f>
        <v>477.51792776556596</v>
      </c>
      <c r="AR253" s="529">
        <f>P253/$F253</f>
        <v>350.95997872782647</v>
      </c>
      <c r="AS253" s="529">
        <f>AR253-AQ253</f>
        <v>-126.55794903773949</v>
      </c>
      <c r="AT253" s="530">
        <f>AS253/AQ253</f>
        <v>-0.2650328745350734</v>
      </c>
      <c r="AU253" s="531"/>
      <c r="AV253" s="529">
        <f>T253/$E253</f>
        <v>200.96667421777227</v>
      </c>
      <c r="AW253" s="529">
        <f>U253/$F253</f>
        <v>126.235311785324</v>
      </c>
      <c r="AX253" s="529">
        <f>AW253-AV253</f>
        <v>-74.731362432448265</v>
      </c>
      <c r="AY253" s="530">
        <f>AX253/AV253</f>
        <v>-0.37185947731546565</v>
      </c>
      <c r="AZ253" s="531"/>
      <c r="BA253" s="529">
        <f>Y253/$E253</f>
        <v>836.56483473994706</v>
      </c>
      <c r="BB253" s="529">
        <f>Z253/$F253</f>
        <v>655.23325268278643</v>
      </c>
      <c r="BC253" s="529">
        <f>BB253-BA253</f>
        <v>-181.33158205716063</v>
      </c>
      <c r="BD253" s="530">
        <f>BC253/BA253</f>
        <v>-0.21675735642597146</v>
      </c>
      <c r="BE253" s="532"/>
      <c r="BF253" s="529">
        <f>AD253/$E253</f>
        <v>0</v>
      </c>
      <c r="BG253" s="529">
        <f>AE253/$F253</f>
        <v>129.47524508120705</v>
      </c>
      <c r="BH253" s="532"/>
      <c r="BI253" s="529">
        <f>AG253/$E253</f>
        <v>836.56483473994706</v>
      </c>
      <c r="BJ253" s="529">
        <f>AH253/$F253</f>
        <v>784.70849776399348</v>
      </c>
      <c r="BK253" s="529">
        <f>BJ253-BI253</f>
        <v>-51.856336975953582</v>
      </c>
      <c r="BL253" s="530">
        <f>BK253/BI253</f>
        <v>-6.198723018530123E-2</v>
      </c>
    </row>
    <row r="254" spans="1:64">
      <c r="A254" s="397">
        <v>781</v>
      </c>
      <c r="B254" s="412">
        <v>7</v>
      </c>
      <c r="C254" s="412">
        <v>7</v>
      </c>
      <c r="D254" s="398" t="s">
        <v>278</v>
      </c>
      <c r="E254" s="400">
        <v>3504</v>
      </c>
      <c r="F254" s="400">
        <v>3496</v>
      </c>
      <c r="G254" s="522">
        <f>F254-E254</f>
        <v>-8</v>
      </c>
      <c r="H254" s="523">
        <f>G254/E254</f>
        <v>-2.2831050228310501E-3</v>
      </c>
      <c r="I254" s="523"/>
      <c r="J254" s="400">
        <v>2485532.3851385759</v>
      </c>
      <c r="K254" s="434">
        <f>'1. Vos-laskelma'!D254</f>
        <v>2361976.6377233812</v>
      </c>
      <c r="L254" s="522">
        <f>K254-J254</f>
        <v>-123555.74741519475</v>
      </c>
      <c r="M254" s="523">
        <f>L254/J254</f>
        <v>-4.9709972862939038E-2</v>
      </c>
      <c r="N254" s="523"/>
      <c r="O254" s="400">
        <v>756295.74786122574</v>
      </c>
      <c r="P254" s="434">
        <f>'1. Vos-laskelma'!G254</f>
        <v>855278.61250180576</v>
      </c>
      <c r="Q254" s="522">
        <f>P254-O254</f>
        <v>98982.864640580025</v>
      </c>
      <c r="R254" s="523">
        <f>Q254/O254</f>
        <v>0.13087851534336881</v>
      </c>
      <c r="S254" s="523"/>
      <c r="T254" s="400">
        <v>802150.07737273281</v>
      </c>
      <c r="U254" s="434">
        <f>'1. Vos-laskelma'!I254</f>
        <v>696754.95936071896</v>
      </c>
      <c r="V254" s="522">
        <f>U254-T254</f>
        <v>-105395.11801201385</v>
      </c>
      <c r="W254" s="523">
        <f>V254/T254</f>
        <v>-0.1313907721073998</v>
      </c>
      <c r="X254" s="524"/>
      <c r="Y254" s="434">
        <f>SUM(J254,O254,T254)</f>
        <v>4043978.2103725346</v>
      </c>
      <c r="Z254" s="434">
        <f>SUM(K254,P254,U254)</f>
        <v>3914010.209585906</v>
      </c>
      <c r="AA254" s="522">
        <f>Z254-Y254</f>
        <v>-129968.00078662857</v>
      </c>
      <c r="AB254" s="523">
        <f>AA254/Y254</f>
        <v>-3.2138650117666145E-2</v>
      </c>
      <c r="AC254" s="524"/>
      <c r="AD254" s="527">
        <v>0</v>
      </c>
      <c r="AE254" s="447">
        <v>455369.28167162434</v>
      </c>
      <c r="AF254" s="515"/>
      <c r="AG254" s="399">
        <v>4043978.2103725346</v>
      </c>
      <c r="AH254" s="399">
        <f>SUM(Z254,AE254)</f>
        <v>4369379.4912575306</v>
      </c>
      <c r="AI254" s="522">
        <f>AH254-AG254</f>
        <v>325401.28088499606</v>
      </c>
      <c r="AJ254" s="523">
        <f>AI254/AG254</f>
        <v>8.0465636548278985E-2</v>
      </c>
      <c r="AL254" s="529">
        <f>J254/$E254</f>
        <v>709.34143411489038</v>
      </c>
      <c r="AM254" s="529">
        <f>K254/$F254</f>
        <v>675.62260804444543</v>
      </c>
      <c r="AN254" s="529">
        <f>AM254-AL254</f>
        <v>-33.718826070444948</v>
      </c>
      <c r="AO254" s="530">
        <f>AN254/AL254</f>
        <v>-4.7535396141801564E-2</v>
      </c>
      <c r="AP254" s="531"/>
      <c r="AQ254" s="529">
        <f>O254/$E254</f>
        <v>215.83782758596624</v>
      </c>
      <c r="AR254" s="529">
        <f>P254/$F254</f>
        <v>244.64491204285062</v>
      </c>
      <c r="AS254" s="529">
        <f>AR254-AQ254</f>
        <v>28.807084456884382</v>
      </c>
      <c r="AT254" s="530">
        <f>AS254/AQ254</f>
        <v>0.13346633803294181</v>
      </c>
      <c r="AU254" s="531"/>
      <c r="AV254" s="529">
        <f>T254/$E254</f>
        <v>228.92410883925024</v>
      </c>
      <c r="AW254" s="529">
        <f>U254/$F254</f>
        <v>199.30061766610953</v>
      </c>
      <c r="AX254" s="529">
        <f>AW254-AV254</f>
        <v>-29.623491173140707</v>
      </c>
      <c r="AY254" s="530">
        <f>AX254/AV254</f>
        <v>-0.12940310797034588</v>
      </c>
      <c r="AZ254" s="531"/>
      <c r="BA254" s="529">
        <f>Y254/$E254</f>
        <v>1154.1033705401069</v>
      </c>
      <c r="BB254" s="529">
        <f>Z254/$F254</f>
        <v>1119.5681377534056</v>
      </c>
      <c r="BC254" s="529">
        <f>BB254-BA254</f>
        <v>-34.535232786701272</v>
      </c>
      <c r="BD254" s="530">
        <f>BC254/BA254</f>
        <v>-2.9923864419994881E-2</v>
      </c>
      <c r="BE254" s="532"/>
      <c r="BF254" s="529">
        <f>AD254/$E254</f>
        <v>0</v>
      </c>
      <c r="BG254" s="529">
        <f>AE254/$F254</f>
        <v>130.25437118753555</v>
      </c>
      <c r="BH254" s="532"/>
      <c r="BI254" s="529">
        <f>AG254/$E254</f>
        <v>1154.1033705401069</v>
      </c>
      <c r="BJ254" s="529">
        <f>AH254/$F254</f>
        <v>1249.8225089409414</v>
      </c>
      <c r="BK254" s="529">
        <f>BJ254-BI254</f>
        <v>95.719138400834481</v>
      </c>
      <c r="BL254" s="530">
        <f>BK254/BI254</f>
        <v>8.2938097959144724E-2</v>
      </c>
    </row>
    <row r="255" spans="1:64">
      <c r="A255" s="397">
        <v>783</v>
      </c>
      <c r="B255" s="412">
        <v>4</v>
      </c>
      <c r="C255" s="412">
        <v>4</v>
      </c>
      <c r="D255" s="398" t="s">
        <v>279</v>
      </c>
      <c r="E255" s="400">
        <v>6419</v>
      </c>
      <c r="F255" s="400">
        <v>6377</v>
      </c>
      <c r="G255" s="522">
        <f>F255-E255</f>
        <v>-42</v>
      </c>
      <c r="H255" s="523">
        <f>G255/E255</f>
        <v>-6.5430752453653216E-3</v>
      </c>
      <c r="I255" s="523"/>
      <c r="J255" s="400">
        <v>-161925.03230416204</v>
      </c>
      <c r="K255" s="434">
        <f>'1. Vos-laskelma'!D255</f>
        <v>-89332.488505395828</v>
      </c>
      <c r="L255" s="522">
        <f>K255-J255</f>
        <v>72592.543798766215</v>
      </c>
      <c r="M255" s="523">
        <f>L255/J255</f>
        <v>-0.44830958355103157</v>
      </c>
      <c r="N255" s="523"/>
      <c r="O255" s="400">
        <v>1560564.6471283075</v>
      </c>
      <c r="P255" s="434">
        <f>'1. Vos-laskelma'!G255</f>
        <v>1403302.5518682441</v>
      </c>
      <c r="Q255" s="522">
        <f>P255-O255</f>
        <v>-157262.09526006342</v>
      </c>
      <c r="R255" s="523">
        <f>Q255/O255</f>
        <v>-0.10077256046358042</v>
      </c>
      <c r="S255" s="523"/>
      <c r="T255" s="400">
        <v>1238613.8229683826</v>
      </c>
      <c r="U255" s="434">
        <f>'1. Vos-laskelma'!I255</f>
        <v>803572.09885140066</v>
      </c>
      <c r="V255" s="522">
        <f>U255-T255</f>
        <v>-435041.72411698196</v>
      </c>
      <c r="W255" s="523">
        <f>V255/T255</f>
        <v>-0.35123273779908964</v>
      </c>
      <c r="X255" s="524"/>
      <c r="Y255" s="434">
        <f>SUM(J255,O255,T255)</f>
        <v>2637253.4377925284</v>
      </c>
      <c r="Z255" s="434">
        <f>SUM(K255,P255,U255)</f>
        <v>2117542.1622142489</v>
      </c>
      <c r="AA255" s="522">
        <f>Z255-Y255</f>
        <v>-519711.27557827951</v>
      </c>
      <c r="AB255" s="523">
        <f>AA255/Y255</f>
        <v>-0.19706535144885268</v>
      </c>
      <c r="AC255" s="524"/>
      <c r="AD255" s="527">
        <v>0</v>
      </c>
      <c r="AE255" s="447">
        <v>674975.8873190193</v>
      </c>
      <c r="AF255" s="515"/>
      <c r="AG255" s="399">
        <v>2637253.4377925284</v>
      </c>
      <c r="AH255" s="399">
        <f>SUM(Z255,AE255)</f>
        <v>2792518.0495332684</v>
      </c>
      <c r="AI255" s="522">
        <f>AH255-AG255</f>
        <v>155264.61174074002</v>
      </c>
      <c r="AJ255" s="523">
        <f>AI255/AG255</f>
        <v>5.8873602936963775E-2</v>
      </c>
      <c r="AL255" s="529">
        <f>J255/$E255</f>
        <v>-25.225896916055778</v>
      </c>
      <c r="AM255" s="529">
        <f>K255/$F255</f>
        <v>-14.008544535893966</v>
      </c>
      <c r="AN255" s="529">
        <f>AM255-AL255</f>
        <v>11.217352380161811</v>
      </c>
      <c r="AO255" s="530">
        <f>AN255/AL255</f>
        <v>-0.44467605720778919</v>
      </c>
      <c r="AP255" s="531"/>
      <c r="AQ255" s="529">
        <f>O255/$E255</f>
        <v>243.11647408136898</v>
      </c>
      <c r="AR255" s="529">
        <f>P255/$F255</f>
        <v>220.05685304504377</v>
      </c>
      <c r="AS255" s="529">
        <f>AR255-AQ255</f>
        <v>-23.059621036325211</v>
      </c>
      <c r="AT255" s="530">
        <f>AS255/AQ255</f>
        <v>-9.4850096536886086E-2</v>
      </c>
      <c r="AU255" s="531"/>
      <c r="AV255" s="529">
        <f>T255/$E255</f>
        <v>192.96055818170785</v>
      </c>
      <c r="AW255" s="529">
        <f>U255/$F255</f>
        <v>126.01099244964728</v>
      </c>
      <c r="AX255" s="529">
        <f>AW255-AV255</f>
        <v>-66.949565732060577</v>
      </c>
      <c r="AY255" s="530">
        <f>AX255/AV255</f>
        <v>-0.3469598469393691</v>
      </c>
      <c r="AZ255" s="531"/>
      <c r="BA255" s="529">
        <f>Y255/$E255</f>
        <v>410.85113534702111</v>
      </c>
      <c r="BB255" s="529">
        <f>Z255/$F255</f>
        <v>332.05930095879705</v>
      </c>
      <c r="BC255" s="529">
        <f>BB255-BA255</f>
        <v>-78.791834388224061</v>
      </c>
      <c r="BD255" s="530">
        <f>BC255/BA255</f>
        <v>-0.19177708812140282</v>
      </c>
      <c r="BE255" s="532"/>
      <c r="BF255" s="529">
        <f>AD255/$E255</f>
        <v>0</v>
      </c>
      <c r="BG255" s="529">
        <f>AE255/$F255</f>
        <v>105.8453641710866</v>
      </c>
      <c r="BH255" s="532"/>
      <c r="BI255" s="529">
        <f>AG255/$E255</f>
        <v>410.85113534702111</v>
      </c>
      <c r="BJ255" s="529">
        <f>AH255/$F255</f>
        <v>437.90466512988371</v>
      </c>
      <c r="BK255" s="529">
        <f>BJ255-BI255</f>
        <v>27.053529782862597</v>
      </c>
      <c r="BL255" s="530">
        <f>BK255/BI255</f>
        <v>6.5847523483200596E-2</v>
      </c>
    </row>
    <row r="256" spans="1:64">
      <c r="A256" s="397">
        <v>785</v>
      </c>
      <c r="B256" s="412">
        <v>17</v>
      </c>
      <c r="C256" s="412">
        <v>17</v>
      </c>
      <c r="D256" s="398" t="s">
        <v>280</v>
      </c>
      <c r="E256" s="400">
        <v>2626</v>
      </c>
      <c r="F256" s="400">
        <v>2589</v>
      </c>
      <c r="G256" s="522">
        <f>F256-E256</f>
        <v>-37</v>
      </c>
      <c r="H256" s="523">
        <f>G256/E256</f>
        <v>-1.408987052551409E-2</v>
      </c>
      <c r="I256" s="523"/>
      <c r="J256" s="400">
        <v>3615397.6715888921</v>
      </c>
      <c r="K256" s="434">
        <f>'1. Vos-laskelma'!D256</f>
        <v>3610897.3087096368</v>
      </c>
      <c r="L256" s="522">
        <f>K256-J256</f>
        <v>-4500.3628792553209</v>
      </c>
      <c r="M256" s="523">
        <f>L256/J256</f>
        <v>-1.2447767266712613E-3</v>
      </c>
      <c r="N256" s="523"/>
      <c r="O256" s="400">
        <v>1088501.3999090265</v>
      </c>
      <c r="P256" s="434">
        <f>'1. Vos-laskelma'!G256</f>
        <v>1286305.9413398532</v>
      </c>
      <c r="Q256" s="522">
        <f>P256-O256</f>
        <v>197804.54143082676</v>
      </c>
      <c r="R256" s="523">
        <f>Q256/O256</f>
        <v>0.18172189897721644</v>
      </c>
      <c r="S256" s="523"/>
      <c r="T256" s="400">
        <v>636627.13202352799</v>
      </c>
      <c r="U256" s="434">
        <f>'1. Vos-laskelma'!I256</f>
        <v>520783.76730482985</v>
      </c>
      <c r="V256" s="522">
        <f>U256-T256</f>
        <v>-115843.36471869814</v>
      </c>
      <c r="W256" s="523">
        <f>V256/T256</f>
        <v>-0.18196422818249738</v>
      </c>
      <c r="X256" s="524"/>
      <c r="Y256" s="434">
        <f>SUM(J256,O256,T256)</f>
        <v>5340526.2035214473</v>
      </c>
      <c r="Z256" s="434">
        <f>SUM(K256,P256,U256)</f>
        <v>5417987.0173543207</v>
      </c>
      <c r="AA256" s="522">
        <f>Z256-Y256</f>
        <v>77460.813832873479</v>
      </c>
      <c r="AB256" s="523">
        <f>AA256/Y256</f>
        <v>1.4504341123127007E-2</v>
      </c>
      <c r="AC256" s="524"/>
      <c r="AD256" s="527">
        <v>0</v>
      </c>
      <c r="AE256" s="447">
        <v>484272.51089958416</v>
      </c>
      <c r="AF256" s="515"/>
      <c r="AG256" s="399">
        <v>5340526.2035214473</v>
      </c>
      <c r="AH256" s="399">
        <f>SUM(Z256,AE256)</f>
        <v>5902259.5282539045</v>
      </c>
      <c r="AI256" s="522">
        <f>AH256-AG256</f>
        <v>561733.32473245729</v>
      </c>
      <c r="AJ256" s="523">
        <f>AI256/AG256</f>
        <v>0.10518314175896383</v>
      </c>
      <c r="AL256" s="529">
        <f>J256/$E256</f>
        <v>1376.7698673225027</v>
      </c>
      <c r="AM256" s="529">
        <f>K256/$F256</f>
        <v>1394.7073421049197</v>
      </c>
      <c r="AN256" s="529">
        <f>AM256-AL256</f>
        <v>17.937474782416984</v>
      </c>
      <c r="AO256" s="530">
        <f>AN256/AL256</f>
        <v>1.3028666016130352E-2</v>
      </c>
      <c r="AP256" s="531"/>
      <c r="AQ256" s="529">
        <f>O256/$E256</f>
        <v>414.50929166375721</v>
      </c>
      <c r="AR256" s="529">
        <f>P256/$F256</f>
        <v>496.83504879870731</v>
      </c>
      <c r="AS256" s="529">
        <f>AR256-AQ256</f>
        <v>82.325757134950095</v>
      </c>
      <c r="AT256" s="530">
        <f>AS256/AQ256</f>
        <v>0.19861016095564712</v>
      </c>
      <c r="AU256" s="531"/>
      <c r="AV256" s="529">
        <f>T256/$E256</f>
        <v>242.43226657407769</v>
      </c>
      <c r="AW256" s="529">
        <f>U256/$F256</f>
        <v>201.15247868089219</v>
      </c>
      <c r="AX256" s="529">
        <f>AW256-AV256</f>
        <v>-41.2797878931855</v>
      </c>
      <c r="AY256" s="530">
        <f>AX256/AV256</f>
        <v>-0.17027348907193438</v>
      </c>
      <c r="AZ256" s="531"/>
      <c r="BA256" s="529">
        <f>Y256/$E256</f>
        <v>2033.7114255603378</v>
      </c>
      <c r="BB256" s="529">
        <f>Z256/$F256</f>
        <v>2092.6948695845194</v>
      </c>
      <c r="BC256" s="529">
        <f>BB256-BA256</f>
        <v>58.983444024181608</v>
      </c>
      <c r="BD256" s="530">
        <f>BC256/BA256</f>
        <v>2.9002858165056631E-2</v>
      </c>
      <c r="BE256" s="532"/>
      <c r="BF256" s="529">
        <f>AD256/$E256</f>
        <v>0</v>
      </c>
      <c r="BG256" s="529">
        <f>AE256/$F256</f>
        <v>187.05002352243497</v>
      </c>
      <c r="BH256" s="532"/>
      <c r="BI256" s="529">
        <f>AG256/$E256</f>
        <v>2033.7114255603378</v>
      </c>
      <c r="BJ256" s="529">
        <f>AH256/$F256</f>
        <v>2279.7448931069544</v>
      </c>
      <c r="BK256" s="529">
        <f>BJ256-BI256</f>
        <v>246.03346754661652</v>
      </c>
      <c r="BL256" s="530">
        <f>BK256/BI256</f>
        <v>0.12097757059059065</v>
      </c>
    </row>
    <row r="257" spans="1:64">
      <c r="A257" s="397">
        <v>790</v>
      </c>
      <c r="B257" s="412">
        <v>6</v>
      </c>
      <c r="C257" s="412">
        <v>6</v>
      </c>
      <c r="D257" s="398" t="s">
        <v>281</v>
      </c>
      <c r="E257" s="400">
        <v>23734</v>
      </c>
      <c r="F257" s="400">
        <v>23515</v>
      </c>
      <c r="G257" s="522">
        <f>F257-E257</f>
        <v>-219</v>
      </c>
      <c r="H257" s="523">
        <f>G257/E257</f>
        <v>-9.2272688969410963E-3</v>
      </c>
      <c r="I257" s="523"/>
      <c r="J257" s="400">
        <v>4032287.9100757195</v>
      </c>
      <c r="K257" s="434">
        <f>'1. Vos-laskelma'!D257</f>
        <v>2683356.2905978616</v>
      </c>
      <c r="L257" s="522">
        <f>K257-J257</f>
        <v>-1348931.6194778578</v>
      </c>
      <c r="M257" s="523">
        <f>L257/J257</f>
        <v>-0.33453256552122718</v>
      </c>
      <c r="N257" s="523"/>
      <c r="O257" s="400">
        <v>9838322.5819209348</v>
      </c>
      <c r="P257" s="434">
        <f>'1. Vos-laskelma'!G257</f>
        <v>9889016.4406457618</v>
      </c>
      <c r="Q257" s="522">
        <f>P257-O257</f>
        <v>50693.858724826947</v>
      </c>
      <c r="R257" s="523">
        <f>Q257/O257</f>
        <v>5.1526932871649098E-3</v>
      </c>
      <c r="S257" s="523"/>
      <c r="T257" s="400">
        <v>4378201.2742238045</v>
      </c>
      <c r="U257" s="434">
        <f>'1. Vos-laskelma'!I257</f>
        <v>2762814.8218209604</v>
      </c>
      <c r="V257" s="522">
        <f>U257-T257</f>
        <v>-1615386.4524028441</v>
      </c>
      <c r="W257" s="523">
        <f>V257/T257</f>
        <v>-0.36896121288741579</v>
      </c>
      <c r="X257" s="524"/>
      <c r="Y257" s="434">
        <f>SUM(J257,O257,T257)</f>
        <v>18248811.766220458</v>
      </c>
      <c r="Z257" s="434">
        <f>SUM(K257,P257,U257)</f>
        <v>15335187.553064585</v>
      </c>
      <c r="AA257" s="522">
        <f>Z257-Y257</f>
        <v>-2913624.2131558731</v>
      </c>
      <c r="AB257" s="523">
        <f>AA257/Y257</f>
        <v>-0.15966103713936872</v>
      </c>
      <c r="AC257" s="524"/>
      <c r="AD257" s="527">
        <v>0</v>
      </c>
      <c r="AE257" s="447">
        <v>3074563.4061683863</v>
      </c>
      <c r="AF257" s="515"/>
      <c r="AG257" s="399">
        <v>18248811.766220458</v>
      </c>
      <c r="AH257" s="399">
        <f>SUM(Z257,AE257)</f>
        <v>18409750.959232971</v>
      </c>
      <c r="AI257" s="522">
        <f>AH257-AG257</f>
        <v>160939.19301251322</v>
      </c>
      <c r="AJ257" s="523">
        <f>AI257/AG257</f>
        <v>8.8191601225467414E-3</v>
      </c>
      <c r="AL257" s="529">
        <f>J257/$E257</f>
        <v>169.89499916051739</v>
      </c>
      <c r="AM257" s="529">
        <f>K257/$F257</f>
        <v>114.11253627887993</v>
      </c>
      <c r="AN257" s="529">
        <f>AM257-AL257</f>
        <v>-55.782462881637457</v>
      </c>
      <c r="AO257" s="530">
        <f>AN257/AL257</f>
        <v>-0.32833493132387015</v>
      </c>
      <c r="AP257" s="531"/>
      <c r="AQ257" s="529">
        <f>O257/$E257</f>
        <v>414.52441990060396</v>
      </c>
      <c r="AR257" s="529">
        <f>P257/$F257</f>
        <v>420.54077995516741</v>
      </c>
      <c r="AS257" s="529">
        <f>AR257-AQ257</f>
        <v>6.0163600545634495</v>
      </c>
      <c r="AT257" s="530">
        <f>AS257/AQ257</f>
        <v>1.4513885710294395E-2</v>
      </c>
      <c r="AU257" s="531"/>
      <c r="AV257" s="529">
        <f>T257/$E257</f>
        <v>184.46959106024289</v>
      </c>
      <c r="AW257" s="529">
        <f>U257/$F257</f>
        <v>117.49159352842698</v>
      </c>
      <c r="AX257" s="529">
        <f>AW257-AV257</f>
        <v>-66.977997531815916</v>
      </c>
      <c r="AY257" s="530">
        <f>AX257/AV257</f>
        <v>-0.36308421971804922</v>
      </c>
      <c r="AZ257" s="531"/>
      <c r="BA257" s="529">
        <f>Y257/$E257</f>
        <v>768.88901012136421</v>
      </c>
      <c r="BB257" s="529">
        <f>Z257/$F257</f>
        <v>652.14490976247441</v>
      </c>
      <c r="BC257" s="529">
        <f>BB257-BA257</f>
        <v>-116.7441003588898</v>
      </c>
      <c r="BD257" s="530">
        <f>BC257/BA257</f>
        <v>-0.15183478866535299</v>
      </c>
      <c r="BE257" s="532"/>
      <c r="BF257" s="529">
        <f>AD257/$E257</f>
        <v>0</v>
      </c>
      <c r="BG257" s="529">
        <f>AE257/$F257</f>
        <v>130.74902854213849</v>
      </c>
      <c r="BH257" s="532"/>
      <c r="BI257" s="529">
        <f>AG257/$E257</f>
        <v>768.88901012136421</v>
      </c>
      <c r="BJ257" s="529">
        <f>AH257/$F257</f>
        <v>782.8939383046129</v>
      </c>
      <c r="BK257" s="529">
        <f>BJ257-BI257</f>
        <v>14.004928183248694</v>
      </c>
      <c r="BL257" s="530">
        <f>BK257/BI257</f>
        <v>1.8214499100511407E-2</v>
      </c>
    </row>
    <row r="258" spans="1:64">
      <c r="A258" s="397">
        <v>791</v>
      </c>
      <c r="B258" s="412">
        <v>17</v>
      </c>
      <c r="C258" s="412">
        <v>17</v>
      </c>
      <c r="D258" s="398" t="s">
        <v>282</v>
      </c>
      <c r="E258" s="400">
        <v>5029</v>
      </c>
      <c r="F258" s="400">
        <v>4931</v>
      </c>
      <c r="G258" s="522">
        <f>F258-E258</f>
        <v>-98</v>
      </c>
      <c r="H258" s="523">
        <f>G258/E258</f>
        <v>-1.9486975541857229E-2</v>
      </c>
      <c r="I258" s="523"/>
      <c r="J258" s="400">
        <v>3183817.5225645266</v>
      </c>
      <c r="K258" s="434">
        <f>'1. Vos-laskelma'!D258</f>
        <v>3395352.2799093216</v>
      </c>
      <c r="L258" s="522">
        <f>K258-J258</f>
        <v>211534.75734479493</v>
      </c>
      <c r="M258" s="523">
        <f>L258/J258</f>
        <v>6.6440603409458662E-2</v>
      </c>
      <c r="N258" s="523"/>
      <c r="O258" s="400">
        <v>2915768.7726750532</v>
      </c>
      <c r="P258" s="434">
        <f>'1. Vos-laskelma'!G258</f>
        <v>2926614.3040297003</v>
      </c>
      <c r="Q258" s="522">
        <f>P258-O258</f>
        <v>10845.53135464713</v>
      </c>
      <c r="R258" s="523">
        <f>Q258/O258</f>
        <v>3.7196129735270356E-3</v>
      </c>
      <c r="S258" s="523"/>
      <c r="T258" s="400">
        <v>1259422.1857064292</v>
      </c>
      <c r="U258" s="434">
        <f>'1. Vos-laskelma'!I258</f>
        <v>966694.76527044084</v>
      </c>
      <c r="V258" s="522">
        <f>U258-T258</f>
        <v>-292727.42043598834</v>
      </c>
      <c r="W258" s="523">
        <f>V258/T258</f>
        <v>-0.23242993791775476</v>
      </c>
      <c r="X258" s="524"/>
      <c r="Y258" s="434">
        <f>SUM(J258,O258,T258)</f>
        <v>7359008.480946009</v>
      </c>
      <c r="Z258" s="434">
        <f>SUM(K258,P258,U258)</f>
        <v>7288661.3492094623</v>
      </c>
      <c r="AA258" s="522">
        <f>Z258-Y258</f>
        <v>-70347.131736546755</v>
      </c>
      <c r="AB258" s="523">
        <f>AA258/Y258</f>
        <v>-9.5593220090301554E-3</v>
      </c>
      <c r="AC258" s="524"/>
      <c r="AD258" s="527">
        <v>0</v>
      </c>
      <c r="AE258" s="447">
        <v>602160.10854249634</v>
      </c>
      <c r="AF258" s="515"/>
      <c r="AG258" s="399">
        <v>7359008.480946009</v>
      </c>
      <c r="AH258" s="399">
        <f>SUM(Z258,AE258)</f>
        <v>7890821.4577519586</v>
      </c>
      <c r="AI258" s="522">
        <f>AH258-AG258</f>
        <v>531812.97680594958</v>
      </c>
      <c r="AJ258" s="523">
        <f>AI258/AG258</f>
        <v>7.2266933539066172E-2</v>
      </c>
      <c r="AL258" s="529">
        <f>J258/$E258</f>
        <v>633.09157338725925</v>
      </c>
      <c r="AM258" s="529">
        <f>K258/$F258</f>
        <v>688.57276007084192</v>
      </c>
      <c r="AN258" s="529">
        <f>AM258-AL258</f>
        <v>55.481186683582678</v>
      </c>
      <c r="AO258" s="530">
        <f>AN258/AL258</f>
        <v>8.7635326413743136E-2</v>
      </c>
      <c r="AP258" s="531"/>
      <c r="AQ258" s="529">
        <f>O258/$E258</f>
        <v>579.79096692683504</v>
      </c>
      <c r="AR258" s="529">
        <f>P258/$F258</f>
        <v>593.51334496647746</v>
      </c>
      <c r="AS258" s="529">
        <f>AR258-AQ258</f>
        <v>13.722378039642422</v>
      </c>
      <c r="AT258" s="530">
        <f>AS258/AQ258</f>
        <v>2.3667802401919923E-2</v>
      </c>
      <c r="AU258" s="531"/>
      <c r="AV258" s="529">
        <f>T258/$E258</f>
        <v>250.43193193605671</v>
      </c>
      <c r="AW258" s="529">
        <f>U258/$F258</f>
        <v>196.04436529516138</v>
      </c>
      <c r="AX258" s="529">
        <f>AW258-AV258</f>
        <v>-54.387566640895329</v>
      </c>
      <c r="AY258" s="530">
        <f>AX258/AV258</f>
        <v>-0.21717504720916428</v>
      </c>
      <c r="AZ258" s="531"/>
      <c r="BA258" s="529">
        <f>Y258/$E258</f>
        <v>1463.3144722501509</v>
      </c>
      <c r="BB258" s="529">
        <f>Z258/$F258</f>
        <v>1478.1304703324806</v>
      </c>
      <c r="BC258" s="529">
        <f>BB258-BA258</f>
        <v>14.81599808232977</v>
      </c>
      <c r="BD258" s="530">
        <f>BC258/BA258</f>
        <v>1.0124958348527153E-2</v>
      </c>
      <c r="BE258" s="532"/>
      <c r="BF258" s="529">
        <f>AD258/$E258</f>
        <v>0</v>
      </c>
      <c r="BG258" s="529">
        <f>AE258/$F258</f>
        <v>122.11723961518888</v>
      </c>
      <c r="BH258" s="532"/>
      <c r="BI258" s="529">
        <f>AG258/$E258</f>
        <v>1463.3144722501509</v>
      </c>
      <c r="BJ258" s="529">
        <f>AH258/$F258</f>
        <v>1600.2477099476696</v>
      </c>
      <c r="BK258" s="529">
        <f>BJ258-BI258</f>
        <v>136.93323769751873</v>
      </c>
      <c r="BL258" s="530">
        <f>BK258/BI258</f>
        <v>9.3577450571479245E-2</v>
      </c>
    </row>
    <row r="259" spans="1:64">
      <c r="A259" s="397">
        <v>831</v>
      </c>
      <c r="B259" s="412">
        <v>9</v>
      </c>
      <c r="C259" s="412">
        <v>9</v>
      </c>
      <c r="D259" s="398" t="s">
        <v>283</v>
      </c>
      <c r="E259" s="400">
        <v>4559</v>
      </c>
      <c r="F259" s="400">
        <v>4625</v>
      </c>
      <c r="G259" s="522">
        <f>F259-E259</f>
        <v>66</v>
      </c>
      <c r="H259" s="523">
        <f>G259/E259</f>
        <v>1.4476858960298312E-2</v>
      </c>
      <c r="I259" s="523"/>
      <c r="J259" s="400">
        <v>1657634.2981426027</v>
      </c>
      <c r="K259" s="434">
        <f>'1. Vos-laskelma'!D259</f>
        <v>1816307.1218818114</v>
      </c>
      <c r="L259" s="522">
        <f>K259-J259</f>
        <v>158672.82373920875</v>
      </c>
      <c r="M259" s="523">
        <f>L259/J259</f>
        <v>9.5722454534756779E-2</v>
      </c>
      <c r="N259" s="523"/>
      <c r="O259" s="400">
        <v>843893.27278682333</v>
      </c>
      <c r="P259" s="434">
        <f>'1. Vos-laskelma'!G259</f>
        <v>859406.91590333427</v>
      </c>
      <c r="Q259" s="522">
        <f>P259-O259</f>
        <v>15513.643116510939</v>
      </c>
      <c r="R259" s="523">
        <f>Q259/O259</f>
        <v>1.8383418397541668E-2</v>
      </c>
      <c r="S259" s="523"/>
      <c r="T259" s="400">
        <v>676809.12581157265</v>
      </c>
      <c r="U259" s="434">
        <f>'1. Vos-laskelma'!I259</f>
        <v>381024.67569434841</v>
      </c>
      <c r="V259" s="522">
        <f>U259-T259</f>
        <v>-295784.45011722425</v>
      </c>
      <c r="W259" s="523">
        <f>V259/T259</f>
        <v>-0.43702786921282183</v>
      </c>
      <c r="X259" s="524"/>
      <c r="Y259" s="434">
        <f>SUM(J259,O259,T259)</f>
        <v>3178336.6967409984</v>
      </c>
      <c r="Z259" s="434">
        <f>SUM(K259,P259,U259)</f>
        <v>3056738.7134794937</v>
      </c>
      <c r="AA259" s="522">
        <f>Z259-Y259</f>
        <v>-121597.98326150468</v>
      </c>
      <c r="AB259" s="523">
        <f>AA259/Y259</f>
        <v>-3.8258370608182816E-2</v>
      </c>
      <c r="AC259" s="524"/>
      <c r="AD259" s="527">
        <v>0</v>
      </c>
      <c r="AE259" s="447">
        <v>643388.25045464048</v>
      </c>
      <c r="AF259" s="515"/>
      <c r="AG259" s="399">
        <v>3178336.6967409984</v>
      </c>
      <c r="AH259" s="399">
        <f>SUM(Z259,AE259)</f>
        <v>3700126.9639341342</v>
      </c>
      <c r="AI259" s="522">
        <f>AH259-AG259</f>
        <v>521790.26719313581</v>
      </c>
      <c r="AJ259" s="523">
        <f>AI259/AG259</f>
        <v>0.16417085947129795</v>
      </c>
      <c r="AL259" s="529">
        <f>J259/$E259</f>
        <v>363.59602942368997</v>
      </c>
      <c r="AM259" s="529">
        <f>K259/$F259</f>
        <v>392.7150533798511</v>
      </c>
      <c r="AN259" s="529">
        <f>AM259-AL259</f>
        <v>29.119023956161129</v>
      </c>
      <c r="AO259" s="530">
        <f>AN259/AL259</f>
        <v>8.0086198967341884E-2</v>
      </c>
      <c r="AP259" s="531"/>
      <c r="AQ259" s="529">
        <f>O259/$E259</f>
        <v>185.10490738908166</v>
      </c>
      <c r="AR259" s="529">
        <f>P259/$F259</f>
        <v>185.81771154666686</v>
      </c>
      <c r="AS259" s="529">
        <f>AR259-AQ259</f>
        <v>0.71280415758519666</v>
      </c>
      <c r="AT259" s="530">
        <f>AS259/AQ259</f>
        <v>3.8508117782470046E-3</v>
      </c>
      <c r="AU259" s="531"/>
      <c r="AV259" s="529">
        <f>T259/$E259</f>
        <v>148.4556099608626</v>
      </c>
      <c r="AW259" s="529">
        <f>U259/$F259</f>
        <v>82.383713663642894</v>
      </c>
      <c r="AX259" s="529">
        <f>AW259-AV259</f>
        <v>-66.071896297219709</v>
      </c>
      <c r="AY259" s="530">
        <f>AX259/AV259</f>
        <v>-0.44506163367378482</v>
      </c>
      <c r="AZ259" s="531"/>
      <c r="BA259" s="529">
        <f>Y259/$E259</f>
        <v>697.1565467736342</v>
      </c>
      <c r="BB259" s="529">
        <f>Z259/$F259</f>
        <v>660.91647859016086</v>
      </c>
      <c r="BC259" s="529">
        <f>BB259-BA259</f>
        <v>-36.24006818347334</v>
      </c>
      <c r="BD259" s="530">
        <f>BC259/BA259</f>
        <v>-5.1982683589774051E-2</v>
      </c>
      <c r="BE259" s="532"/>
      <c r="BF259" s="529">
        <f>AD259/$E259</f>
        <v>0</v>
      </c>
      <c r="BG259" s="529">
        <f>AE259/$F259</f>
        <v>139.11097307127361</v>
      </c>
      <c r="BH259" s="532"/>
      <c r="BI259" s="529">
        <f>AG259/$E259</f>
        <v>697.1565467736342</v>
      </c>
      <c r="BJ259" s="529">
        <f>AH259/$F259</f>
        <v>800.02745166143438</v>
      </c>
      <c r="BK259" s="529">
        <f>BJ259-BI259</f>
        <v>102.87090488780018</v>
      </c>
      <c r="BL259" s="530">
        <f>BK259/BI259</f>
        <v>0.14755782666586967</v>
      </c>
    </row>
    <row r="260" spans="1:64">
      <c r="A260" s="397">
        <v>832</v>
      </c>
      <c r="B260" s="412">
        <v>17</v>
      </c>
      <c r="C260" s="412">
        <v>17</v>
      </c>
      <c r="D260" s="398" t="s">
        <v>284</v>
      </c>
      <c r="E260" s="400">
        <v>3825</v>
      </c>
      <c r="F260" s="400">
        <v>3731</v>
      </c>
      <c r="G260" s="522">
        <f>F260-E260</f>
        <v>-94</v>
      </c>
      <c r="H260" s="523">
        <f>G260/E260</f>
        <v>-2.4575163398692812E-2</v>
      </c>
      <c r="I260" s="523"/>
      <c r="J260" s="400">
        <v>6166467.9478864307</v>
      </c>
      <c r="K260" s="434">
        <f>'1. Vos-laskelma'!D260</f>
        <v>6212375.620329353</v>
      </c>
      <c r="L260" s="522">
        <f>K260-J260</f>
        <v>45907.672442922369</v>
      </c>
      <c r="M260" s="523">
        <f>L260/J260</f>
        <v>7.4447273270361056E-3</v>
      </c>
      <c r="N260" s="523"/>
      <c r="O260" s="400">
        <v>1837642.6592332195</v>
      </c>
      <c r="P260" s="434">
        <f>'1. Vos-laskelma'!G260</f>
        <v>1993501.3859209314</v>
      </c>
      <c r="Q260" s="522">
        <f>P260-O260</f>
        <v>155858.7266877119</v>
      </c>
      <c r="R260" s="523">
        <f>Q260/O260</f>
        <v>8.4814490948281529E-2</v>
      </c>
      <c r="S260" s="523"/>
      <c r="T260" s="400">
        <v>765441.80607375619</v>
      </c>
      <c r="U260" s="434">
        <f>'1. Vos-laskelma'!I260</f>
        <v>541926.47079402232</v>
      </c>
      <c r="V260" s="522">
        <f>U260-T260</f>
        <v>-223515.33527973387</v>
      </c>
      <c r="W260" s="523">
        <f>V260/T260</f>
        <v>-0.29200826699841431</v>
      </c>
      <c r="X260" s="524"/>
      <c r="Y260" s="434">
        <f>SUM(J260,O260,T260)</f>
        <v>8769552.4131934065</v>
      </c>
      <c r="Z260" s="434">
        <f>SUM(K260,P260,U260)</f>
        <v>8747803.4770443067</v>
      </c>
      <c r="AA260" s="522">
        <f>Z260-Y260</f>
        <v>-21748.936149099842</v>
      </c>
      <c r="AB260" s="523">
        <f>AA260/Y260</f>
        <v>-2.4800508765281479E-3</v>
      </c>
      <c r="AC260" s="524"/>
      <c r="AD260" s="527">
        <v>0</v>
      </c>
      <c r="AE260" s="447">
        <v>645201.0192195971</v>
      </c>
      <c r="AF260" s="515"/>
      <c r="AG260" s="399">
        <v>8769552.4131934065</v>
      </c>
      <c r="AH260" s="399">
        <f>SUM(Z260,AE260)</f>
        <v>9393004.4962639045</v>
      </c>
      <c r="AI260" s="522">
        <f>AH260-AG260</f>
        <v>623452.08307049796</v>
      </c>
      <c r="AJ260" s="523">
        <f>AI260/AG260</f>
        <v>7.1092805390220559E-2</v>
      </c>
      <c r="AL260" s="529">
        <f>J260/$E260</f>
        <v>1612.1484831075636</v>
      </c>
      <c r="AM260" s="529">
        <f>K260/$F260</f>
        <v>1665.0698526747126</v>
      </c>
      <c r="AN260" s="529">
        <f>AM260-AL260</f>
        <v>52.921369567148986</v>
      </c>
      <c r="AO260" s="530">
        <f>AN260/AL260</f>
        <v>3.2826610031067488E-2</v>
      </c>
      <c r="AP260" s="531"/>
      <c r="AQ260" s="529">
        <f>O260/$E260</f>
        <v>480.42945339430577</v>
      </c>
      <c r="AR260" s="529">
        <f>P260/$F260</f>
        <v>534.30752771935977</v>
      </c>
      <c r="AS260" s="529">
        <f>AR260-AQ260</f>
        <v>53.878074325054001</v>
      </c>
      <c r="AT260" s="530">
        <f>AS260/AQ260</f>
        <v>0.11214565207107384</v>
      </c>
      <c r="AU260" s="531"/>
      <c r="AV260" s="529">
        <f>T260/$E260</f>
        <v>200.11550485588398</v>
      </c>
      <c r="AW260" s="529">
        <f>U260/$F260</f>
        <v>145.24965714125497</v>
      </c>
      <c r="AX260" s="529">
        <f>AW260-AV260</f>
        <v>-54.865847714629012</v>
      </c>
      <c r="AY260" s="530">
        <f>AX260/AV260</f>
        <v>-0.27417089822271107</v>
      </c>
      <c r="AZ260" s="531"/>
      <c r="BA260" s="529">
        <f>Y260/$E260</f>
        <v>2292.6934413577533</v>
      </c>
      <c r="BB260" s="529">
        <f>Z260/$F260</f>
        <v>2344.6270375353274</v>
      </c>
      <c r="BC260" s="529">
        <f>BB260-BA260</f>
        <v>51.933596177574145</v>
      </c>
      <c r="BD260" s="530">
        <f>BC260/BA260</f>
        <v>2.265178381058159E-2</v>
      </c>
      <c r="BE260" s="532"/>
      <c r="BF260" s="529">
        <f>AD260/$E260</f>
        <v>0</v>
      </c>
      <c r="BG260" s="529">
        <f>AE260/$F260</f>
        <v>172.92978269085958</v>
      </c>
      <c r="BH260" s="532"/>
      <c r="BI260" s="529">
        <f>AG260/$E260</f>
        <v>2292.6934413577533</v>
      </c>
      <c r="BJ260" s="529">
        <f>AH260/$F260</f>
        <v>2517.556820226187</v>
      </c>
      <c r="BK260" s="529">
        <f>BJ260-BI260</f>
        <v>224.86337886843376</v>
      </c>
      <c r="BL260" s="530">
        <f>BK260/BI260</f>
        <v>9.8078258005251537E-2</v>
      </c>
    </row>
    <row r="261" spans="1:64">
      <c r="A261" s="397">
        <v>833</v>
      </c>
      <c r="B261" s="412">
        <v>2</v>
      </c>
      <c r="C261" s="412">
        <v>2</v>
      </c>
      <c r="D261" s="398" t="s">
        <v>285</v>
      </c>
      <c r="E261" s="400">
        <v>1691</v>
      </c>
      <c r="F261" s="400">
        <v>1705</v>
      </c>
      <c r="G261" s="522">
        <f>F261-E261</f>
        <v>14</v>
      </c>
      <c r="H261" s="523">
        <f>G261/E261</f>
        <v>8.27912477823773E-3</v>
      </c>
      <c r="I261" s="523"/>
      <c r="J261" s="400">
        <v>1192391.8927866234</v>
      </c>
      <c r="K261" s="434">
        <f>'1. Vos-laskelma'!D261</f>
        <v>1266484.2482051561</v>
      </c>
      <c r="L261" s="522">
        <f>K261-J261</f>
        <v>74092.355418532621</v>
      </c>
      <c r="M261" s="523">
        <f>L261/J261</f>
        <v>6.213758737102662E-2</v>
      </c>
      <c r="N261" s="523"/>
      <c r="O261" s="400">
        <v>376592.34515492304</v>
      </c>
      <c r="P261" s="434">
        <f>'1. Vos-laskelma'!G261</f>
        <v>417782.28411695146</v>
      </c>
      <c r="Q261" s="522">
        <f>P261-O261</f>
        <v>41189.93896202842</v>
      </c>
      <c r="R261" s="523">
        <f>Q261/O261</f>
        <v>0.10937540152358553</v>
      </c>
      <c r="S261" s="523"/>
      <c r="T261" s="400">
        <v>335096.1111613845</v>
      </c>
      <c r="U261" s="434">
        <f>'1. Vos-laskelma'!I261</f>
        <v>258525.91009583516</v>
      </c>
      <c r="V261" s="522">
        <f>U261-T261</f>
        <v>-76570.201065549336</v>
      </c>
      <c r="W261" s="523">
        <f>V261/T261</f>
        <v>-0.22850220732246165</v>
      </c>
      <c r="X261" s="524"/>
      <c r="Y261" s="434">
        <f>SUM(J261,O261,T261)</f>
        <v>1904080.3491029309</v>
      </c>
      <c r="Z261" s="434">
        <f>SUM(K261,P261,U261)</f>
        <v>1942792.4424179427</v>
      </c>
      <c r="AA261" s="522">
        <f>Z261-Y261</f>
        <v>38712.093315011822</v>
      </c>
      <c r="AB261" s="523">
        <f>AA261/Y261</f>
        <v>2.0331123806435081E-2</v>
      </c>
      <c r="AC261" s="524"/>
      <c r="AD261" s="527">
        <v>0</v>
      </c>
      <c r="AE261" s="447">
        <v>174501.48923555811</v>
      </c>
      <c r="AF261" s="515"/>
      <c r="AG261" s="399">
        <v>1904080.3491029309</v>
      </c>
      <c r="AH261" s="399">
        <f>SUM(Z261,AE261)</f>
        <v>2117293.931653501</v>
      </c>
      <c r="AI261" s="522">
        <f>AH261-AG261</f>
        <v>213213.58255057014</v>
      </c>
      <c r="AJ261" s="523">
        <f>AI261/AG261</f>
        <v>0.11197719815291483</v>
      </c>
      <c r="AL261" s="529">
        <f>J261/$E261</f>
        <v>705.14009035282288</v>
      </c>
      <c r="AM261" s="529">
        <f>K261/$F261</f>
        <v>742.80601067751093</v>
      </c>
      <c r="AN261" s="529">
        <f>AM261-AL261</f>
        <v>37.665920324688045</v>
      </c>
      <c r="AO261" s="530">
        <f>AN261/AL261</f>
        <v>5.3416223017246939E-2</v>
      </c>
      <c r="AP261" s="531"/>
      <c r="AQ261" s="529">
        <f>O261/$E261</f>
        <v>222.70392971905562</v>
      </c>
      <c r="AR261" s="529">
        <f>P261/$F261</f>
        <v>245.03359772255217</v>
      </c>
      <c r="AS261" s="529">
        <f>AR261-AQ261</f>
        <v>22.32966800349655</v>
      </c>
      <c r="AT261" s="530">
        <f>AS261/AQ261</f>
        <v>0.10026616068996072</v>
      </c>
      <c r="AU261" s="531"/>
      <c r="AV261" s="529">
        <f>T261/$E261</f>
        <v>198.16446550052305</v>
      </c>
      <c r="AW261" s="529">
        <f>U261/$F261</f>
        <v>151.62809976295318</v>
      </c>
      <c r="AX261" s="529">
        <f>AW261-AV261</f>
        <v>-46.536365737569866</v>
      </c>
      <c r="AY261" s="530">
        <f>AX261/AV261</f>
        <v>-0.23483708655852345</v>
      </c>
      <c r="AZ261" s="531"/>
      <c r="BA261" s="529">
        <f>Y261/$E261</f>
        <v>1126.0084855724015</v>
      </c>
      <c r="BB261" s="529">
        <f>Z261/$F261</f>
        <v>1139.4677081630161</v>
      </c>
      <c r="BC261" s="529">
        <f>BB261-BA261</f>
        <v>13.459222590614672</v>
      </c>
      <c r="BD261" s="530">
        <f>BC261/BA261</f>
        <v>1.1953038332364552E-2</v>
      </c>
      <c r="BE261" s="532"/>
      <c r="BF261" s="529">
        <f>AD261/$E261</f>
        <v>0</v>
      </c>
      <c r="BG261" s="529">
        <f>AE261/$F261</f>
        <v>102.34691450765871</v>
      </c>
      <c r="BH261" s="532"/>
      <c r="BI261" s="529">
        <f>AG261/$E261</f>
        <v>1126.0084855724015</v>
      </c>
      <c r="BJ261" s="529">
        <f>AH261/$F261</f>
        <v>1241.8146226706751</v>
      </c>
      <c r="BK261" s="529">
        <f>BJ261-BI261</f>
        <v>115.80613709827367</v>
      </c>
      <c r="BL261" s="530">
        <f>BK261/BI261</f>
        <v>0.10284659359330149</v>
      </c>
    </row>
    <row r="262" spans="1:64">
      <c r="A262" s="397">
        <v>834</v>
      </c>
      <c r="B262" s="412">
        <v>5</v>
      </c>
      <c r="C262" s="412">
        <v>5</v>
      </c>
      <c r="D262" s="398" t="s">
        <v>286</v>
      </c>
      <c r="E262" s="400">
        <v>5879</v>
      </c>
      <c r="F262" s="400">
        <v>5844</v>
      </c>
      <c r="G262" s="522">
        <f>F262-E262</f>
        <v>-35</v>
      </c>
      <c r="H262" s="523">
        <f>G262/E262</f>
        <v>-5.953393434257527E-3</v>
      </c>
      <c r="I262" s="523"/>
      <c r="J262" s="400">
        <v>3277246.0320557044</v>
      </c>
      <c r="K262" s="434">
        <f>'1. Vos-laskelma'!D262</f>
        <v>3004309.3317501261</v>
      </c>
      <c r="L262" s="522">
        <f>K262-J262</f>
        <v>-272936.7003055783</v>
      </c>
      <c r="M262" s="523">
        <f>L262/J262</f>
        <v>-8.3282334507664174E-2</v>
      </c>
      <c r="N262" s="523"/>
      <c r="O262" s="400">
        <v>1595625.0040446012</v>
      </c>
      <c r="P262" s="434">
        <f>'1. Vos-laskelma'!G262</f>
        <v>1713630.193337966</v>
      </c>
      <c r="Q262" s="522">
        <f>P262-O262</f>
        <v>118005.18929336476</v>
      </c>
      <c r="R262" s="523">
        <f>Q262/O262</f>
        <v>7.3955465096275375E-2</v>
      </c>
      <c r="S262" s="523"/>
      <c r="T262" s="400">
        <v>1089004.4694244643</v>
      </c>
      <c r="U262" s="434">
        <f>'1. Vos-laskelma'!I262</f>
        <v>708488.99731680378</v>
      </c>
      <c r="V262" s="522">
        <f>U262-T262</f>
        <v>-380515.47210766049</v>
      </c>
      <c r="W262" s="523">
        <f>V262/T262</f>
        <v>-0.34941589570221121</v>
      </c>
      <c r="X262" s="524"/>
      <c r="Y262" s="434">
        <f>SUM(J262,O262,T262)</f>
        <v>5961875.5055247694</v>
      </c>
      <c r="Z262" s="434">
        <f>SUM(K262,P262,U262)</f>
        <v>5426428.5224048961</v>
      </c>
      <c r="AA262" s="522">
        <f>Z262-Y262</f>
        <v>-535446.98311987333</v>
      </c>
      <c r="AB262" s="523">
        <f>AA262/Y262</f>
        <v>-8.9811835658709011E-2</v>
      </c>
      <c r="AC262" s="524"/>
      <c r="AD262" s="527">
        <v>0</v>
      </c>
      <c r="AE262" s="447">
        <v>617503.73117976321</v>
      </c>
      <c r="AF262" s="515"/>
      <c r="AG262" s="399">
        <v>5961875.5055247694</v>
      </c>
      <c r="AH262" s="399">
        <f>SUM(Z262,AE262)</f>
        <v>6043932.2535846597</v>
      </c>
      <c r="AI262" s="522">
        <f>AH262-AG262</f>
        <v>82056.748059890233</v>
      </c>
      <c r="AJ262" s="523">
        <f>AI262/AG262</f>
        <v>1.3763579595690925E-2</v>
      </c>
      <c r="AL262" s="529">
        <f>J262/$E262</f>
        <v>557.44957170534178</v>
      </c>
      <c r="AM262" s="529">
        <f>K262/$F262</f>
        <v>514.08441679502505</v>
      </c>
      <c r="AN262" s="529">
        <f>AM262-AL262</f>
        <v>-43.365154910316733</v>
      </c>
      <c r="AO262" s="530">
        <f>AN262/AL262</f>
        <v>-7.7792067859438249E-2</v>
      </c>
      <c r="AP262" s="531"/>
      <c r="AQ262" s="529">
        <f>O262/$E262</f>
        <v>271.4109549318934</v>
      </c>
      <c r="AR262" s="529">
        <f>P262/$F262</f>
        <v>293.22898585523029</v>
      </c>
      <c r="AS262" s="529">
        <f>AR262-AQ262</f>
        <v>21.818030923336892</v>
      </c>
      <c r="AT262" s="530">
        <f>AS262/AQ262</f>
        <v>8.0387436567591036E-2</v>
      </c>
      <c r="AU262" s="531"/>
      <c r="AV262" s="529">
        <f>T262/$E262</f>
        <v>185.23634451853448</v>
      </c>
      <c r="AW262" s="529">
        <f>U262/$F262</f>
        <v>121.23357243614028</v>
      </c>
      <c r="AX262" s="529">
        <f>AW262-AV262</f>
        <v>-64.002772082394202</v>
      </c>
      <c r="AY262" s="530">
        <f>AX262/AV262</f>
        <v>-0.34551951588523266</v>
      </c>
      <c r="AZ262" s="531"/>
      <c r="BA262" s="529">
        <f>Y262/$E262</f>
        <v>1014.0968711557696</v>
      </c>
      <c r="BB262" s="529">
        <f>Z262/$F262</f>
        <v>928.54697508639561</v>
      </c>
      <c r="BC262" s="529">
        <f>BB262-BA262</f>
        <v>-85.549896069373972</v>
      </c>
      <c r="BD262" s="530">
        <f>BC262/BA262</f>
        <v>-8.4360674510190012E-2</v>
      </c>
      <c r="BE262" s="532"/>
      <c r="BF262" s="529">
        <f>AD262/$E262</f>
        <v>0</v>
      </c>
      <c r="BG262" s="529">
        <f>AE262/$F262</f>
        <v>105.66456727922026</v>
      </c>
      <c r="BH262" s="532"/>
      <c r="BI262" s="529">
        <f>AG262/$E262</f>
        <v>1014.0968711557696</v>
      </c>
      <c r="BJ262" s="529">
        <f>AH262/$F262</f>
        <v>1034.211542365616</v>
      </c>
      <c r="BK262" s="529">
        <f>BJ262-BI262</f>
        <v>20.114671209846392</v>
      </c>
      <c r="BL262" s="530">
        <f>BK262/BI262</f>
        <v>1.9835058939607648E-2</v>
      </c>
    </row>
    <row r="263" spans="1:64">
      <c r="A263" s="397">
        <v>837</v>
      </c>
      <c r="B263" s="412">
        <v>6</v>
      </c>
      <c r="C263" s="412">
        <v>6</v>
      </c>
      <c r="D263" s="398" t="s">
        <v>287</v>
      </c>
      <c r="E263" s="400">
        <v>249009</v>
      </c>
      <c r="F263" s="400">
        <v>255050</v>
      </c>
      <c r="G263" s="522">
        <f>F263-E263</f>
        <v>6041</v>
      </c>
      <c r="H263" s="523">
        <f>G263/E263</f>
        <v>2.4260167303189844E-2</v>
      </c>
      <c r="I263" s="523"/>
      <c r="J263" s="400">
        <v>-40020475.131193191</v>
      </c>
      <c r="K263" s="434">
        <f>'1. Vos-laskelma'!D263</f>
        <v>-38489811.445636243</v>
      </c>
      <c r="L263" s="522">
        <f>K263-J263</f>
        <v>1530663.6855569482</v>
      </c>
      <c r="M263" s="523">
        <f>L263/J263</f>
        <v>-3.8247014323023409E-2</v>
      </c>
      <c r="N263" s="523"/>
      <c r="O263" s="400">
        <v>1235695.6416559145</v>
      </c>
      <c r="P263" s="434">
        <f>'1. Vos-laskelma'!G263</f>
        <v>-161466.89274224796</v>
      </c>
      <c r="Q263" s="522">
        <f>P263-O263</f>
        <v>-1397162.5343981625</v>
      </c>
      <c r="R263" s="523">
        <f>Q263/O263</f>
        <v>-1.1306688211070095</v>
      </c>
      <c r="S263" s="523"/>
      <c r="T263" s="400">
        <v>36720100.380104199</v>
      </c>
      <c r="U263" s="434">
        <f>'1. Vos-laskelma'!I263</f>
        <v>25664370.233016901</v>
      </c>
      <c r="V263" s="522">
        <f>U263-T263</f>
        <v>-11055730.147087298</v>
      </c>
      <c r="W263" s="523">
        <f>V263/T263</f>
        <v>-0.30108115262880786</v>
      </c>
      <c r="X263" s="524"/>
      <c r="Y263" s="434">
        <f>SUM(J263,O263,T263)</f>
        <v>-2064679.1094330773</v>
      </c>
      <c r="Z263" s="434">
        <f>SUM(K263,P263,U263)</f>
        <v>-12986908.105361588</v>
      </c>
      <c r="AA263" s="522">
        <f>Z263-Y263</f>
        <v>-10922228.995928511</v>
      </c>
      <c r="AB263" s="523">
        <f>AA263/Y263</f>
        <v>5.2900370551661915</v>
      </c>
      <c r="AC263" s="524"/>
      <c r="AD263" s="527">
        <v>0</v>
      </c>
      <c r="AE263" s="447">
        <v>49839045.354030594</v>
      </c>
      <c r="AF263" s="515"/>
      <c r="AG263" s="399">
        <v>-2064679.1094330773</v>
      </c>
      <c r="AH263" s="399">
        <f>SUM(Z263,AE263)</f>
        <v>36852137.248669006</v>
      </c>
      <c r="AI263" s="522">
        <f>AH263-AG263</f>
        <v>38916816.358102083</v>
      </c>
      <c r="AJ263" s="523">
        <f>AI263/AG263</f>
        <v>-18.848844927184796</v>
      </c>
      <c r="AL263" s="529">
        <f>J263/$E263</f>
        <v>-160.71899060352513</v>
      </c>
      <c r="AM263" s="529">
        <f>K263/$F263</f>
        <v>-150.91084667961672</v>
      </c>
      <c r="AN263" s="529">
        <f>AM263-AL263</f>
        <v>9.8081439239084034</v>
      </c>
      <c r="AO263" s="530">
        <f>AN263/AL263</f>
        <v>-6.1026664534646953E-2</v>
      </c>
      <c r="AP263" s="531"/>
      <c r="AQ263" s="529">
        <f>O263/$E263</f>
        <v>4.9624537332221506</v>
      </c>
      <c r="AR263" s="529">
        <f>P263/$F263</f>
        <v>-0.63307936774063112</v>
      </c>
      <c r="AS263" s="529">
        <f>AR263-AQ263</f>
        <v>-5.5955331009627818</v>
      </c>
      <c r="AT263" s="530">
        <f>AS263/AQ263</f>
        <v>-1.1275738579691641</v>
      </c>
      <c r="AU263" s="531"/>
      <c r="AV263" s="529">
        <f>T263/$E263</f>
        <v>147.46495259249343</v>
      </c>
      <c r="AW263" s="529">
        <f>U263/$F263</f>
        <v>100.62485878461831</v>
      </c>
      <c r="AX263" s="529">
        <f>AW263-AV263</f>
        <v>-46.840093807875121</v>
      </c>
      <c r="AY263" s="530">
        <f>AX263/AV263</f>
        <v>-0.31763543122896221</v>
      </c>
      <c r="AZ263" s="531"/>
      <c r="BA263" s="529">
        <f>Y263/$E263</f>
        <v>-8.2915842778095463</v>
      </c>
      <c r="BB263" s="529">
        <f>Z263/$F263</f>
        <v>-50.919067262739027</v>
      </c>
      <c r="BC263" s="529">
        <f>BB263-BA263</f>
        <v>-42.627482984929479</v>
      </c>
      <c r="BD263" s="530">
        <f>BC263/BA263</f>
        <v>5.1410540563414164</v>
      </c>
      <c r="BE263" s="532"/>
      <c r="BF263" s="529">
        <f>AD263/$E263</f>
        <v>0</v>
      </c>
      <c r="BG263" s="529">
        <f>AE263/$F263</f>
        <v>195.40892120772631</v>
      </c>
      <c r="BH263" s="532"/>
      <c r="BI263" s="529">
        <f>AG263/$E263</f>
        <v>-8.2915842778095463</v>
      </c>
      <c r="BJ263" s="529">
        <f>AH263/$F263</f>
        <v>144.48985394498729</v>
      </c>
      <c r="BK263" s="529">
        <f>BJ263-BI263</f>
        <v>152.78143822279682</v>
      </c>
      <c r="BL263" s="530">
        <f>BK263/BI263</f>
        <v>-18.426085185153337</v>
      </c>
    </row>
    <row r="264" spans="1:64">
      <c r="A264" s="397">
        <v>844</v>
      </c>
      <c r="B264" s="412">
        <v>11</v>
      </c>
      <c r="C264" s="412">
        <v>11</v>
      </c>
      <c r="D264" s="398" t="s">
        <v>288</v>
      </c>
      <c r="E264" s="400">
        <v>1441</v>
      </c>
      <c r="F264" s="400">
        <v>1412</v>
      </c>
      <c r="G264" s="522">
        <f>F264-E264</f>
        <v>-29</v>
      </c>
      <c r="H264" s="523">
        <f>G264/E264</f>
        <v>-2.0124913254684247E-2</v>
      </c>
      <c r="I264" s="523"/>
      <c r="J264" s="400">
        <v>-65124.742059185592</v>
      </c>
      <c r="K264" s="434">
        <f>'1. Vos-laskelma'!D264</f>
        <v>-41107.024818627251</v>
      </c>
      <c r="L264" s="522">
        <f>K264-J264</f>
        <v>24017.717240558341</v>
      </c>
      <c r="M264" s="523">
        <f>L264/J264</f>
        <v>-0.36879558338566554</v>
      </c>
      <c r="N264" s="523"/>
      <c r="O264" s="400">
        <v>751697.50509584288</v>
      </c>
      <c r="P264" s="434">
        <f>'1. Vos-laskelma'!G264</f>
        <v>800745.64624365338</v>
      </c>
      <c r="Q264" s="522">
        <f>P264-O264</f>
        <v>49048.1411478105</v>
      </c>
      <c r="R264" s="523">
        <f>Q264/O264</f>
        <v>6.5249838951583011E-2</v>
      </c>
      <c r="S264" s="523"/>
      <c r="T264" s="400">
        <v>358454.45312555594</v>
      </c>
      <c r="U264" s="434">
        <f>'1. Vos-laskelma'!I264</f>
        <v>262381.75084959721</v>
      </c>
      <c r="V264" s="522">
        <f>U264-T264</f>
        <v>-96072.702275958727</v>
      </c>
      <c r="W264" s="523">
        <f>V264/T264</f>
        <v>-0.26801927396423586</v>
      </c>
      <c r="X264" s="524"/>
      <c r="Y264" s="434">
        <f>SUM(J264,O264,T264)</f>
        <v>1045027.2161622131</v>
      </c>
      <c r="Z264" s="434">
        <f>SUM(K264,P264,U264)</f>
        <v>1022020.3722746233</v>
      </c>
      <c r="AA264" s="522">
        <f>Z264-Y264</f>
        <v>-23006.843887589872</v>
      </c>
      <c r="AB264" s="523">
        <f>AA264/Y264</f>
        <v>-2.2015545176020241E-2</v>
      </c>
      <c r="AC264" s="524"/>
      <c r="AD264" s="527">
        <v>0</v>
      </c>
      <c r="AE264" s="447">
        <v>172225.15070861395</v>
      </c>
      <c r="AF264" s="515"/>
      <c r="AG264" s="399">
        <v>1045027.2161622131</v>
      </c>
      <c r="AH264" s="399">
        <f>SUM(Z264,AE264)</f>
        <v>1194245.5229832372</v>
      </c>
      <c r="AI264" s="522">
        <f>AH264-AG264</f>
        <v>149218.30682102405</v>
      </c>
      <c r="AJ264" s="523">
        <f>AI264/AG264</f>
        <v>0.14278891928673157</v>
      </c>
      <c r="AL264" s="529">
        <f>J264/$E264</f>
        <v>-45.194130506027477</v>
      </c>
      <c r="AM264" s="529">
        <f>K264/$F264</f>
        <v>-29.112623809226097</v>
      </c>
      <c r="AN264" s="529">
        <f>AM264-AL264</f>
        <v>16.08150669680138</v>
      </c>
      <c r="AO264" s="530">
        <f>AN264/AL264</f>
        <v>-0.35583175329939387</v>
      </c>
      <c r="AP264" s="531"/>
      <c r="AQ264" s="529">
        <f>O264/$E264</f>
        <v>521.64989944194508</v>
      </c>
      <c r="AR264" s="529">
        <f>P264/$F264</f>
        <v>567.10031603658172</v>
      </c>
      <c r="AS264" s="529">
        <f>AR264-AQ264</f>
        <v>45.450416594636636</v>
      </c>
      <c r="AT264" s="530">
        <f>AS264/AQ264</f>
        <v>8.7128199666594311E-2</v>
      </c>
      <c r="AU264" s="531"/>
      <c r="AV264" s="529">
        <f>T264/$E264</f>
        <v>248.75395775541702</v>
      </c>
      <c r="AW264" s="529">
        <f>U264/$F264</f>
        <v>185.82276972351079</v>
      </c>
      <c r="AX264" s="529">
        <f>AW264-AV264</f>
        <v>-62.931188031906231</v>
      </c>
      <c r="AY264" s="530">
        <f>AX264/AV264</f>
        <v>-0.25298567548333128</v>
      </c>
      <c r="AZ264" s="531"/>
      <c r="BA264" s="529">
        <f>Y264/$E264</f>
        <v>725.20972669133459</v>
      </c>
      <c r="BB264" s="529">
        <f>Z264/$F264</f>
        <v>723.81046195086628</v>
      </c>
      <c r="BC264" s="529">
        <f>BB264-BA264</f>
        <v>-1.3992647404683112</v>
      </c>
      <c r="BD264" s="530">
        <f>BC264/BA264</f>
        <v>-1.9294621803436862E-3</v>
      </c>
      <c r="BE264" s="532"/>
      <c r="BF264" s="529">
        <f>AD264/$E264</f>
        <v>0</v>
      </c>
      <c r="BG264" s="529">
        <f>AE264/$F264</f>
        <v>121.97248633754529</v>
      </c>
      <c r="BH264" s="532"/>
      <c r="BI264" s="529">
        <f>AG264/$E264</f>
        <v>725.20972669133459</v>
      </c>
      <c r="BJ264" s="529">
        <f>AH264/$F264</f>
        <v>845.7829482884116</v>
      </c>
      <c r="BK264" s="529">
        <f>BJ264-BI264</f>
        <v>120.57322159707701</v>
      </c>
      <c r="BL264" s="530">
        <f>BK264/BI264</f>
        <v>0.16625979652420692</v>
      </c>
    </row>
    <row r="265" spans="1:64">
      <c r="A265" s="397">
        <v>845</v>
      </c>
      <c r="B265" s="412">
        <v>19</v>
      </c>
      <c r="C265" s="412">
        <v>19</v>
      </c>
      <c r="D265" s="398" t="s">
        <v>289</v>
      </c>
      <c r="E265" s="400">
        <v>2863</v>
      </c>
      <c r="F265" s="400">
        <v>2831</v>
      </c>
      <c r="G265" s="522">
        <f>F265-E265</f>
        <v>-32</v>
      </c>
      <c r="H265" s="523">
        <f>G265/E265</f>
        <v>-1.1177086971707998E-2</v>
      </c>
      <c r="I265" s="523"/>
      <c r="J265" s="400">
        <v>2388477.0051649124</v>
      </c>
      <c r="K265" s="434">
        <f>'1. Vos-laskelma'!D265</f>
        <v>2269964.1850622292</v>
      </c>
      <c r="L265" s="522">
        <f>K265-J265</f>
        <v>-118512.82010268327</v>
      </c>
      <c r="M265" s="523">
        <f>L265/J265</f>
        <v>-4.9618572775206829E-2</v>
      </c>
      <c r="N265" s="523"/>
      <c r="O265" s="400">
        <v>1255008.2280608944</v>
      </c>
      <c r="P265" s="434">
        <f>'1. Vos-laskelma'!G265</f>
        <v>1167700.098500143</v>
      </c>
      <c r="Q265" s="522">
        <f>P265-O265</f>
        <v>-87308.129560751375</v>
      </c>
      <c r="R265" s="523">
        <f>Q265/O265</f>
        <v>-6.9567774623797193E-2</v>
      </c>
      <c r="S265" s="523"/>
      <c r="T265" s="400">
        <v>589827.92928421777</v>
      </c>
      <c r="U265" s="434">
        <f>'1. Vos-laskelma'!I265</f>
        <v>468072.42922719033</v>
      </c>
      <c r="V265" s="522">
        <f>U265-T265</f>
        <v>-121755.50005702744</v>
      </c>
      <c r="W265" s="523">
        <f>V265/T265</f>
        <v>-0.20642545734445489</v>
      </c>
      <c r="X265" s="524"/>
      <c r="Y265" s="434">
        <f>SUM(J265,O265,T265)</f>
        <v>4233313.1625100244</v>
      </c>
      <c r="Z265" s="434">
        <f>SUM(K265,P265,U265)</f>
        <v>3905736.7127895625</v>
      </c>
      <c r="AA265" s="522">
        <f>Z265-Y265</f>
        <v>-327576.44972046185</v>
      </c>
      <c r="AB265" s="523">
        <f>AA265/Y265</f>
        <v>-7.738063241374625E-2</v>
      </c>
      <c r="AC265" s="524"/>
      <c r="AD265" s="527">
        <v>0</v>
      </c>
      <c r="AE265" s="447">
        <v>383837.95066435338</v>
      </c>
      <c r="AF265" s="515"/>
      <c r="AG265" s="399">
        <v>4233313.1625100244</v>
      </c>
      <c r="AH265" s="399">
        <f>SUM(Z265,AE265)</f>
        <v>4289574.6634539161</v>
      </c>
      <c r="AI265" s="522">
        <f>AH265-AG265</f>
        <v>56261.500943891704</v>
      </c>
      <c r="AJ265" s="523">
        <f>AI265/AG265</f>
        <v>1.329018165774748E-2</v>
      </c>
      <c r="AL265" s="529">
        <f>J265/$E265</f>
        <v>834.25672552040248</v>
      </c>
      <c r="AM265" s="529">
        <f>K265/$F265</f>
        <v>801.82415579732572</v>
      </c>
      <c r="AN265" s="529">
        <f>AM265-AL265</f>
        <v>-32.432569723076767</v>
      </c>
      <c r="AO265" s="530">
        <f>AN265/AL265</f>
        <v>-3.8876006307106005E-2</v>
      </c>
      <c r="AP265" s="531"/>
      <c r="AQ265" s="529">
        <f>O265/$E265</f>
        <v>438.35425360143012</v>
      </c>
      <c r="AR265" s="529">
        <f>P265/$F265</f>
        <v>412.46912698698094</v>
      </c>
      <c r="AS265" s="529">
        <f>AR265-AQ265</f>
        <v>-25.885126614449177</v>
      </c>
      <c r="AT265" s="530">
        <f>AS265/AQ265</f>
        <v>-5.9050702489555421E-2</v>
      </c>
      <c r="AU265" s="531"/>
      <c r="AV265" s="529">
        <f>T265/$E265</f>
        <v>206.01743949850427</v>
      </c>
      <c r="AW265" s="529">
        <f>U265/$F265</f>
        <v>165.33819471112341</v>
      </c>
      <c r="AX265" s="529">
        <f>AW265-AV265</f>
        <v>-40.679244787380867</v>
      </c>
      <c r="AY265" s="530">
        <f>AX265/AV265</f>
        <v>-0.19745534594742989</v>
      </c>
      <c r="AZ265" s="531"/>
      <c r="BA265" s="529">
        <f>Y265/$E265</f>
        <v>1478.6284186203368</v>
      </c>
      <c r="BB265" s="529">
        <f>Z265/$F265</f>
        <v>1379.6314774954301</v>
      </c>
      <c r="BC265" s="529">
        <f>BB265-BA265</f>
        <v>-98.996941124906698</v>
      </c>
      <c r="BD265" s="530">
        <f>BC265/BA265</f>
        <v>-6.6951872342124824E-2</v>
      </c>
      <c r="BE265" s="532"/>
      <c r="BF265" s="529">
        <f>AD265/$E265</f>
        <v>0</v>
      </c>
      <c r="BG265" s="529">
        <f>AE265/$F265</f>
        <v>135.58387519051692</v>
      </c>
      <c r="BH265" s="532"/>
      <c r="BI265" s="529">
        <f>AG265/$E265</f>
        <v>1478.6284186203368</v>
      </c>
      <c r="BJ265" s="529">
        <f>AH265/$F265</f>
        <v>1515.215352685947</v>
      </c>
      <c r="BK265" s="529">
        <f>BJ265-BI265</f>
        <v>36.586934065610194</v>
      </c>
      <c r="BL265" s="530">
        <f>BK265/BI265</f>
        <v>2.4743832598421413E-2</v>
      </c>
    </row>
    <row r="266" spans="1:64">
      <c r="A266" s="397">
        <v>846</v>
      </c>
      <c r="B266" s="412">
        <v>14</v>
      </c>
      <c r="C266" s="412">
        <v>14</v>
      </c>
      <c r="D266" s="398" t="s">
        <v>290</v>
      </c>
      <c r="E266" s="400">
        <v>4862</v>
      </c>
      <c r="F266" s="400">
        <v>4758</v>
      </c>
      <c r="G266" s="522">
        <f>F266-E266</f>
        <v>-104</v>
      </c>
      <c r="H266" s="523">
        <f>G266/E266</f>
        <v>-2.1390374331550801E-2</v>
      </c>
      <c r="I266" s="523"/>
      <c r="J266" s="400">
        <v>2389817.6523654521</v>
      </c>
      <c r="K266" s="434">
        <f>'1. Vos-laskelma'!D266</f>
        <v>2163055.0515128998</v>
      </c>
      <c r="L266" s="522">
        <f>K266-J266</f>
        <v>-226762.60085255234</v>
      </c>
      <c r="M266" s="523">
        <f>L266/J266</f>
        <v>-9.4886988816113946E-2</v>
      </c>
      <c r="N266" s="523"/>
      <c r="O266" s="400">
        <v>2846111.3497847915</v>
      </c>
      <c r="P266" s="434">
        <f>'1. Vos-laskelma'!G266</f>
        <v>2876946.9306597882</v>
      </c>
      <c r="Q266" s="522">
        <f>P266-O266</f>
        <v>30835.580874996725</v>
      </c>
      <c r="R266" s="523">
        <f>Q266/O266</f>
        <v>1.083428477853769E-2</v>
      </c>
      <c r="S266" s="523"/>
      <c r="T266" s="400">
        <v>1138178.2460818195</v>
      </c>
      <c r="U266" s="434">
        <f>'1. Vos-laskelma'!I266</f>
        <v>791501.36746686872</v>
      </c>
      <c r="V266" s="522">
        <f>U266-T266</f>
        <v>-346676.87861495081</v>
      </c>
      <c r="W266" s="523">
        <f>V266/T266</f>
        <v>-0.30458926781317996</v>
      </c>
      <c r="X266" s="524"/>
      <c r="Y266" s="434">
        <f>SUM(J266,O266,T266)</f>
        <v>6374107.2482320629</v>
      </c>
      <c r="Z266" s="434">
        <f>SUM(K266,P266,U266)</f>
        <v>5831503.3496395573</v>
      </c>
      <c r="AA266" s="522">
        <f>Z266-Y266</f>
        <v>-542603.8985925056</v>
      </c>
      <c r="AB266" s="523">
        <f>AA266/Y266</f>
        <v>-8.5126258072140762E-2</v>
      </c>
      <c r="AC266" s="524"/>
      <c r="AD266" s="527">
        <v>0</v>
      </c>
      <c r="AE266" s="447">
        <v>669583.02994121588</v>
      </c>
      <c r="AF266" s="515"/>
      <c r="AG266" s="399">
        <v>6374107.2482320629</v>
      </c>
      <c r="AH266" s="399">
        <f>SUM(Z266,AE266)</f>
        <v>6501086.3795807734</v>
      </c>
      <c r="AI266" s="522">
        <f>AH266-AG266</f>
        <v>126979.13134871051</v>
      </c>
      <c r="AJ266" s="523">
        <f>AI266/AG266</f>
        <v>1.9921084852146116E-2</v>
      </c>
      <c r="AL266" s="529">
        <f>J266/$E266</f>
        <v>491.52975161774003</v>
      </c>
      <c r="AM266" s="529">
        <f>K266/$F266</f>
        <v>454.6143445802648</v>
      </c>
      <c r="AN266" s="529">
        <f>AM266-AL266</f>
        <v>-36.915407037475234</v>
      </c>
      <c r="AO266" s="530">
        <f>AN266/AL266</f>
        <v>-7.5103097861274823E-2</v>
      </c>
      <c r="AP266" s="531"/>
      <c r="AQ266" s="529">
        <f>O266/$E266</f>
        <v>585.37872270357707</v>
      </c>
      <c r="AR266" s="529">
        <f>P266/$F266</f>
        <v>604.65467226981673</v>
      </c>
      <c r="AS266" s="529">
        <f>AR266-AQ266</f>
        <v>19.27594956623966</v>
      </c>
      <c r="AT266" s="530">
        <f>AS266/AQ266</f>
        <v>3.2929023243642185E-2</v>
      </c>
      <c r="AU266" s="531"/>
      <c r="AV266" s="529">
        <f>T266/$E266</f>
        <v>234.09671865113523</v>
      </c>
      <c r="AW266" s="529">
        <f>U266/$F266</f>
        <v>166.35169555840031</v>
      </c>
      <c r="AX266" s="529">
        <f>AW266-AV266</f>
        <v>-67.745023092734925</v>
      </c>
      <c r="AY266" s="530">
        <f>AX266/AV266</f>
        <v>-0.28938903322986154</v>
      </c>
      <c r="AZ266" s="531"/>
      <c r="BA266" s="529">
        <f>Y266/$E266</f>
        <v>1311.0051929724523</v>
      </c>
      <c r="BB266" s="529">
        <f>Z266/$F266</f>
        <v>1225.6207124084819</v>
      </c>
      <c r="BC266" s="529">
        <f>BB266-BA266</f>
        <v>-85.384480563970328</v>
      </c>
      <c r="BD266" s="530">
        <f>BC266/BA266</f>
        <v>-6.5129017811422565E-2</v>
      </c>
      <c r="BE266" s="532"/>
      <c r="BF266" s="529">
        <f>AD266/$E266</f>
        <v>0</v>
      </c>
      <c r="BG266" s="529">
        <f>AE266/$F266</f>
        <v>140.72783311080619</v>
      </c>
      <c r="BH266" s="532"/>
      <c r="BI266" s="529">
        <f>AG266/$E266</f>
        <v>1311.0051929724523</v>
      </c>
      <c r="BJ266" s="529">
        <f>AH266/$F266</f>
        <v>1366.3485455192883</v>
      </c>
      <c r="BK266" s="529">
        <f>BJ266-BI266</f>
        <v>55.343352546836059</v>
      </c>
      <c r="BL266" s="530">
        <f>BK266/BI266</f>
        <v>4.2214441898094729E-2</v>
      </c>
    </row>
    <row r="267" spans="1:64">
      <c r="A267" s="397">
        <v>848</v>
      </c>
      <c r="B267" s="412">
        <v>12</v>
      </c>
      <c r="C267" s="412">
        <v>12</v>
      </c>
      <c r="D267" s="398" t="s">
        <v>291</v>
      </c>
      <c r="E267" s="400">
        <v>4160</v>
      </c>
      <c r="F267" s="400">
        <v>4066</v>
      </c>
      <c r="G267" s="522">
        <f>F267-E267</f>
        <v>-94</v>
      </c>
      <c r="H267" s="523">
        <f>G267/E267</f>
        <v>-2.2596153846153846E-2</v>
      </c>
      <c r="I267" s="523"/>
      <c r="J267" s="400">
        <v>1008616.4374489071</v>
      </c>
      <c r="K267" s="434">
        <f>'1. Vos-laskelma'!D267</f>
        <v>1152847.0028188976</v>
      </c>
      <c r="L267" s="522">
        <f>K267-J267</f>
        <v>144230.56536999054</v>
      </c>
      <c r="M267" s="523">
        <f>L267/J267</f>
        <v>0.14299842835676246</v>
      </c>
      <c r="N267" s="523"/>
      <c r="O267" s="400">
        <v>2556266.1640898176</v>
      </c>
      <c r="P267" s="434">
        <f>'1. Vos-laskelma'!G267</f>
        <v>2631174.3483328619</v>
      </c>
      <c r="Q267" s="522">
        <f>P267-O267</f>
        <v>74908.18424304435</v>
      </c>
      <c r="R267" s="523">
        <f>Q267/O267</f>
        <v>2.9303749858034096E-2</v>
      </c>
      <c r="S267" s="523"/>
      <c r="T267" s="400">
        <v>976850.07326114131</v>
      </c>
      <c r="U267" s="434">
        <f>'1. Vos-laskelma'!I267</f>
        <v>722295.26623316633</v>
      </c>
      <c r="V267" s="522">
        <f>U267-T267</f>
        <v>-254554.80702797498</v>
      </c>
      <c r="W267" s="523">
        <f>V267/T267</f>
        <v>-0.26058738592111957</v>
      </c>
      <c r="X267" s="524"/>
      <c r="Y267" s="434">
        <f>SUM(J267,O267,T267)</f>
        <v>4541732.674799866</v>
      </c>
      <c r="Z267" s="434">
        <f>SUM(K267,P267,U267)</f>
        <v>4506316.6173849264</v>
      </c>
      <c r="AA267" s="522">
        <f>Z267-Y267</f>
        <v>-35416.057414939627</v>
      </c>
      <c r="AB267" s="523">
        <f>AA267/Y267</f>
        <v>-7.7979176562830736E-3</v>
      </c>
      <c r="AC267" s="524"/>
      <c r="AD267" s="527">
        <v>0</v>
      </c>
      <c r="AE267" s="447">
        <v>1012290.5223469713</v>
      </c>
      <c r="AF267" s="515"/>
      <c r="AG267" s="399">
        <v>4541732.674799866</v>
      </c>
      <c r="AH267" s="399">
        <f>SUM(Z267,AE267)</f>
        <v>5518607.139731898</v>
      </c>
      <c r="AI267" s="522">
        <f>AH267-AG267</f>
        <v>976874.46493203193</v>
      </c>
      <c r="AJ267" s="523">
        <f>AI267/AG267</f>
        <v>0.21508849923120552</v>
      </c>
      <c r="AL267" s="529">
        <f>J267/$E267</f>
        <v>242.45587438675651</v>
      </c>
      <c r="AM267" s="529">
        <f>K267/$F267</f>
        <v>283.5334487995321</v>
      </c>
      <c r="AN267" s="529">
        <f>AM267-AL267</f>
        <v>41.07757441277559</v>
      </c>
      <c r="AO267" s="530">
        <f>AN267/AL267</f>
        <v>0.16942288784164572</v>
      </c>
      <c r="AP267" s="531"/>
      <c r="AQ267" s="529">
        <f>O267/$E267</f>
        <v>614.48705867543686</v>
      </c>
      <c r="AR267" s="529">
        <f>P267/$F267</f>
        <v>647.11617027369948</v>
      </c>
      <c r="AS267" s="529">
        <f>AR267-AQ267</f>
        <v>32.629111598262625</v>
      </c>
      <c r="AT267" s="530">
        <f>AS267/AQ267</f>
        <v>5.309975391279452E-2</v>
      </c>
      <c r="AU267" s="531"/>
      <c r="AV267" s="529">
        <f>T267/$E267</f>
        <v>234.81972914931282</v>
      </c>
      <c r="AW267" s="529">
        <f>U267/$F267</f>
        <v>177.64271181337097</v>
      </c>
      <c r="AX267" s="529">
        <f>AW267-AV267</f>
        <v>-57.177017335941855</v>
      </c>
      <c r="AY267" s="530">
        <f>AX267/AV267</f>
        <v>-0.24349324285092414</v>
      </c>
      <c r="AZ267" s="531"/>
      <c r="BA267" s="529">
        <f>Y267/$E267</f>
        <v>1091.7626622115063</v>
      </c>
      <c r="BB267" s="529">
        <f>Z267/$F267</f>
        <v>1108.2923308866027</v>
      </c>
      <c r="BC267" s="529">
        <f>BB267-BA267</f>
        <v>16.529668675096445</v>
      </c>
      <c r="BD267" s="530">
        <f>BC267/BA267</f>
        <v>1.5140349864698126E-2</v>
      </c>
      <c r="BE267" s="532"/>
      <c r="BF267" s="529">
        <f>AD267/$E267</f>
        <v>0</v>
      </c>
      <c r="BG267" s="529">
        <f>AE267/$F267</f>
        <v>248.9647128251282</v>
      </c>
      <c r="BH267" s="532"/>
      <c r="BI267" s="529">
        <f>AG267/$E267</f>
        <v>1091.7626622115063</v>
      </c>
      <c r="BJ267" s="529">
        <f>AH267/$F267</f>
        <v>1357.2570437117308</v>
      </c>
      <c r="BK267" s="529">
        <f>BJ267-BI267</f>
        <v>265.49438150022456</v>
      </c>
      <c r="BL267" s="530">
        <f>BK267/BI267</f>
        <v>0.24317957619326475</v>
      </c>
    </row>
    <row r="268" spans="1:64">
      <c r="A268" s="397">
        <v>849</v>
      </c>
      <c r="B268" s="412">
        <v>16</v>
      </c>
      <c r="C268" s="412">
        <v>16</v>
      </c>
      <c r="D268" s="398" t="s">
        <v>292</v>
      </c>
      <c r="E268" s="400">
        <v>2903</v>
      </c>
      <c r="F268" s="400">
        <v>2849</v>
      </c>
      <c r="G268" s="522">
        <f>F268-E268</f>
        <v>-54</v>
      </c>
      <c r="H268" s="523">
        <f>G268/E268</f>
        <v>-1.8601446779193936E-2</v>
      </c>
      <c r="I268" s="523"/>
      <c r="J268" s="400">
        <v>2618533.151366686</v>
      </c>
      <c r="K268" s="434">
        <f>'1. Vos-laskelma'!D268</f>
        <v>2415653.7251773649</v>
      </c>
      <c r="L268" s="522">
        <f>K268-J268</f>
        <v>-202879.42618932109</v>
      </c>
      <c r="M268" s="523">
        <f>L268/J268</f>
        <v>-7.7478272934384126E-2</v>
      </c>
      <c r="N268" s="523"/>
      <c r="O268" s="400">
        <v>1619605.710605596</v>
      </c>
      <c r="P268" s="434">
        <f>'1. Vos-laskelma'!G268</f>
        <v>1821310.369386377</v>
      </c>
      <c r="Q268" s="522">
        <f>P268-O268</f>
        <v>201704.65878078109</v>
      </c>
      <c r="R268" s="523">
        <f>Q268/O268</f>
        <v>0.12453936008002871</v>
      </c>
      <c r="S268" s="523"/>
      <c r="T268" s="400">
        <v>697004.74121979531</v>
      </c>
      <c r="U268" s="434">
        <f>'1. Vos-laskelma'!I268</f>
        <v>500650.53786459123</v>
      </c>
      <c r="V268" s="522">
        <f>U268-T268</f>
        <v>-196354.20335520408</v>
      </c>
      <c r="W268" s="523">
        <f>V268/T268</f>
        <v>-0.28171143141949623</v>
      </c>
      <c r="X268" s="524"/>
      <c r="Y268" s="434">
        <f>SUM(J268,O268,T268)</f>
        <v>4935143.603192077</v>
      </c>
      <c r="Z268" s="434">
        <f>SUM(K268,P268,U268)</f>
        <v>4737614.6324283332</v>
      </c>
      <c r="AA268" s="522">
        <f>Z268-Y268</f>
        <v>-197528.97076374386</v>
      </c>
      <c r="AB268" s="523">
        <f>AA268/Y268</f>
        <v>-4.0024969209808012E-2</v>
      </c>
      <c r="AC268" s="524"/>
      <c r="AD268" s="527">
        <v>0</v>
      </c>
      <c r="AE268" s="447">
        <v>333404.72156758653</v>
      </c>
      <c r="AF268" s="515"/>
      <c r="AG268" s="399">
        <v>4935143.603192077</v>
      </c>
      <c r="AH268" s="399">
        <f>SUM(Z268,AE268)</f>
        <v>5071019.3539959192</v>
      </c>
      <c r="AI268" s="522">
        <f>AH268-AG268</f>
        <v>135875.75080384221</v>
      </c>
      <c r="AJ268" s="523">
        <f>AI268/AG268</f>
        <v>2.7532279043705445E-2</v>
      </c>
      <c r="AL268" s="529">
        <f>J268/$E268</f>
        <v>902.00935286485912</v>
      </c>
      <c r="AM268" s="529">
        <f>K268/$F268</f>
        <v>847.89530543256046</v>
      </c>
      <c r="AN268" s="529">
        <f>AM268-AL268</f>
        <v>-54.114047432298662</v>
      </c>
      <c r="AO268" s="530">
        <f>AN268/AL268</f>
        <v>-5.9992778634088216E-2</v>
      </c>
      <c r="AP268" s="531"/>
      <c r="AQ268" s="529">
        <f>O268/$E268</f>
        <v>557.90758202052905</v>
      </c>
      <c r="AR268" s="529">
        <f>P268/$F268</f>
        <v>639.28057893519724</v>
      </c>
      <c r="AS268" s="529">
        <f>AR268-AQ268</f>
        <v>81.372996914668192</v>
      </c>
      <c r="AT268" s="530">
        <f>AS268/AQ268</f>
        <v>0.14585390042552596</v>
      </c>
      <c r="AU268" s="531"/>
      <c r="AV268" s="529">
        <f>T268/$E268</f>
        <v>240.09808516010861</v>
      </c>
      <c r="AW268" s="529">
        <f>U268/$F268</f>
        <v>175.72851451898603</v>
      </c>
      <c r="AX268" s="529">
        <f>AW268-AV268</f>
        <v>-64.369570641122579</v>
      </c>
      <c r="AY268" s="530">
        <f>AX268/AV268</f>
        <v>-0.26809697627616624</v>
      </c>
      <c r="AZ268" s="531"/>
      <c r="BA268" s="529">
        <f>Y268/$E268</f>
        <v>1700.0150200454968</v>
      </c>
      <c r="BB268" s="529">
        <f>Z268/$F268</f>
        <v>1662.9043988867438</v>
      </c>
      <c r="BC268" s="529">
        <f>BB268-BA268</f>
        <v>-37.11062115875302</v>
      </c>
      <c r="BD268" s="530">
        <f>BC268/BA268</f>
        <v>-2.1829584280825851E-2</v>
      </c>
      <c r="BE268" s="532"/>
      <c r="BF268" s="529">
        <f>AD268/$E268</f>
        <v>0</v>
      </c>
      <c r="BG268" s="529">
        <f>AE268/$F268</f>
        <v>117.02517429539716</v>
      </c>
      <c r="BH268" s="532"/>
      <c r="BI268" s="529">
        <f>AG268/$E268</f>
        <v>1700.0150200454968</v>
      </c>
      <c r="BJ268" s="529">
        <f>AH268/$F268</f>
        <v>1779.9295731821408</v>
      </c>
      <c r="BK268" s="529">
        <f>BJ268-BI268</f>
        <v>79.914553136643917</v>
      </c>
      <c r="BL268" s="530">
        <f>BK268/BI268</f>
        <v>4.7008145336566026E-2</v>
      </c>
    </row>
    <row r="269" spans="1:64">
      <c r="A269" s="397">
        <v>850</v>
      </c>
      <c r="B269" s="412">
        <v>13</v>
      </c>
      <c r="C269" s="412">
        <v>13</v>
      </c>
      <c r="D269" s="398" t="s">
        <v>293</v>
      </c>
      <c r="E269" s="400">
        <v>2407</v>
      </c>
      <c r="F269" s="400">
        <v>2368</v>
      </c>
      <c r="G269" s="522">
        <f>F269-E269</f>
        <v>-39</v>
      </c>
      <c r="H269" s="523">
        <f>G269/E269</f>
        <v>-1.6202742002492731E-2</v>
      </c>
      <c r="I269" s="523"/>
      <c r="J269" s="400">
        <v>1548947.5461160648</v>
      </c>
      <c r="K269" s="434">
        <f>'1. Vos-laskelma'!D269</f>
        <v>1554199.5519186489</v>
      </c>
      <c r="L269" s="522">
        <f>K269-J269</f>
        <v>5252.0058025841136</v>
      </c>
      <c r="M269" s="523">
        <f>L269/J269</f>
        <v>3.3906931295080624E-3</v>
      </c>
      <c r="N269" s="523"/>
      <c r="O269" s="400">
        <v>912818.68791179231</v>
      </c>
      <c r="P269" s="434">
        <f>'1. Vos-laskelma'!G269</f>
        <v>1058748.8134188382</v>
      </c>
      <c r="Q269" s="522">
        <f>P269-O269</f>
        <v>145930.12550704589</v>
      </c>
      <c r="R269" s="523">
        <f>Q269/O269</f>
        <v>0.15986759193206551</v>
      </c>
      <c r="S269" s="523"/>
      <c r="T269" s="400">
        <v>403611.06843806518</v>
      </c>
      <c r="U269" s="434">
        <f>'1. Vos-laskelma'!I269</f>
        <v>232401.95156787522</v>
      </c>
      <c r="V269" s="522">
        <f>U269-T269</f>
        <v>-171209.11687018996</v>
      </c>
      <c r="W269" s="523">
        <f>V269/T269</f>
        <v>-0.42419331445183667</v>
      </c>
      <c r="X269" s="524"/>
      <c r="Y269" s="434">
        <f>SUM(J269,O269,T269)</f>
        <v>2865377.3024659222</v>
      </c>
      <c r="Z269" s="434">
        <f>SUM(K269,P269,U269)</f>
        <v>2845350.3169053625</v>
      </c>
      <c r="AA269" s="522">
        <f>Z269-Y269</f>
        <v>-20026.985560559668</v>
      </c>
      <c r="AB269" s="523">
        <f>AA269/Y269</f>
        <v>-6.9893013891485058E-3</v>
      </c>
      <c r="AC269" s="524"/>
      <c r="AD269" s="527">
        <v>0</v>
      </c>
      <c r="AE269" s="447">
        <v>261940.71206458908</v>
      </c>
      <c r="AF269" s="515"/>
      <c r="AG269" s="399">
        <v>2865377.3024659222</v>
      </c>
      <c r="AH269" s="399">
        <f>SUM(Z269,AE269)</f>
        <v>3107291.0289699514</v>
      </c>
      <c r="AI269" s="522">
        <f>AH269-AG269</f>
        <v>241913.72650402924</v>
      </c>
      <c r="AJ269" s="523">
        <f>AI269/AG269</f>
        <v>8.4426482437702038E-2</v>
      </c>
      <c r="AL269" s="529">
        <f>J269/$E269</f>
        <v>643.51788372084116</v>
      </c>
      <c r="AM269" s="529">
        <f>K269/$F269</f>
        <v>656.33427023591594</v>
      </c>
      <c r="AN269" s="529">
        <f>AM269-AL269</f>
        <v>12.816386515074782</v>
      </c>
      <c r="AO269" s="530">
        <f>AN269/AL269</f>
        <v>1.9916131065340442E-2</v>
      </c>
      <c r="AP269" s="531"/>
      <c r="AQ269" s="529">
        <f>O269/$E269</f>
        <v>379.23501782791539</v>
      </c>
      <c r="AR269" s="529">
        <f>P269/$F269</f>
        <v>447.10676242349587</v>
      </c>
      <c r="AS269" s="529">
        <f>AR269-AQ269</f>
        <v>67.871744595580481</v>
      </c>
      <c r="AT269" s="530">
        <f>AS269/AQ269</f>
        <v>0.17897014095459532</v>
      </c>
      <c r="AU269" s="531"/>
      <c r="AV269" s="529">
        <f>T269/$E269</f>
        <v>167.68220541672838</v>
      </c>
      <c r="AW269" s="529">
        <f>U269/$F269</f>
        <v>98.142716033731091</v>
      </c>
      <c r="AX269" s="529">
        <f>AW269-AV269</f>
        <v>-69.539489382997289</v>
      </c>
      <c r="AY269" s="530">
        <f>AX269/AV269</f>
        <v>-0.41471001177600125</v>
      </c>
      <c r="AZ269" s="531"/>
      <c r="BA269" s="529">
        <f>Y269/$E269</f>
        <v>1190.4351069654849</v>
      </c>
      <c r="BB269" s="529">
        <f>Z269/$F269</f>
        <v>1201.583748693143</v>
      </c>
      <c r="BC269" s="529">
        <f>BB269-BA269</f>
        <v>11.14864172765806</v>
      </c>
      <c r="BD269" s="530">
        <f>BC269/BA269</f>
        <v>9.3651822450673914E-3</v>
      </c>
      <c r="BE269" s="532"/>
      <c r="BF269" s="529">
        <f>AD269/$E269</f>
        <v>0</v>
      </c>
      <c r="BG269" s="529">
        <f>AE269/$F269</f>
        <v>110.61685475700553</v>
      </c>
      <c r="BH269" s="532"/>
      <c r="BI269" s="529">
        <f>AG269/$E269</f>
        <v>1190.4351069654849</v>
      </c>
      <c r="BJ269" s="529">
        <f>AH269/$F269</f>
        <v>1312.2006034501485</v>
      </c>
      <c r="BK269" s="529">
        <f>BJ269-BI269</f>
        <v>121.76549648466357</v>
      </c>
      <c r="BL269" s="530">
        <f>BK269/BI269</f>
        <v>0.10228654697109332</v>
      </c>
    </row>
    <row r="270" spans="1:64">
      <c r="A270" s="397">
        <v>851</v>
      </c>
      <c r="B270" s="412">
        <v>19</v>
      </c>
      <c r="C270" s="412">
        <v>19</v>
      </c>
      <c r="D270" s="398" t="s">
        <v>294</v>
      </c>
      <c r="E270" s="400">
        <v>21227</v>
      </c>
      <c r="F270" s="400">
        <v>21018</v>
      </c>
      <c r="G270" s="522">
        <f>F270-E270</f>
        <v>-209</v>
      </c>
      <c r="H270" s="523">
        <f>G270/E270</f>
        <v>-9.8459509115748807E-3</v>
      </c>
      <c r="I270" s="523"/>
      <c r="J270" s="400">
        <v>770517.12691297382</v>
      </c>
      <c r="K270" s="434">
        <f>'1. Vos-laskelma'!D270</f>
        <v>614048.82787579019</v>
      </c>
      <c r="L270" s="522">
        <f>K270-J270</f>
        <v>-156468.29903718363</v>
      </c>
      <c r="M270" s="523">
        <f>L270/J270</f>
        <v>-0.20306920322986666</v>
      </c>
      <c r="N270" s="523"/>
      <c r="O270" s="400">
        <v>6002030.3831444001</v>
      </c>
      <c r="P270" s="434">
        <f>'1. Vos-laskelma'!G270</f>
        <v>6208895.9296519831</v>
      </c>
      <c r="Q270" s="522">
        <f>P270-O270</f>
        <v>206865.546507583</v>
      </c>
      <c r="R270" s="523">
        <f>Q270/O270</f>
        <v>3.4465927911415922E-2</v>
      </c>
      <c r="S270" s="523"/>
      <c r="T270" s="400">
        <v>3273624.5307257581</v>
      </c>
      <c r="U270" s="434">
        <f>'1. Vos-laskelma'!I270</f>
        <v>1826235.4940023492</v>
      </c>
      <c r="V270" s="522">
        <f>U270-T270</f>
        <v>-1447389.0367234088</v>
      </c>
      <c r="W270" s="523">
        <f>V270/T270</f>
        <v>-0.44213654410835096</v>
      </c>
      <c r="X270" s="524"/>
      <c r="Y270" s="434">
        <f>SUM(J270,O270,T270)</f>
        <v>10046172.040783131</v>
      </c>
      <c r="Z270" s="434">
        <f>SUM(K270,P270,U270)</f>
        <v>8649180.251530122</v>
      </c>
      <c r="AA270" s="522">
        <f>Z270-Y270</f>
        <v>-1396991.7892530095</v>
      </c>
      <c r="AB270" s="523">
        <f>AA270/Y270</f>
        <v>-0.13905712380614471</v>
      </c>
      <c r="AC270" s="524"/>
      <c r="AD270" s="527">
        <v>0</v>
      </c>
      <c r="AE270" s="447">
        <v>2927240.5811106721</v>
      </c>
      <c r="AF270" s="515"/>
      <c r="AG270" s="399">
        <v>10046172.040783131</v>
      </c>
      <c r="AH270" s="399">
        <f>SUM(Z270,AE270)</f>
        <v>11576420.832640793</v>
      </c>
      <c r="AI270" s="522">
        <f>AH270-AG270</f>
        <v>1530248.7918576617</v>
      </c>
      <c r="AJ270" s="523">
        <f>AI270/AG270</f>
        <v>0.1523215793682918</v>
      </c>
      <c r="AL270" s="529">
        <f>J270/$E270</f>
        <v>36.298917742166758</v>
      </c>
      <c r="AM270" s="529">
        <f>K270/$F270</f>
        <v>29.215378621933112</v>
      </c>
      <c r="AN270" s="529">
        <f>AM270-AL270</f>
        <v>-7.0835391202336453</v>
      </c>
      <c r="AO270" s="530">
        <f>AN270/AL270</f>
        <v>-0.19514463683320862</v>
      </c>
      <c r="AP270" s="531"/>
      <c r="AQ270" s="529">
        <f>O270/$E270</f>
        <v>282.75452881445329</v>
      </c>
      <c r="AR270" s="529">
        <f>P270/$F270</f>
        <v>295.40850364696848</v>
      </c>
      <c r="AS270" s="529">
        <f>AR270-AQ270</f>
        <v>12.653974832515189</v>
      </c>
      <c r="AT270" s="530">
        <f>AS270/AQ270</f>
        <v>4.4752509838025867E-2</v>
      </c>
      <c r="AU270" s="531"/>
      <c r="AV270" s="529">
        <f>T270/$E270</f>
        <v>154.21983938972809</v>
      </c>
      <c r="AW270" s="529">
        <f>U270/$F270</f>
        <v>86.889118565151264</v>
      </c>
      <c r="AX270" s="529">
        <f>AW270-AV270</f>
        <v>-67.330720824576829</v>
      </c>
      <c r="AY270" s="530">
        <f>AX270/AV270</f>
        <v>-0.4365892293171551</v>
      </c>
      <c r="AZ270" s="531"/>
      <c r="BA270" s="529">
        <f>Y270/$E270</f>
        <v>473.2732859463481</v>
      </c>
      <c r="BB270" s="529">
        <f>Z270/$F270</f>
        <v>411.51300083405283</v>
      </c>
      <c r="BC270" s="529">
        <f>BB270-BA270</f>
        <v>-61.760285112295264</v>
      </c>
      <c r="BD270" s="530">
        <f>BC270/BA270</f>
        <v>-0.13049603040408375</v>
      </c>
      <c r="BE270" s="532"/>
      <c r="BF270" s="529">
        <f>AD270/$E270</f>
        <v>0</v>
      </c>
      <c r="BG270" s="529">
        <f>AE270/$F270</f>
        <v>139.27303173996918</v>
      </c>
      <c r="BH270" s="532"/>
      <c r="BI270" s="529">
        <f>AG270/$E270</f>
        <v>473.2732859463481</v>
      </c>
      <c r="BJ270" s="529">
        <f>AH270/$F270</f>
        <v>550.78603257402199</v>
      </c>
      <c r="BK270" s="529">
        <f>BJ270-BI270</f>
        <v>77.512746627673891</v>
      </c>
      <c r="BL270" s="530">
        <f>BK270/BI270</f>
        <v>0.16378010111574523</v>
      </c>
    </row>
    <row r="271" spans="1:64">
      <c r="A271" s="397">
        <v>853</v>
      </c>
      <c r="B271" s="412">
        <v>2</v>
      </c>
      <c r="C271" s="412">
        <v>2</v>
      </c>
      <c r="D271" s="398" t="s">
        <v>295</v>
      </c>
      <c r="E271" s="400">
        <v>197900</v>
      </c>
      <c r="F271" s="400">
        <v>201863</v>
      </c>
      <c r="G271" s="522">
        <f>F271-E271</f>
        <v>3963</v>
      </c>
      <c r="H271" s="523">
        <f>G271/E271</f>
        <v>2.0025265285497727E-2</v>
      </c>
      <c r="I271" s="523"/>
      <c r="J271" s="400">
        <v>-2342330.8757513985</v>
      </c>
      <c r="K271" s="434">
        <f>'1. Vos-laskelma'!D271</f>
        <v>-1311438.1906737536</v>
      </c>
      <c r="L271" s="522">
        <f>K271-J271</f>
        <v>1030892.6850776449</v>
      </c>
      <c r="M271" s="523">
        <f>L271/J271</f>
        <v>-0.44011403160407209</v>
      </c>
      <c r="N271" s="523"/>
      <c r="O271" s="400">
        <v>-3011722.7297873786</v>
      </c>
      <c r="P271" s="434">
        <f>'1. Vos-laskelma'!G271</f>
        <v>-2215592.3726901491</v>
      </c>
      <c r="Q271" s="522">
        <f>P271-O271</f>
        <v>796130.35709722945</v>
      </c>
      <c r="R271" s="523">
        <f>Q271/O271</f>
        <v>-0.26434384188926802</v>
      </c>
      <c r="S271" s="523"/>
      <c r="T271" s="400">
        <v>31715140.840591531</v>
      </c>
      <c r="U271" s="434">
        <f>'1. Vos-laskelma'!I271</f>
        <v>24632053.048204392</v>
      </c>
      <c r="V271" s="522">
        <f>U271-T271</f>
        <v>-7083087.7923871391</v>
      </c>
      <c r="W271" s="523">
        <f>V271/T271</f>
        <v>-0.22333458419713673</v>
      </c>
      <c r="X271" s="524"/>
      <c r="Y271" s="434">
        <f>SUM(J271,O271,T271)</f>
        <v>26361087.235052753</v>
      </c>
      <c r="Z271" s="434">
        <f>SUM(K271,P271,U271)</f>
        <v>21105022.48484049</v>
      </c>
      <c r="AA271" s="522">
        <f>Z271-Y271</f>
        <v>-5256064.7502122633</v>
      </c>
      <c r="AB271" s="523">
        <f>AA271/Y271</f>
        <v>-0.19938725225351067</v>
      </c>
      <c r="AC271" s="524"/>
      <c r="AD271" s="527">
        <v>0</v>
      </c>
      <c r="AE271" s="447">
        <v>35978289.082252383</v>
      </c>
      <c r="AF271" s="515"/>
      <c r="AG271" s="399">
        <v>26361087.235052753</v>
      </c>
      <c r="AH271" s="399">
        <f>SUM(Z271,AE271)</f>
        <v>57083311.567092873</v>
      </c>
      <c r="AI271" s="522">
        <f>AH271-AG271</f>
        <v>30722224.33204012</v>
      </c>
      <c r="AJ271" s="523">
        <f>AI271/AG271</f>
        <v>1.1654384380318084</v>
      </c>
      <c r="AL271" s="529">
        <f>J271/$E271</f>
        <v>-11.835931661199588</v>
      </c>
      <c r="AM271" s="529">
        <f>K271/$F271</f>
        <v>-6.4966744310435969</v>
      </c>
      <c r="AN271" s="529">
        <f>AM271-AL271</f>
        <v>5.3392572301559911</v>
      </c>
      <c r="AO271" s="530">
        <f>AN271/AL271</f>
        <v>-0.45110578389524514</v>
      </c>
      <c r="AP271" s="531"/>
      <c r="AQ271" s="529">
        <f>O271/$E271</f>
        <v>-15.218406921613838</v>
      </c>
      <c r="AR271" s="529">
        <f>P271/$F271</f>
        <v>-10.975723003671545</v>
      </c>
      <c r="AS271" s="529">
        <f>AR271-AQ271</f>
        <v>4.2426839179422924</v>
      </c>
      <c r="AT271" s="530">
        <f>AS271/AQ271</f>
        <v>-0.27878633682193438</v>
      </c>
      <c r="AU271" s="531"/>
      <c r="AV271" s="529">
        <f>T271/$E271</f>
        <v>160.25841758762775</v>
      </c>
      <c r="AW271" s="529">
        <f>U271/$F271</f>
        <v>122.02361526483007</v>
      </c>
      <c r="AX271" s="529">
        <f>AW271-AV271</f>
        <v>-38.234802322797677</v>
      </c>
      <c r="AY271" s="530">
        <f>AX271/AV271</f>
        <v>-0.23858217807430462</v>
      </c>
      <c r="AZ271" s="531"/>
      <c r="BA271" s="529">
        <f>Y271/$E271</f>
        <v>133.2040790048143</v>
      </c>
      <c r="BB271" s="529">
        <f>Z271/$F271</f>
        <v>104.55121783011492</v>
      </c>
      <c r="BC271" s="529">
        <f>BB271-BA271</f>
        <v>-28.652861174699382</v>
      </c>
      <c r="BD271" s="530">
        <f>BC271/BA271</f>
        <v>-0.21510498318646684</v>
      </c>
      <c r="BE271" s="532"/>
      <c r="BF271" s="529">
        <f>AD271/$E271</f>
        <v>0</v>
      </c>
      <c r="BG271" s="529">
        <f>AE271/$F271</f>
        <v>178.2312215822235</v>
      </c>
      <c r="BH271" s="532"/>
      <c r="BI271" s="529">
        <f>AG271/$E271</f>
        <v>133.2040790048143</v>
      </c>
      <c r="BJ271" s="529">
        <f>AH271/$F271</f>
        <v>282.78243941233842</v>
      </c>
      <c r="BK271" s="529">
        <f>BJ271-BI271</f>
        <v>149.57836040752412</v>
      </c>
      <c r="BL271" s="530">
        <f>BK271/BI271</f>
        <v>1.1229262761699512</v>
      </c>
    </row>
    <row r="272" spans="1:64">
      <c r="A272" s="397">
        <v>854</v>
      </c>
      <c r="B272" s="412">
        <v>19</v>
      </c>
      <c r="C272" s="412">
        <v>19</v>
      </c>
      <c r="D272" s="398" t="s">
        <v>296</v>
      </c>
      <c r="E272" s="400">
        <v>3262</v>
      </c>
      <c r="F272" s="400">
        <v>3253</v>
      </c>
      <c r="G272" s="522">
        <f>F272-E272</f>
        <v>-9</v>
      </c>
      <c r="H272" s="523">
        <f>G272/E272</f>
        <v>-2.7590435315757206E-3</v>
      </c>
      <c r="I272" s="523"/>
      <c r="J272" s="400">
        <v>572008.4156379929</v>
      </c>
      <c r="K272" s="434">
        <f>'1. Vos-laskelma'!D272</f>
        <v>674235.7475230319</v>
      </c>
      <c r="L272" s="522">
        <f>K272-J272</f>
        <v>102227.33188503899</v>
      </c>
      <c r="M272" s="523">
        <f>L272/J272</f>
        <v>0.17871648229339274</v>
      </c>
      <c r="N272" s="523"/>
      <c r="O272" s="400">
        <v>1316113.7099010227</v>
      </c>
      <c r="P272" s="434">
        <f>'1. Vos-laskelma'!G272</f>
        <v>1441043.5113467067</v>
      </c>
      <c r="Q272" s="522">
        <f>P272-O272</f>
        <v>124929.80144568393</v>
      </c>
      <c r="R272" s="523">
        <f>Q272/O272</f>
        <v>9.4923258154555032E-2</v>
      </c>
      <c r="S272" s="523"/>
      <c r="T272" s="400">
        <v>671044.0619350333</v>
      </c>
      <c r="U272" s="434">
        <f>'1. Vos-laskelma'!I272</f>
        <v>441790.74599143118</v>
      </c>
      <c r="V272" s="522">
        <f>U272-T272</f>
        <v>-229253.31594360212</v>
      </c>
      <c r="W272" s="523">
        <f>V272/T272</f>
        <v>-0.3416367552415614</v>
      </c>
      <c r="X272" s="524"/>
      <c r="Y272" s="434">
        <f>SUM(J272,O272,T272)</f>
        <v>2559166.1874740487</v>
      </c>
      <c r="Z272" s="434">
        <f>SUM(K272,P272,U272)</f>
        <v>2557070.0048611695</v>
      </c>
      <c r="AA272" s="522">
        <f>Z272-Y272</f>
        <v>-2096.1826128792018</v>
      </c>
      <c r="AB272" s="523">
        <f>AA272/Y272</f>
        <v>-8.1908811672296218E-4</v>
      </c>
      <c r="AC272" s="524"/>
      <c r="AD272" s="527">
        <v>0</v>
      </c>
      <c r="AE272" s="447">
        <v>454695.57184957847</v>
      </c>
      <c r="AF272" s="515"/>
      <c r="AG272" s="399">
        <v>2559166.1874740487</v>
      </c>
      <c r="AH272" s="399">
        <f>SUM(Z272,AE272)</f>
        <v>3011765.576710748</v>
      </c>
      <c r="AI272" s="522">
        <f>AH272-AG272</f>
        <v>452599.38923669932</v>
      </c>
      <c r="AJ272" s="523">
        <f>AI272/AG272</f>
        <v>0.17685423926432245</v>
      </c>
      <c r="AL272" s="529">
        <f>J272/$E272</f>
        <v>175.35512435254228</v>
      </c>
      <c r="AM272" s="529">
        <f>K272/$F272</f>
        <v>207.26583077867565</v>
      </c>
      <c r="AN272" s="529">
        <f>AM272-AL272</f>
        <v>31.910706426133373</v>
      </c>
      <c r="AO272" s="530">
        <f>AN272/AL272</f>
        <v>0.18197760997265511</v>
      </c>
      <c r="AP272" s="531"/>
      <c r="AQ272" s="529">
        <f>O272/$E272</f>
        <v>403.46833534672675</v>
      </c>
      <c r="AR272" s="529">
        <f>P272/$F272</f>
        <v>442.98909048469312</v>
      </c>
      <c r="AS272" s="529">
        <f>AR272-AQ272</f>
        <v>39.520755137966376</v>
      </c>
      <c r="AT272" s="530">
        <f>AS272/AQ272</f>
        <v>9.7952557055074982E-2</v>
      </c>
      <c r="AU272" s="531"/>
      <c r="AV272" s="529">
        <f>T272/$E272</f>
        <v>205.71553094268342</v>
      </c>
      <c r="AW272" s="529">
        <f>U272/$F272</f>
        <v>135.81025084273938</v>
      </c>
      <c r="AX272" s="529">
        <f>AW272-AV272</f>
        <v>-69.905280099944036</v>
      </c>
      <c r="AY272" s="530">
        <f>AX272/AV272</f>
        <v>-0.33981527685151341</v>
      </c>
      <c r="AZ272" s="531"/>
      <c r="BA272" s="529">
        <f>Y272/$E272</f>
        <v>784.53899064195241</v>
      </c>
      <c r="BB272" s="529">
        <f>Z272/$F272</f>
        <v>786.06517210610809</v>
      </c>
      <c r="BC272" s="529">
        <f>BB272-BA272</f>
        <v>1.5261814641556839</v>
      </c>
      <c r="BD272" s="530">
        <f>BC272/BA272</f>
        <v>1.9453226447125073E-3</v>
      </c>
      <c r="BE272" s="532"/>
      <c r="BF272" s="529">
        <f>AD272/$E272</f>
        <v>0</v>
      </c>
      <c r="BG272" s="529">
        <f>AE272/$F272</f>
        <v>139.77730459562818</v>
      </c>
      <c r="BH272" s="532"/>
      <c r="BI272" s="529">
        <f>AG272/$E272</f>
        <v>784.53899064195241</v>
      </c>
      <c r="BJ272" s="529">
        <f>AH272/$F272</f>
        <v>925.84247670173625</v>
      </c>
      <c r="BK272" s="529">
        <f>BJ272-BI272</f>
        <v>141.30348605978384</v>
      </c>
      <c r="BL272" s="530">
        <f>BK272/BI272</f>
        <v>0.18011021471878874</v>
      </c>
    </row>
    <row r="273" spans="1:64">
      <c r="A273" s="397">
        <v>857</v>
      </c>
      <c r="B273" s="412">
        <v>11</v>
      </c>
      <c r="C273" s="412">
        <v>11</v>
      </c>
      <c r="D273" s="398" t="s">
        <v>297</v>
      </c>
      <c r="E273" s="400">
        <v>2394</v>
      </c>
      <c r="F273" s="400">
        <v>2313</v>
      </c>
      <c r="G273" s="522">
        <f>F273-E273</f>
        <v>-81</v>
      </c>
      <c r="H273" s="523">
        <f>G273/E273</f>
        <v>-3.3834586466165412E-2</v>
      </c>
      <c r="I273" s="523"/>
      <c r="J273" s="400">
        <v>-1798516.9345784113</v>
      </c>
      <c r="K273" s="434">
        <f>'1. Vos-laskelma'!D273</f>
        <v>-1816231.2049783056</v>
      </c>
      <c r="L273" s="522">
        <f>K273-J273</f>
        <v>-17714.270399894333</v>
      </c>
      <c r="M273" s="523">
        <f>L273/J273</f>
        <v>9.8493764831003479E-3</v>
      </c>
      <c r="N273" s="523"/>
      <c r="O273" s="400">
        <v>1126098.5572708424</v>
      </c>
      <c r="P273" s="434">
        <f>'1. Vos-laskelma'!G273</f>
        <v>1257965.7852350762</v>
      </c>
      <c r="Q273" s="522">
        <f>P273-O273</f>
        <v>131867.22796423384</v>
      </c>
      <c r="R273" s="523">
        <f>Q273/O273</f>
        <v>0.1171009651977717</v>
      </c>
      <c r="S273" s="523"/>
      <c r="T273" s="400">
        <v>518548.33069202688</v>
      </c>
      <c r="U273" s="434">
        <f>'1. Vos-laskelma'!I273</f>
        <v>387001.52356012899</v>
      </c>
      <c r="V273" s="522">
        <f>U273-T273</f>
        <v>-131546.80713189789</v>
      </c>
      <c r="W273" s="523">
        <f>V273/T273</f>
        <v>-0.25368282828399535</v>
      </c>
      <c r="X273" s="524"/>
      <c r="Y273" s="434">
        <f>SUM(J273,O273,T273)</f>
        <v>-153870.04661554203</v>
      </c>
      <c r="Z273" s="434">
        <f>SUM(K273,P273,U273)</f>
        <v>-171263.89618310041</v>
      </c>
      <c r="AA273" s="522">
        <f>Z273-Y273</f>
        <v>-17393.849567558384</v>
      </c>
      <c r="AB273" s="523">
        <f>AA273/Y273</f>
        <v>0.11304246635486152</v>
      </c>
      <c r="AC273" s="524"/>
      <c r="AD273" s="527">
        <v>0</v>
      </c>
      <c r="AE273" s="447">
        <v>232632.53644963045</v>
      </c>
      <c r="AF273" s="515"/>
      <c r="AG273" s="399">
        <v>-153870.04661554203</v>
      </c>
      <c r="AH273" s="399">
        <f>SUM(Z273,AE273)</f>
        <v>61368.640266530041</v>
      </c>
      <c r="AI273" s="522">
        <f>AH273-AG273</f>
        <v>215238.68688207207</v>
      </c>
      <c r="AJ273" s="523">
        <f>AI273/AG273</f>
        <v>-1.3988342215809231</v>
      </c>
      <c r="AL273" s="529">
        <f>J273/$E273</f>
        <v>-751.26020659081507</v>
      </c>
      <c r="AM273" s="529">
        <f>K273/$F273</f>
        <v>-785.22749890977332</v>
      </c>
      <c r="AN273" s="529">
        <f>AM273-AL273</f>
        <v>-33.967292318958243</v>
      </c>
      <c r="AO273" s="530">
        <f>AN273/AL273</f>
        <v>4.5213751535037754E-2</v>
      </c>
      <c r="AP273" s="531"/>
      <c r="AQ273" s="529">
        <f>O273/$E273</f>
        <v>470.38369142474619</v>
      </c>
      <c r="AR273" s="529">
        <f>P273/$F273</f>
        <v>543.86761142891316</v>
      </c>
      <c r="AS273" s="529">
        <f>AR273-AQ273</f>
        <v>73.483920004166976</v>
      </c>
      <c r="AT273" s="530">
        <f>AS273/AQ273</f>
        <v>0.15622123246150685</v>
      </c>
      <c r="AU273" s="531"/>
      <c r="AV273" s="529">
        <f>T273/$E273</f>
        <v>216.60331273685333</v>
      </c>
      <c r="AW273" s="529">
        <f>U273/$F273</f>
        <v>167.31583379166838</v>
      </c>
      <c r="AX273" s="529">
        <f>AW273-AV273</f>
        <v>-49.287478945184944</v>
      </c>
      <c r="AY273" s="530">
        <f>AX273/AV273</f>
        <v>-0.22754720748460222</v>
      </c>
      <c r="AZ273" s="531"/>
      <c r="BA273" s="529">
        <f>Y273/$E273</f>
        <v>-64.273202429215544</v>
      </c>
      <c r="BB273" s="529">
        <f>Z273/$F273</f>
        <v>-74.044053689191699</v>
      </c>
      <c r="BC273" s="529">
        <f>BB273-BA273</f>
        <v>-9.7708512599761548</v>
      </c>
      <c r="BD273" s="530">
        <f>BC273/BA273</f>
        <v>0.15202060719997343</v>
      </c>
      <c r="BE273" s="532"/>
      <c r="BF273" s="529">
        <f>AD273/$E273</f>
        <v>0</v>
      </c>
      <c r="BG273" s="529">
        <f>AE273/$F273</f>
        <v>100.57610741445329</v>
      </c>
      <c r="BH273" s="532"/>
      <c r="BI273" s="529">
        <f>AG273/$E273</f>
        <v>-64.273202429215544</v>
      </c>
      <c r="BJ273" s="529">
        <f>AH273/$F273</f>
        <v>26.532053725261584</v>
      </c>
      <c r="BK273" s="529">
        <f>BJ273-BI273</f>
        <v>90.805256154477121</v>
      </c>
      <c r="BL273" s="530">
        <f>BK273/BI273</f>
        <v>-1.4128011787569086</v>
      </c>
    </row>
    <row r="274" spans="1:64">
      <c r="A274" s="397">
        <v>858</v>
      </c>
      <c r="B274" s="412">
        <v>1</v>
      </c>
      <c r="C274" s="413">
        <v>35</v>
      </c>
      <c r="D274" s="398" t="s">
        <v>298</v>
      </c>
      <c r="E274" s="400">
        <v>40384</v>
      </c>
      <c r="F274" s="400">
        <v>41338</v>
      </c>
      <c r="G274" s="522">
        <f>F274-E274</f>
        <v>954</v>
      </c>
      <c r="H274" s="523">
        <f>G274/E274</f>
        <v>2.3623217115689384E-2</v>
      </c>
      <c r="I274" s="523"/>
      <c r="J274" s="400">
        <v>28434351.588543527</v>
      </c>
      <c r="K274" s="434">
        <f>'1. Vos-laskelma'!D274</f>
        <v>28785876.641375229</v>
      </c>
      <c r="L274" s="522">
        <f>K274-J274</f>
        <v>351525.05283170193</v>
      </c>
      <c r="M274" s="523">
        <f>L274/J274</f>
        <v>1.2362689254125097E-2</v>
      </c>
      <c r="N274" s="523"/>
      <c r="O274" s="400">
        <v>-900341.69438742392</v>
      </c>
      <c r="P274" s="434">
        <f>'1. Vos-laskelma'!G274</f>
        <v>-905598.72621046787</v>
      </c>
      <c r="Q274" s="522">
        <f>P274-O274</f>
        <v>-5257.0318230439443</v>
      </c>
      <c r="R274" s="523">
        <f>Q274/O274</f>
        <v>5.8389296595008112E-3</v>
      </c>
      <c r="S274" s="523"/>
      <c r="T274" s="400">
        <v>4523017.9727779003</v>
      </c>
      <c r="U274" s="434">
        <f>'1. Vos-laskelma'!I274</f>
        <v>2278167.5324566048</v>
      </c>
      <c r="V274" s="522">
        <f>U274-T274</f>
        <v>-2244850.4403212955</v>
      </c>
      <c r="W274" s="523">
        <f>V274/T274</f>
        <v>-0.49631694011212973</v>
      </c>
      <c r="X274" s="524"/>
      <c r="Y274" s="434">
        <f>SUM(J274,O274,T274)</f>
        <v>32057027.866934001</v>
      </c>
      <c r="Z274" s="434">
        <f>SUM(K274,P274,U274)</f>
        <v>30158445.447621368</v>
      </c>
      <c r="AA274" s="522">
        <f>Z274-Y274</f>
        <v>-1898582.4193126336</v>
      </c>
      <c r="AB274" s="523">
        <f>AA274/Y274</f>
        <v>-5.9225154221828918E-2</v>
      </c>
      <c r="AC274" s="524"/>
      <c r="AD274" s="527">
        <v>0</v>
      </c>
      <c r="AE274" s="447">
        <v>4181586.2257843032</v>
      </c>
      <c r="AF274" s="515"/>
      <c r="AG274" s="399">
        <v>32057027.866934001</v>
      </c>
      <c r="AH274" s="399">
        <f>SUM(Z274,AE274)</f>
        <v>34340031.67340567</v>
      </c>
      <c r="AI274" s="522">
        <f>AH274-AG274</f>
        <v>2283003.8064716682</v>
      </c>
      <c r="AJ274" s="523">
        <f>AI274/AG274</f>
        <v>7.1216951738265408E-2</v>
      </c>
      <c r="AL274" s="529">
        <f>J274/$E274</f>
        <v>704.09943513627991</v>
      </c>
      <c r="AM274" s="529">
        <f>K274/$F274</f>
        <v>696.3538787888923</v>
      </c>
      <c r="AN274" s="529">
        <f>AM274-AL274</f>
        <v>-7.7455563473876055</v>
      </c>
      <c r="AO274" s="530">
        <f>AN274/AL274</f>
        <v>-1.1000656953926453E-2</v>
      </c>
      <c r="AP274" s="531"/>
      <c r="AQ274" s="529">
        <f>O274/$E274</f>
        <v>-22.294515015536447</v>
      </c>
      <c r="AR274" s="529">
        <f>P274/$F274</f>
        <v>-21.907173211342297</v>
      </c>
      <c r="AS274" s="529">
        <f>AR274-AQ274</f>
        <v>0.38734180419415054</v>
      </c>
      <c r="AT274" s="530">
        <f>AS274/AQ274</f>
        <v>-1.7373860966440512E-2</v>
      </c>
      <c r="AU274" s="531"/>
      <c r="AV274" s="529">
        <f>T274/$E274</f>
        <v>112.0002469487396</v>
      </c>
      <c r="AW274" s="529">
        <f>U274/$F274</f>
        <v>55.110734250728257</v>
      </c>
      <c r="AX274" s="529">
        <f>AW274-AV274</f>
        <v>-56.889512698011345</v>
      </c>
      <c r="AY274" s="530">
        <f>AX274/AV274</f>
        <v>-0.50794095770207182</v>
      </c>
      <c r="AZ274" s="531"/>
      <c r="BA274" s="529">
        <f>Y274/$E274</f>
        <v>793.80516706948299</v>
      </c>
      <c r="BB274" s="529">
        <f>Z274/$F274</f>
        <v>729.55743982827823</v>
      </c>
      <c r="BC274" s="529">
        <f>BB274-BA274</f>
        <v>-64.247727241204757</v>
      </c>
      <c r="BD274" s="530">
        <f>BC274/BA274</f>
        <v>-8.0936393344969312E-2</v>
      </c>
      <c r="BE274" s="532"/>
      <c r="BF274" s="529">
        <f>AD274/$E274</f>
        <v>0</v>
      </c>
      <c r="BG274" s="529">
        <f>AE274/$F274</f>
        <v>101.15598785099191</v>
      </c>
      <c r="BH274" s="532"/>
      <c r="BI274" s="529">
        <f>AG274/$E274</f>
        <v>793.80516706948299</v>
      </c>
      <c r="BJ274" s="529">
        <f>AH274/$F274</f>
        <v>830.71342767927013</v>
      </c>
      <c r="BK274" s="529">
        <f>BJ274-BI274</f>
        <v>36.908260609787135</v>
      </c>
      <c r="BL274" s="530">
        <f>BK274/BI274</f>
        <v>4.6495364531378133E-2</v>
      </c>
    </row>
    <row r="275" spans="1:64">
      <c r="A275" s="397">
        <v>859</v>
      </c>
      <c r="B275" s="412">
        <v>17</v>
      </c>
      <c r="C275" s="412">
        <v>17</v>
      </c>
      <c r="D275" s="398" t="s">
        <v>299</v>
      </c>
      <c r="E275" s="400">
        <v>6562</v>
      </c>
      <c r="F275" s="400">
        <v>6525</v>
      </c>
      <c r="G275" s="522">
        <f>F275-E275</f>
        <v>-37</v>
      </c>
      <c r="H275" s="523">
        <f>G275/E275</f>
        <v>-5.6385248399878083E-3</v>
      </c>
      <c r="I275" s="523"/>
      <c r="J275" s="400">
        <v>6461560.1106830714</v>
      </c>
      <c r="K275" s="434">
        <f>'1. Vos-laskelma'!D275</f>
        <v>6651813.9504516218</v>
      </c>
      <c r="L275" s="522">
        <f>K275-J275</f>
        <v>190253.83976855036</v>
      </c>
      <c r="M275" s="523">
        <f>L275/J275</f>
        <v>2.9443947979993029E-2</v>
      </c>
      <c r="N275" s="523"/>
      <c r="O275" s="400">
        <v>4622365.8680947442</v>
      </c>
      <c r="P275" s="434">
        <f>'1. Vos-laskelma'!G275</f>
        <v>4801935.6825613212</v>
      </c>
      <c r="Q275" s="522">
        <f>P275-O275</f>
        <v>179569.81446657702</v>
      </c>
      <c r="R275" s="523">
        <f>Q275/O275</f>
        <v>3.8848031417424878E-2</v>
      </c>
      <c r="S275" s="523"/>
      <c r="T275" s="400">
        <v>943994.37421462615</v>
      </c>
      <c r="U275" s="434">
        <f>'1. Vos-laskelma'!I275</f>
        <v>411420.72695270064</v>
      </c>
      <c r="V275" s="522">
        <f>U275-T275</f>
        <v>-532573.64726192551</v>
      </c>
      <c r="W275" s="523">
        <f>V275/T275</f>
        <v>-0.56417036140179344</v>
      </c>
      <c r="X275" s="524"/>
      <c r="Y275" s="434">
        <f>SUM(J275,O275,T275)</f>
        <v>12027920.352992442</v>
      </c>
      <c r="Z275" s="434">
        <f>SUM(K275,P275,U275)</f>
        <v>11865170.359965643</v>
      </c>
      <c r="AA275" s="522">
        <f>Z275-Y275</f>
        <v>-162749.99302679859</v>
      </c>
      <c r="AB275" s="523">
        <f>AA275/Y275</f>
        <v>-1.3531016854988387E-2</v>
      </c>
      <c r="AC275" s="524"/>
      <c r="AD275" s="527">
        <v>0</v>
      </c>
      <c r="AE275" s="447">
        <v>634176.73189203115</v>
      </c>
      <c r="AF275" s="515"/>
      <c r="AG275" s="399">
        <v>12027920.352992442</v>
      </c>
      <c r="AH275" s="399">
        <f>SUM(Z275,AE275)</f>
        <v>12499347.091857674</v>
      </c>
      <c r="AI275" s="522">
        <f>AH275-AG275</f>
        <v>471426.7388652321</v>
      </c>
      <c r="AJ275" s="523">
        <f>AI275/AG275</f>
        <v>3.9194368189172886E-2</v>
      </c>
      <c r="AL275" s="529">
        <f>J275/$E275</f>
        <v>984.69370781515875</v>
      </c>
      <c r="AM275" s="529">
        <f>K275/$F275</f>
        <v>1019.4350881918194</v>
      </c>
      <c r="AN275" s="529">
        <f>AM275-AL275</f>
        <v>34.741380376660686</v>
      </c>
      <c r="AO275" s="530">
        <f>AN275/AL275</f>
        <v>3.5281407914898699E-2</v>
      </c>
      <c r="AP275" s="531"/>
      <c r="AQ275" s="529">
        <f>O275/$E275</f>
        <v>704.41418288551415</v>
      </c>
      <c r="AR275" s="529">
        <f>P275/$F275</f>
        <v>735.92884023928298</v>
      </c>
      <c r="AS275" s="529">
        <f>AR275-AQ275</f>
        <v>31.514657353768825</v>
      </c>
      <c r="AT275" s="530">
        <f>AS275/AQ275</f>
        <v>4.4738817189447173E-2</v>
      </c>
      <c r="AU275" s="531"/>
      <c r="AV275" s="529">
        <f>T275/$E275</f>
        <v>143.85772237345719</v>
      </c>
      <c r="AW275" s="529">
        <f>U275/$F275</f>
        <v>63.052984973593965</v>
      </c>
      <c r="AX275" s="529">
        <f>AW275-AV275</f>
        <v>-80.804737399863228</v>
      </c>
      <c r="AY275" s="530">
        <f>AX275/AV275</f>
        <v>-0.56169899027104497</v>
      </c>
      <c r="AZ275" s="531"/>
      <c r="BA275" s="529">
        <f>Y275/$E275</f>
        <v>1832.96561307413</v>
      </c>
      <c r="BB275" s="529">
        <f>Z275/$F275</f>
        <v>1818.4169134046963</v>
      </c>
      <c r="BC275" s="529">
        <f>BB275-BA275</f>
        <v>-14.548699669433745</v>
      </c>
      <c r="BD275" s="530">
        <f>BC275/BA275</f>
        <v>-7.9372463758518724E-3</v>
      </c>
      <c r="BE275" s="532"/>
      <c r="BF275" s="529">
        <f>AD275/$E275</f>
        <v>0</v>
      </c>
      <c r="BG275" s="529">
        <f>AE275/$F275</f>
        <v>97.191836305292128</v>
      </c>
      <c r="BH275" s="532"/>
      <c r="BI275" s="529">
        <f>AG275/$E275</f>
        <v>1832.96561307413</v>
      </c>
      <c r="BJ275" s="529">
        <f>AH275/$F275</f>
        <v>1915.6087497099884</v>
      </c>
      <c r="BK275" s="529">
        <f>BJ275-BI275</f>
        <v>82.643136635858355</v>
      </c>
      <c r="BL275" s="530">
        <f>BK275/BI275</f>
        <v>4.5087117863195858E-2</v>
      </c>
    </row>
    <row r="276" spans="1:64">
      <c r="A276" s="397">
        <v>886</v>
      </c>
      <c r="B276" s="412">
        <v>4</v>
      </c>
      <c r="C276" s="412">
        <v>4</v>
      </c>
      <c r="D276" s="398" t="s">
        <v>300</v>
      </c>
      <c r="E276" s="400">
        <v>12599</v>
      </c>
      <c r="F276" s="400">
        <v>12533</v>
      </c>
      <c r="G276" s="522">
        <f>F276-E276</f>
        <v>-66</v>
      </c>
      <c r="H276" s="523">
        <f>G276/E276</f>
        <v>-5.238510992935947E-3</v>
      </c>
      <c r="I276" s="523"/>
      <c r="J276" s="400">
        <v>1841340.0947636496</v>
      </c>
      <c r="K276" s="434">
        <f>'1. Vos-laskelma'!D276</f>
        <v>2258638.765484185</v>
      </c>
      <c r="L276" s="522">
        <f>K276-J276</f>
        <v>417298.67072053533</v>
      </c>
      <c r="M276" s="523">
        <f>L276/J276</f>
        <v>0.22662770006868224</v>
      </c>
      <c r="N276" s="523"/>
      <c r="O276" s="400">
        <v>3618175.395542888</v>
      </c>
      <c r="P276" s="434">
        <f>'1. Vos-laskelma'!G276</f>
        <v>3818667.6604900956</v>
      </c>
      <c r="Q276" s="522">
        <f>P276-O276</f>
        <v>200492.26494720764</v>
      </c>
      <c r="R276" s="523">
        <f>Q276/O276</f>
        <v>5.5412533398515595E-2</v>
      </c>
      <c r="S276" s="523"/>
      <c r="T276" s="400">
        <v>1907243.906523976</v>
      </c>
      <c r="U276" s="434">
        <f>'1. Vos-laskelma'!I276</f>
        <v>856658.33900917671</v>
      </c>
      <c r="V276" s="522">
        <f>U276-T276</f>
        <v>-1050585.5675147993</v>
      </c>
      <c r="W276" s="523">
        <f>V276/T276</f>
        <v>-0.55083965082868247</v>
      </c>
      <c r="X276" s="524"/>
      <c r="Y276" s="434">
        <f>SUM(J276,O276,T276)</f>
        <v>7366759.3968305141</v>
      </c>
      <c r="Z276" s="434">
        <f>SUM(K276,P276,U276)</f>
        <v>6933964.7649834575</v>
      </c>
      <c r="AA276" s="522">
        <f>Z276-Y276</f>
        <v>-432794.63184705656</v>
      </c>
      <c r="AB276" s="523">
        <f>AA276/Y276</f>
        <v>-5.8749662983870875E-2</v>
      </c>
      <c r="AC276" s="524"/>
      <c r="AD276" s="527">
        <v>0</v>
      </c>
      <c r="AE276" s="447">
        <v>1409533.976138032</v>
      </c>
      <c r="AF276" s="515"/>
      <c r="AG276" s="399">
        <v>7366759.3968305141</v>
      </c>
      <c r="AH276" s="399">
        <f>SUM(Z276,AE276)</f>
        <v>8343498.7411214896</v>
      </c>
      <c r="AI276" s="522">
        <f>AH276-AG276</f>
        <v>976739.34429097548</v>
      </c>
      <c r="AJ276" s="523">
        <f>AI276/AG276</f>
        <v>0.13258738227709857</v>
      </c>
      <c r="AL276" s="529">
        <f>J276/$E276</f>
        <v>146.1497019417136</v>
      </c>
      <c r="AM276" s="529">
        <f>K276/$F276</f>
        <v>180.21533276024775</v>
      </c>
      <c r="AN276" s="529">
        <f>AM276-AL276</f>
        <v>34.065630818534146</v>
      </c>
      <c r="AO276" s="530">
        <f>AN276/AL276</f>
        <v>0.23308724113662552</v>
      </c>
      <c r="AP276" s="531"/>
      <c r="AQ276" s="529">
        <f>O276/$E276</f>
        <v>287.17956945336044</v>
      </c>
      <c r="AR276" s="529">
        <f>P276/$F276</f>
        <v>304.68903379000204</v>
      </c>
      <c r="AS276" s="529">
        <f>AR276-AQ276</f>
        <v>17.509464336641599</v>
      </c>
      <c r="AT276" s="530">
        <f>AS276/AQ276</f>
        <v>6.097043870485095E-2</v>
      </c>
      <c r="AU276" s="531"/>
      <c r="AV276" s="529">
        <f>T276/$E276</f>
        <v>151.38057834145377</v>
      </c>
      <c r="AW276" s="529">
        <f>U276/$F276</f>
        <v>68.352217267148859</v>
      </c>
      <c r="AX276" s="529">
        <f>AW276-AV276</f>
        <v>-83.028361074304911</v>
      </c>
      <c r="AY276" s="530">
        <f>AX276/AV276</f>
        <v>-0.5484743286356476</v>
      </c>
      <c r="AZ276" s="531"/>
      <c r="BA276" s="529">
        <f>Y276/$E276</f>
        <v>584.70984973652787</v>
      </c>
      <c r="BB276" s="529">
        <f>Z276/$F276</f>
        <v>553.25658381739868</v>
      </c>
      <c r="BC276" s="529">
        <f>BB276-BA276</f>
        <v>-31.453265919129194</v>
      </c>
      <c r="BD276" s="530">
        <f>BC276/BA276</f>
        <v>-5.3792946934795326E-2</v>
      </c>
      <c r="BE276" s="532"/>
      <c r="BF276" s="529">
        <f>AD276/$E276</f>
        <v>0</v>
      </c>
      <c r="BG276" s="529">
        <f>AE276/$F276</f>
        <v>112.46580835698013</v>
      </c>
      <c r="BH276" s="532"/>
      <c r="BI276" s="529">
        <f>AG276/$E276</f>
        <v>584.70984973652787</v>
      </c>
      <c r="BJ276" s="529">
        <f>AH276/$F276</f>
        <v>665.7223921743788</v>
      </c>
      <c r="BK276" s="529">
        <f>BJ276-BI276</f>
        <v>81.012542437850925</v>
      </c>
      <c r="BL276" s="530">
        <f>BK276/BI276</f>
        <v>0.13855169786237642</v>
      </c>
    </row>
    <row r="277" spans="1:64">
      <c r="A277" s="397">
        <v>887</v>
      </c>
      <c r="B277" s="412">
        <v>6</v>
      </c>
      <c r="C277" s="412">
        <v>6</v>
      </c>
      <c r="D277" s="398" t="s">
        <v>301</v>
      </c>
      <c r="E277" s="400">
        <v>4569</v>
      </c>
      <c r="F277" s="400">
        <v>4568</v>
      </c>
      <c r="G277" s="522">
        <f>F277-E277</f>
        <v>-1</v>
      </c>
      <c r="H277" s="523">
        <f>G277/E277</f>
        <v>-2.1886627270737579E-4</v>
      </c>
      <c r="I277" s="523"/>
      <c r="J277" s="400">
        <v>-963089.06547512475</v>
      </c>
      <c r="K277" s="434">
        <f>'1. Vos-laskelma'!D277</f>
        <v>-884284.95712758636</v>
      </c>
      <c r="L277" s="522">
        <f>K277-J277</f>
        <v>78804.108347538393</v>
      </c>
      <c r="M277" s="523">
        <f>L277/J277</f>
        <v>-8.1824320483445248E-2</v>
      </c>
      <c r="N277" s="523"/>
      <c r="O277" s="400">
        <v>2580192.1882263105</v>
      </c>
      <c r="P277" s="434">
        <f>'1. Vos-laskelma'!G277</f>
        <v>2503436.5583130633</v>
      </c>
      <c r="Q277" s="522">
        <f>P277-O277</f>
        <v>-76755.62991324719</v>
      </c>
      <c r="R277" s="523">
        <f>Q277/O277</f>
        <v>-2.9748028175378267E-2</v>
      </c>
      <c r="S277" s="523"/>
      <c r="T277" s="400">
        <v>1037260.1293238909</v>
      </c>
      <c r="U277" s="434">
        <f>'1. Vos-laskelma'!I277</f>
        <v>721235.42344425688</v>
      </c>
      <c r="V277" s="522">
        <f>U277-T277</f>
        <v>-316024.70587963401</v>
      </c>
      <c r="W277" s="523">
        <f>V277/T277</f>
        <v>-0.30467256664499959</v>
      </c>
      <c r="X277" s="524"/>
      <c r="Y277" s="434">
        <f>SUM(J277,O277,T277)</f>
        <v>2654363.2520750766</v>
      </c>
      <c r="Z277" s="434">
        <f>SUM(K277,P277,U277)</f>
        <v>2340387.0246297335</v>
      </c>
      <c r="AA277" s="522">
        <f>Z277-Y277</f>
        <v>-313976.22744534304</v>
      </c>
      <c r="AB277" s="523">
        <f>AA277/Y277</f>
        <v>-0.11828683478038991</v>
      </c>
      <c r="AC277" s="524"/>
      <c r="AD277" s="527">
        <v>0</v>
      </c>
      <c r="AE277" s="447">
        <v>930250.8572043865</v>
      </c>
      <c r="AF277" s="515"/>
      <c r="AG277" s="399">
        <v>2654363.2520750766</v>
      </c>
      <c r="AH277" s="399">
        <f>SUM(Z277,AE277)</f>
        <v>3270637.88183412</v>
      </c>
      <c r="AI277" s="522">
        <f>AH277-AG277</f>
        <v>616274.62975904346</v>
      </c>
      <c r="AJ277" s="523">
        <f>AI277/AG277</f>
        <v>0.23217418688917738</v>
      </c>
      <c r="AL277" s="529">
        <f>J277/$E277</f>
        <v>-210.78771404577034</v>
      </c>
      <c r="AM277" s="529">
        <f>K277/$F277</f>
        <v>-193.58252126260646</v>
      </c>
      <c r="AN277" s="529">
        <f>AM277-AL277</f>
        <v>17.205192783163881</v>
      </c>
      <c r="AO277" s="530">
        <f>AN277/AL277</f>
        <v>-8.1623318802290123E-2</v>
      </c>
      <c r="AP277" s="531"/>
      <c r="AQ277" s="529">
        <f>O277/$E277</f>
        <v>564.71704710578035</v>
      </c>
      <c r="AR277" s="529">
        <f>P277/$F277</f>
        <v>548.03777546257959</v>
      </c>
      <c r="AS277" s="529">
        <f>AR277-AQ277</f>
        <v>-16.679271643200764</v>
      </c>
      <c r="AT277" s="530">
        <f>AS277/AQ277</f>
        <v>-2.95356262551013E-2</v>
      </c>
      <c r="AU277" s="531"/>
      <c r="AV277" s="529">
        <f>T277/$E277</f>
        <v>227.0212583330906</v>
      </c>
      <c r="AW277" s="529">
        <f>U277/$F277</f>
        <v>157.88866537746429</v>
      </c>
      <c r="AX277" s="529">
        <f>AW277-AV277</f>
        <v>-69.132592955626308</v>
      </c>
      <c r="AY277" s="530">
        <f>AX277/AV277</f>
        <v>-0.30452034960617408</v>
      </c>
      <c r="AZ277" s="531"/>
      <c r="BA277" s="529">
        <f>Y277/$E277</f>
        <v>580.95059139310058</v>
      </c>
      <c r="BB277" s="529">
        <f>Z277/$F277</f>
        <v>512.3439195774373</v>
      </c>
      <c r="BC277" s="529">
        <f>BB277-BA277</f>
        <v>-68.606671815663276</v>
      </c>
      <c r="BD277" s="530">
        <f>BC277/BA277</f>
        <v>-0.11809381526085844</v>
      </c>
      <c r="BE277" s="532"/>
      <c r="BF277" s="529">
        <f>AD277/$E277</f>
        <v>0</v>
      </c>
      <c r="BG277" s="529">
        <f>AE277/$F277</f>
        <v>203.64510884509338</v>
      </c>
      <c r="BH277" s="532"/>
      <c r="BI277" s="529">
        <f>AG277/$E277</f>
        <v>580.95059139310058</v>
      </c>
      <c r="BJ277" s="529">
        <f>AH277/$F277</f>
        <v>715.98902842253062</v>
      </c>
      <c r="BK277" s="529">
        <f>BJ277-BI277</f>
        <v>135.03843702943004</v>
      </c>
      <c r="BL277" s="530">
        <f>BK277/BI277</f>
        <v>0.23244392729786587</v>
      </c>
    </row>
    <row r="278" spans="1:64">
      <c r="A278" s="397">
        <v>889</v>
      </c>
      <c r="B278" s="412">
        <v>17</v>
      </c>
      <c r="C278" s="412">
        <v>17</v>
      </c>
      <c r="D278" s="398" t="s">
        <v>302</v>
      </c>
      <c r="E278" s="400">
        <v>2523</v>
      </c>
      <c r="F278" s="400">
        <v>2491</v>
      </c>
      <c r="G278" s="522">
        <f>F278-E278</f>
        <v>-32</v>
      </c>
      <c r="H278" s="523">
        <f>G278/E278</f>
        <v>-1.2683313515655966E-2</v>
      </c>
      <c r="I278" s="523"/>
      <c r="J278" s="400">
        <v>3175791.2399693886</v>
      </c>
      <c r="K278" s="434">
        <f>'1. Vos-laskelma'!D278</f>
        <v>3194737.7535234643</v>
      </c>
      <c r="L278" s="522">
        <f>K278-J278</f>
        <v>18946.513554075733</v>
      </c>
      <c r="M278" s="523">
        <f>L278/J278</f>
        <v>5.9659190804551617E-3</v>
      </c>
      <c r="N278" s="523"/>
      <c r="O278" s="400">
        <v>1145506.5896339284</v>
      </c>
      <c r="P278" s="434">
        <f>'1. Vos-laskelma'!G278</f>
        <v>1239228.5133721351</v>
      </c>
      <c r="Q278" s="522">
        <f>P278-O278</f>
        <v>93721.923738206737</v>
      </c>
      <c r="R278" s="523">
        <f>Q278/O278</f>
        <v>8.1817009684909472E-2</v>
      </c>
      <c r="S278" s="523"/>
      <c r="T278" s="400">
        <v>552984.30280738708</v>
      </c>
      <c r="U278" s="434">
        <f>'1. Vos-laskelma'!I278</f>
        <v>404272.84258457518</v>
      </c>
      <c r="V278" s="522">
        <f>U278-T278</f>
        <v>-148711.4602228119</v>
      </c>
      <c r="W278" s="523">
        <f>V278/T278</f>
        <v>-0.26892528317320136</v>
      </c>
      <c r="X278" s="524"/>
      <c r="Y278" s="434">
        <f>SUM(J278,O278,T278)</f>
        <v>4874282.1324107042</v>
      </c>
      <c r="Z278" s="434">
        <f>SUM(K278,P278,U278)</f>
        <v>4838239.1094801752</v>
      </c>
      <c r="AA278" s="522">
        <f>Z278-Y278</f>
        <v>-36043.022930528969</v>
      </c>
      <c r="AB278" s="523">
        <f>AA278/Y278</f>
        <v>-7.3945294817604141E-3</v>
      </c>
      <c r="AC278" s="524"/>
      <c r="AD278" s="527">
        <v>0</v>
      </c>
      <c r="AE278" s="447">
        <v>357394.02684850222</v>
      </c>
      <c r="AF278" s="515"/>
      <c r="AG278" s="399">
        <v>4874282.1324107042</v>
      </c>
      <c r="AH278" s="399">
        <f>SUM(Z278,AE278)</f>
        <v>5195633.1363286776</v>
      </c>
      <c r="AI278" s="522">
        <f>AH278-AG278</f>
        <v>321351.00391797349</v>
      </c>
      <c r="AJ278" s="523">
        <f>AI278/AG278</f>
        <v>6.5927862850040014E-2</v>
      </c>
      <c r="AL278" s="529">
        <f>J278/$E278</f>
        <v>1258.7361236501738</v>
      </c>
      <c r="AM278" s="529">
        <f>K278/$F278</f>
        <v>1282.5121451318605</v>
      </c>
      <c r="AN278" s="529">
        <f>AM278-AL278</f>
        <v>23.776021481686712</v>
      </c>
      <c r="AO278" s="530">
        <f>AN278/AL278</f>
        <v>1.8888805234840874E-2</v>
      </c>
      <c r="AP278" s="531"/>
      <c r="AQ278" s="529">
        <f>O278/$E278</f>
        <v>454.02560033053049</v>
      </c>
      <c r="AR278" s="529">
        <f>P278/$F278</f>
        <v>497.4823417792594</v>
      </c>
      <c r="AS278" s="529">
        <f>AR278-AQ278</f>
        <v>43.456741448728906</v>
      </c>
      <c r="AT278" s="530">
        <f>AS278/AQ278</f>
        <v>9.5714297645534546E-2</v>
      </c>
      <c r="AU278" s="531"/>
      <c r="AV278" s="529">
        <f>T278/$E278</f>
        <v>219.17729005445386</v>
      </c>
      <c r="AW278" s="529">
        <f>U278/$F278</f>
        <v>162.29339324952838</v>
      </c>
      <c r="AX278" s="529">
        <f>AW278-AV278</f>
        <v>-56.883896804925485</v>
      </c>
      <c r="AY278" s="530">
        <f>AX278/AV278</f>
        <v>-0.25953371716017143</v>
      </c>
      <c r="AZ278" s="531"/>
      <c r="BA278" s="529">
        <f>Y278/$E278</f>
        <v>1931.9390140351582</v>
      </c>
      <c r="BB278" s="529">
        <f>Z278/$F278</f>
        <v>1942.2878801606485</v>
      </c>
      <c r="BC278" s="529">
        <f>BB278-BA278</f>
        <v>10.348866125490304</v>
      </c>
      <c r="BD278" s="530">
        <f>BC278/BA278</f>
        <v>5.3567250572134108E-3</v>
      </c>
      <c r="BE278" s="532"/>
      <c r="BF278" s="529">
        <f>AD278/$E278</f>
        <v>0</v>
      </c>
      <c r="BG278" s="529">
        <f>AE278/$F278</f>
        <v>143.47411756262633</v>
      </c>
      <c r="BH278" s="532"/>
      <c r="BI278" s="529">
        <f>AG278/$E278</f>
        <v>1931.9390140351582</v>
      </c>
      <c r="BJ278" s="529">
        <f>AH278/$F278</f>
        <v>2085.7619977232748</v>
      </c>
      <c r="BK278" s="529">
        <f>BJ278-BI278</f>
        <v>153.82298368811666</v>
      </c>
      <c r="BL278" s="530">
        <f>BK278/BI278</f>
        <v>7.9621034913950617E-2</v>
      </c>
    </row>
    <row r="279" spans="1:64">
      <c r="A279" s="397">
        <v>890</v>
      </c>
      <c r="B279" s="412">
        <v>19</v>
      </c>
      <c r="C279" s="412">
        <v>19</v>
      </c>
      <c r="D279" s="398" t="s">
        <v>303</v>
      </c>
      <c r="E279" s="400">
        <v>1180</v>
      </c>
      <c r="F279" s="400">
        <v>1139</v>
      </c>
      <c r="G279" s="522">
        <f>F279-E279</f>
        <v>-41</v>
      </c>
      <c r="H279" s="523">
        <f>G279/E279</f>
        <v>-3.4745762711864407E-2</v>
      </c>
      <c r="I279" s="523"/>
      <c r="J279" s="400">
        <v>2257398.2989331484</v>
      </c>
      <c r="K279" s="434">
        <f>'1. Vos-laskelma'!D279</f>
        <v>2125444.1309010116</v>
      </c>
      <c r="L279" s="522">
        <f>K279-J279</f>
        <v>-131954.16803213675</v>
      </c>
      <c r="M279" s="523">
        <f>L279/J279</f>
        <v>-5.8454092082242899E-2</v>
      </c>
      <c r="N279" s="523"/>
      <c r="O279" s="400">
        <v>425286.8428775295</v>
      </c>
      <c r="P279" s="434">
        <f>'1. Vos-laskelma'!G279</f>
        <v>403703.09425761091</v>
      </c>
      <c r="Q279" s="522">
        <f>P279-O279</f>
        <v>-21583.748619918595</v>
      </c>
      <c r="R279" s="523">
        <f>Q279/O279</f>
        <v>-5.0751037755790859E-2</v>
      </c>
      <c r="S279" s="523"/>
      <c r="T279" s="400">
        <v>237723.01733606966</v>
      </c>
      <c r="U279" s="434">
        <f>'1. Vos-laskelma'!I279</f>
        <v>173186.2200255646</v>
      </c>
      <c r="V279" s="522">
        <f>U279-T279</f>
        <v>-64536.797310505062</v>
      </c>
      <c r="W279" s="523">
        <f>V279/T279</f>
        <v>-0.27147895914205572</v>
      </c>
      <c r="X279" s="524"/>
      <c r="Y279" s="434">
        <f>SUM(J279,O279,T279)</f>
        <v>2920408.1591467476</v>
      </c>
      <c r="Z279" s="434">
        <f>SUM(K279,P279,U279)</f>
        <v>2702333.445184187</v>
      </c>
      <c r="AA279" s="522">
        <f>Z279-Y279</f>
        <v>-218074.71396256052</v>
      </c>
      <c r="AB279" s="523">
        <f>AA279/Y279</f>
        <v>-7.4672683432810014E-2</v>
      </c>
      <c r="AC279" s="524"/>
      <c r="AD279" s="527">
        <v>0</v>
      </c>
      <c r="AE279" s="447">
        <v>105559.81135897088</v>
      </c>
      <c r="AF279" s="515"/>
      <c r="AG279" s="399">
        <v>2920408.1591467476</v>
      </c>
      <c r="AH279" s="399">
        <f>SUM(Z279,AE279)</f>
        <v>2807893.2565431581</v>
      </c>
      <c r="AI279" s="522">
        <f>AH279-AG279</f>
        <v>-112514.90260358946</v>
      </c>
      <c r="AJ279" s="523">
        <f>AI279/AG279</f>
        <v>-3.8527115551020383E-2</v>
      </c>
      <c r="AL279" s="529">
        <f>J279/$E279</f>
        <v>1913.0494058755494</v>
      </c>
      <c r="AM279" s="529">
        <f>K279/$F279</f>
        <v>1866.0615723450496</v>
      </c>
      <c r="AN279" s="529">
        <f>AM279-AL279</f>
        <v>-46.987833530499756</v>
      </c>
      <c r="AO279" s="530">
        <f>AN279/AL279</f>
        <v>-2.4561745967556302E-2</v>
      </c>
      <c r="AP279" s="531"/>
      <c r="AQ279" s="529">
        <f>O279/$E279</f>
        <v>360.41257870977074</v>
      </c>
      <c r="AR279" s="529">
        <f>P279/$F279</f>
        <v>354.43643042810442</v>
      </c>
      <c r="AS279" s="529">
        <f>AR279-AQ279</f>
        <v>-5.9761482816663261</v>
      </c>
      <c r="AT279" s="530">
        <f>AS279/AQ279</f>
        <v>-1.6581408737342478E-2</v>
      </c>
      <c r="AU279" s="531"/>
      <c r="AV279" s="529">
        <f>T279/$E279</f>
        <v>201.46018418310987</v>
      </c>
      <c r="AW279" s="529">
        <f>U279/$F279</f>
        <v>152.05111503561423</v>
      </c>
      <c r="AX279" s="529">
        <f>AW279-AV279</f>
        <v>-49.409069147495643</v>
      </c>
      <c r="AY279" s="530">
        <f>AX279/AV279</f>
        <v>-0.24525476012960989</v>
      </c>
      <c r="AZ279" s="531"/>
      <c r="BA279" s="529">
        <f>Y279/$E279</f>
        <v>2474.9221687684303</v>
      </c>
      <c r="BB279" s="529">
        <f>Z279/$F279</f>
        <v>2372.5491178087682</v>
      </c>
      <c r="BC279" s="529">
        <f>BB279-BA279</f>
        <v>-102.37305095966212</v>
      </c>
      <c r="BD279" s="530">
        <f>BC279/BA279</f>
        <v>-4.1364149649443301E-2</v>
      </c>
      <c r="BE279" s="532"/>
      <c r="BF279" s="529">
        <f>AD279/$E279</f>
        <v>0</v>
      </c>
      <c r="BG279" s="529">
        <f>AE279/$F279</f>
        <v>92.677621913056086</v>
      </c>
      <c r="BH279" s="532"/>
      <c r="BI279" s="529">
        <f>AG279/$E279</f>
        <v>2474.9221687684303</v>
      </c>
      <c r="BJ279" s="529">
        <f>AH279/$F279</f>
        <v>2465.2267397218243</v>
      </c>
      <c r="BK279" s="529">
        <f>BJ279-BI279</f>
        <v>-9.6954290466060229</v>
      </c>
      <c r="BL279" s="530">
        <f>BK279/BI279</f>
        <v>-3.9174682618123135E-3</v>
      </c>
    </row>
    <row r="280" spans="1:64">
      <c r="A280" s="397">
        <v>892</v>
      </c>
      <c r="B280" s="412">
        <v>13</v>
      </c>
      <c r="C280" s="412">
        <v>13</v>
      </c>
      <c r="D280" s="398" t="s">
        <v>304</v>
      </c>
      <c r="E280" s="400">
        <v>3592</v>
      </c>
      <c r="F280" s="400">
        <v>3615</v>
      </c>
      <c r="G280" s="522">
        <f>F280-E280</f>
        <v>23</v>
      </c>
      <c r="H280" s="523">
        <f>G280/E280</f>
        <v>6.4031180400890867E-3</v>
      </c>
      <c r="I280" s="523"/>
      <c r="J280" s="400">
        <v>4373135.6247351319</v>
      </c>
      <c r="K280" s="434">
        <f>'1. Vos-laskelma'!D280</f>
        <v>4523676.2450181134</v>
      </c>
      <c r="L280" s="522">
        <f>K280-J280</f>
        <v>150540.62028298154</v>
      </c>
      <c r="M280" s="523">
        <f>L280/J280</f>
        <v>3.4423954160374193E-2</v>
      </c>
      <c r="N280" s="523"/>
      <c r="O280" s="400">
        <v>2094213.03494639</v>
      </c>
      <c r="P280" s="434">
        <f>'1. Vos-laskelma'!G280</f>
        <v>2176499.5936160646</v>
      </c>
      <c r="Q280" s="522">
        <f>P280-O280</f>
        <v>82286.558669674676</v>
      </c>
      <c r="R280" s="523">
        <f>Q280/O280</f>
        <v>3.9292353402709645E-2</v>
      </c>
      <c r="S280" s="523"/>
      <c r="T280" s="400">
        <v>579322.10097779008</v>
      </c>
      <c r="U280" s="434">
        <f>'1. Vos-laskelma'!I280</f>
        <v>318429.04034874775</v>
      </c>
      <c r="V280" s="522">
        <f>U280-T280</f>
        <v>-260893.06062904233</v>
      </c>
      <c r="W280" s="523">
        <f>V280/T280</f>
        <v>-0.45034197761263106</v>
      </c>
      <c r="X280" s="524"/>
      <c r="Y280" s="434">
        <f>SUM(J280,O280,T280)</f>
        <v>7046670.760659311</v>
      </c>
      <c r="Z280" s="434">
        <f>SUM(K280,P280,U280)</f>
        <v>7018604.8789829258</v>
      </c>
      <c r="AA280" s="522">
        <f>Z280-Y280</f>
        <v>-28065.881676385179</v>
      </c>
      <c r="AB280" s="523">
        <f>AA280/Y280</f>
        <v>-3.9828569589306648E-3</v>
      </c>
      <c r="AC280" s="524"/>
      <c r="AD280" s="527">
        <v>0</v>
      </c>
      <c r="AE280" s="447">
        <v>468037.52564622322</v>
      </c>
      <c r="AF280" s="515"/>
      <c r="AG280" s="399">
        <v>7046670.760659311</v>
      </c>
      <c r="AH280" s="399">
        <f>SUM(Z280,AE280)</f>
        <v>7486642.4046291485</v>
      </c>
      <c r="AI280" s="522">
        <f>AH280-AG280</f>
        <v>439971.64396983758</v>
      </c>
      <c r="AJ280" s="523">
        <f>AI280/AG280</f>
        <v>6.2436810078618218E-2</v>
      </c>
      <c r="AL280" s="529">
        <f>J280/$E280</f>
        <v>1217.4653743694687</v>
      </c>
      <c r="AM280" s="529">
        <f>K280/$F280</f>
        <v>1251.3627233798377</v>
      </c>
      <c r="AN280" s="529">
        <f>AM280-AL280</f>
        <v>33.897349010368998</v>
      </c>
      <c r="AO280" s="530">
        <f>AN280/AL280</f>
        <v>2.7842556941649863E-2</v>
      </c>
      <c r="AP280" s="531"/>
      <c r="AQ280" s="529">
        <f>O280/$E280</f>
        <v>583.02144625456287</v>
      </c>
      <c r="AR280" s="529">
        <f>P280/$F280</f>
        <v>602.07457638065409</v>
      </c>
      <c r="AS280" s="529">
        <f>AR280-AQ280</f>
        <v>19.053130126091219</v>
      </c>
      <c r="AT280" s="530">
        <f>AS280/AQ280</f>
        <v>3.2679981582996703E-2</v>
      </c>
      <c r="AU280" s="531"/>
      <c r="AV280" s="529">
        <f>T280/$E280</f>
        <v>161.28120851274778</v>
      </c>
      <c r="AW280" s="529">
        <f>U280/$F280</f>
        <v>88.085488339902554</v>
      </c>
      <c r="AX280" s="529">
        <f>AW280-AV280</f>
        <v>-73.195720172845228</v>
      </c>
      <c r="AY280" s="530">
        <f>AX280/AV280</f>
        <v>-0.4538391102585258</v>
      </c>
      <c r="AZ280" s="531"/>
      <c r="BA280" s="529">
        <f>Y280/$E280</f>
        <v>1961.7680291367792</v>
      </c>
      <c r="BB280" s="529">
        <f>Z280/$F280</f>
        <v>1941.5227881003943</v>
      </c>
      <c r="BC280" s="529">
        <f>BB280-BA280</f>
        <v>-20.245241036384868</v>
      </c>
      <c r="BD280" s="530">
        <f>BC280/BA280</f>
        <v>-1.0319895490035699E-2</v>
      </c>
      <c r="BE280" s="532"/>
      <c r="BF280" s="529">
        <f>AD280/$E280</f>
        <v>0</v>
      </c>
      <c r="BG280" s="529">
        <f>AE280/$F280</f>
        <v>129.4709614512374</v>
      </c>
      <c r="BH280" s="532"/>
      <c r="BI280" s="529">
        <f>AG280/$E280</f>
        <v>1961.7680291367792</v>
      </c>
      <c r="BJ280" s="529">
        <f>AH280/$F280</f>
        <v>2070.9937495516315</v>
      </c>
      <c r="BK280" s="529">
        <f>BJ280-BI280</f>
        <v>109.22572041485228</v>
      </c>
      <c r="BL280" s="530">
        <f>BK280/BI280</f>
        <v>5.5677184454328163E-2</v>
      </c>
    </row>
    <row r="281" spans="1:64">
      <c r="A281" s="397">
        <v>893</v>
      </c>
      <c r="B281" s="412">
        <v>15</v>
      </c>
      <c r="C281" s="412">
        <v>15</v>
      </c>
      <c r="D281" s="398" t="s">
        <v>305</v>
      </c>
      <c r="E281" s="400">
        <v>7434</v>
      </c>
      <c r="F281" s="400">
        <v>7500</v>
      </c>
      <c r="G281" s="522">
        <f>F281-E281</f>
        <v>66</v>
      </c>
      <c r="H281" s="523">
        <f>G281/E281</f>
        <v>8.8781275221953195E-3</v>
      </c>
      <c r="I281" s="523"/>
      <c r="J281" s="400">
        <v>5517869.3932374604</v>
      </c>
      <c r="K281" s="434">
        <f>'1. Vos-laskelma'!D281</f>
        <v>5802649.3058864251</v>
      </c>
      <c r="L281" s="522">
        <f>K281-J281</f>
        <v>284779.91264896467</v>
      </c>
      <c r="M281" s="523">
        <f>L281/J281</f>
        <v>5.1610484473949787E-2</v>
      </c>
      <c r="N281" s="523"/>
      <c r="O281" s="400">
        <v>2395571.8398203081</v>
      </c>
      <c r="P281" s="434">
        <f>'1. Vos-laskelma'!G281</f>
        <v>2376290.3142971764</v>
      </c>
      <c r="Q281" s="522">
        <f>P281-O281</f>
        <v>-19281.525523131713</v>
      </c>
      <c r="R281" s="523">
        <f>Q281/O281</f>
        <v>-8.0488195772822329E-3</v>
      </c>
      <c r="S281" s="523"/>
      <c r="T281" s="400">
        <v>1516510.5745014292</v>
      </c>
      <c r="U281" s="434">
        <f>'1. Vos-laskelma'!I281</f>
        <v>1047768.4374289869</v>
      </c>
      <c r="V281" s="522">
        <f>U281-T281</f>
        <v>-468742.13707244233</v>
      </c>
      <c r="W281" s="523">
        <f>V281/T281</f>
        <v>-0.30909256087881015</v>
      </c>
      <c r="X281" s="524"/>
      <c r="Y281" s="434">
        <f>SUM(J281,O281,T281)</f>
        <v>9429951.8075591978</v>
      </c>
      <c r="Z281" s="434">
        <f>SUM(K281,P281,U281)</f>
        <v>9226708.0576125886</v>
      </c>
      <c r="AA281" s="522">
        <f>Z281-Y281</f>
        <v>-203243.74994660914</v>
      </c>
      <c r="AB281" s="523">
        <f>AA281/Y281</f>
        <v>-2.1552999855596902E-2</v>
      </c>
      <c r="AC281" s="524"/>
      <c r="AD281" s="527">
        <v>0</v>
      </c>
      <c r="AE281" s="447">
        <v>819574.01534198457</v>
      </c>
      <c r="AF281" s="515"/>
      <c r="AG281" s="399">
        <v>9429951.8075591978</v>
      </c>
      <c r="AH281" s="399">
        <f>SUM(Z281,AE281)</f>
        <v>10046282.072954573</v>
      </c>
      <c r="AI281" s="522">
        <f>AH281-AG281</f>
        <v>616330.26539537497</v>
      </c>
      <c r="AJ281" s="523">
        <f>AI281/AG281</f>
        <v>6.5358792703618579E-2</v>
      </c>
      <c r="AL281" s="529">
        <f>J281/$E281</f>
        <v>742.24769884819216</v>
      </c>
      <c r="AM281" s="529">
        <f>K281/$F281</f>
        <v>773.68657411819004</v>
      </c>
      <c r="AN281" s="529">
        <f>AM281-AL281</f>
        <v>31.43887526999788</v>
      </c>
      <c r="AO281" s="530">
        <f>AN281/AL281</f>
        <v>4.2356312210579047E-2</v>
      </c>
      <c r="AP281" s="531"/>
      <c r="AQ281" s="529">
        <f>O281/$E281</f>
        <v>322.24533761370839</v>
      </c>
      <c r="AR281" s="529">
        <f>P281/$F281</f>
        <v>316.83870857295688</v>
      </c>
      <c r="AS281" s="529">
        <f>AR281-AQ281</f>
        <v>-5.4066290407515112</v>
      </c>
      <c r="AT281" s="530">
        <f>AS281/AQ281</f>
        <v>-1.6777989965002096E-2</v>
      </c>
      <c r="AU281" s="531"/>
      <c r="AV281" s="529">
        <f>T281/$E281</f>
        <v>203.99657983608142</v>
      </c>
      <c r="AW281" s="529">
        <f>U281/$F281</f>
        <v>139.70245832386493</v>
      </c>
      <c r="AX281" s="529">
        <f>AW281-AV281</f>
        <v>-64.294121512216492</v>
      </c>
      <c r="AY281" s="530">
        <f>AX281/AV281</f>
        <v>-0.31517254634307657</v>
      </c>
      <c r="AZ281" s="531"/>
      <c r="BA281" s="529">
        <f>Y281/$E281</f>
        <v>1268.4896162979819</v>
      </c>
      <c r="BB281" s="529">
        <f>Z281/$F281</f>
        <v>1230.2277410150118</v>
      </c>
      <c r="BC281" s="529">
        <f>BB281-BA281</f>
        <v>-38.261875282970095</v>
      </c>
      <c r="BD281" s="530">
        <f>BC281/BA281</f>
        <v>-3.0163333456867628E-2</v>
      </c>
      <c r="BE281" s="532"/>
      <c r="BF281" s="529">
        <f>AD281/$E281</f>
        <v>0</v>
      </c>
      <c r="BG281" s="529">
        <f>AE281/$F281</f>
        <v>109.27653537893127</v>
      </c>
      <c r="BH281" s="532"/>
      <c r="BI281" s="529">
        <f>AG281/$E281</f>
        <v>1268.4896162979819</v>
      </c>
      <c r="BJ281" s="529">
        <f>AH281/$F281</f>
        <v>1339.504276393943</v>
      </c>
      <c r="BK281" s="529">
        <f>BJ281-BI281</f>
        <v>71.014660095961062</v>
      </c>
      <c r="BL281" s="530">
        <f>BK281/BI281</f>
        <v>5.5983635327826721E-2</v>
      </c>
    </row>
    <row r="282" spans="1:64">
      <c r="A282" s="397">
        <v>895</v>
      </c>
      <c r="B282" s="412">
        <v>2</v>
      </c>
      <c r="C282" s="412">
        <v>2</v>
      </c>
      <c r="D282" s="398" t="s">
        <v>306</v>
      </c>
      <c r="E282" s="400">
        <v>15092</v>
      </c>
      <c r="F282" s="400">
        <v>14938</v>
      </c>
      <c r="G282" s="522">
        <f>F282-E282</f>
        <v>-154</v>
      </c>
      <c r="H282" s="523">
        <f>G282/E282</f>
        <v>-1.020408163265306E-2</v>
      </c>
      <c r="I282" s="523"/>
      <c r="J282" s="400">
        <v>2807702.6695287167</v>
      </c>
      <c r="K282" s="434">
        <f>'1. Vos-laskelma'!D282</f>
        <v>2912514.4978521187</v>
      </c>
      <c r="L282" s="522">
        <f>K282-J282</f>
        <v>104811.82832340198</v>
      </c>
      <c r="M282" s="523">
        <f>L282/J282</f>
        <v>3.7330102457392697E-2</v>
      </c>
      <c r="N282" s="523"/>
      <c r="O282" s="400">
        <v>1794596.7273950984</v>
      </c>
      <c r="P282" s="434">
        <f>'1. Vos-laskelma'!G282</f>
        <v>1041970.5151076629</v>
      </c>
      <c r="Q282" s="522">
        <f>P282-O282</f>
        <v>-752626.21228743554</v>
      </c>
      <c r="R282" s="523">
        <f>Q282/O282</f>
        <v>-0.4193845897511978</v>
      </c>
      <c r="S282" s="523"/>
      <c r="T282" s="400">
        <v>2603416.4578149375</v>
      </c>
      <c r="U282" s="434">
        <f>'1. Vos-laskelma'!I282</f>
        <v>1421656.0260170931</v>
      </c>
      <c r="V282" s="522">
        <f>U282-T282</f>
        <v>-1181760.4317978444</v>
      </c>
      <c r="W282" s="523">
        <f>V282/T282</f>
        <v>-0.4539267731255347</v>
      </c>
      <c r="X282" s="524"/>
      <c r="Y282" s="434">
        <f>SUM(J282,O282,T282)</f>
        <v>7205715.8547387524</v>
      </c>
      <c r="Z282" s="434">
        <f>SUM(K282,P282,U282)</f>
        <v>5376141.0389768742</v>
      </c>
      <c r="AA282" s="522">
        <f>Z282-Y282</f>
        <v>-1829574.8157618782</v>
      </c>
      <c r="AB282" s="523">
        <f>AA282/Y282</f>
        <v>-0.25390604523472576</v>
      </c>
      <c r="AC282" s="524"/>
      <c r="AD282" s="527">
        <v>0</v>
      </c>
      <c r="AE282" s="447">
        <v>2545998.6838558372</v>
      </c>
      <c r="AF282" s="515"/>
      <c r="AG282" s="399">
        <v>7205715.8547387524</v>
      </c>
      <c r="AH282" s="399">
        <f>SUM(Z282,AE282)</f>
        <v>7922139.7228327114</v>
      </c>
      <c r="AI282" s="522">
        <f>AH282-AG282</f>
        <v>716423.86809395906</v>
      </c>
      <c r="AJ282" s="523">
        <f>AI282/AG282</f>
        <v>9.9424385104335128E-2</v>
      </c>
      <c r="AL282" s="529">
        <f>J282/$E282</f>
        <v>186.0391379226555</v>
      </c>
      <c r="AM282" s="529">
        <f>K282/$F282</f>
        <v>194.97352375499523</v>
      </c>
      <c r="AN282" s="529">
        <f>AM282-AL282</f>
        <v>8.9343858323397285</v>
      </c>
      <c r="AO282" s="530">
        <f>AN282/AL282</f>
        <v>4.8024227224994658E-2</v>
      </c>
      <c r="AP282" s="531"/>
      <c r="AQ282" s="529">
        <f>O282/$E282</f>
        <v>118.91046431189362</v>
      </c>
      <c r="AR282" s="529">
        <f>P282/$F282</f>
        <v>69.753013462823859</v>
      </c>
      <c r="AS282" s="529">
        <f>AR282-AQ282</f>
        <v>-49.157450849069761</v>
      </c>
      <c r="AT282" s="530">
        <f>AS282/AQ282</f>
        <v>-0.41339886387234426</v>
      </c>
      <c r="AU282" s="531"/>
      <c r="AV282" s="529">
        <f>T282/$E282</f>
        <v>172.50307830737725</v>
      </c>
      <c r="AW282" s="529">
        <f>U282/$F282</f>
        <v>95.170439551284858</v>
      </c>
      <c r="AX282" s="529">
        <f>AW282-AV282</f>
        <v>-77.332638756092393</v>
      </c>
      <c r="AY282" s="530">
        <f>AX282/AV282</f>
        <v>-0.44829715222992167</v>
      </c>
      <c r="AZ282" s="531"/>
      <c r="BA282" s="529">
        <f>Y282/$E282</f>
        <v>477.45268054192633</v>
      </c>
      <c r="BB282" s="529">
        <f>Z282/$F282</f>
        <v>359.8969767691039</v>
      </c>
      <c r="BC282" s="529">
        <f>BB282-BA282</f>
        <v>-117.55570377282243</v>
      </c>
      <c r="BD282" s="530">
        <f>BC282/BA282</f>
        <v>-0.24621435497941363</v>
      </c>
      <c r="BE282" s="532"/>
      <c r="BF282" s="529">
        <f>AD282/$E282</f>
        <v>0</v>
      </c>
      <c r="BG282" s="529">
        <f>AE282/$F282</f>
        <v>170.43772150594705</v>
      </c>
      <c r="BH282" s="532"/>
      <c r="BI282" s="529">
        <f>AG282/$E282</f>
        <v>477.45268054192633</v>
      </c>
      <c r="BJ282" s="529">
        <f>AH282/$F282</f>
        <v>530.33469827505098</v>
      </c>
      <c r="BK282" s="529">
        <f>BJ282-BI282</f>
        <v>52.882017733124655</v>
      </c>
      <c r="BL282" s="530">
        <f>BK282/BI282</f>
        <v>0.11075865711572008</v>
      </c>
    </row>
    <row r="283" spans="1:64">
      <c r="A283" s="397">
        <v>905</v>
      </c>
      <c r="B283" s="412">
        <v>15</v>
      </c>
      <c r="C283" s="412">
        <v>15</v>
      </c>
      <c r="D283" s="398" t="s">
        <v>307</v>
      </c>
      <c r="E283" s="400">
        <v>67988</v>
      </c>
      <c r="F283" s="400">
        <v>68956</v>
      </c>
      <c r="G283" s="522">
        <f>F283-E283</f>
        <v>968</v>
      </c>
      <c r="H283" s="523">
        <f>G283/E283</f>
        <v>1.4237806671765605E-2</v>
      </c>
      <c r="I283" s="523"/>
      <c r="J283" s="400">
        <v>-2876508.9742780514</v>
      </c>
      <c r="K283" s="434">
        <f>'1. Vos-laskelma'!D283</f>
        <v>-1131058.6323090345</v>
      </c>
      <c r="L283" s="522">
        <f>K283-J283</f>
        <v>1745450.3419690169</v>
      </c>
      <c r="M283" s="523">
        <f>L283/J283</f>
        <v>-0.60679467979309587</v>
      </c>
      <c r="N283" s="523"/>
      <c r="O283" s="400">
        <v>3179511.19281467</v>
      </c>
      <c r="P283" s="434">
        <f>'1. Vos-laskelma'!G283</f>
        <v>4906964.8567551179</v>
      </c>
      <c r="Q283" s="522">
        <f>P283-O283</f>
        <v>1727453.6639404478</v>
      </c>
      <c r="R283" s="523">
        <f>Q283/O283</f>
        <v>0.54330793608913674</v>
      </c>
      <c r="S283" s="523"/>
      <c r="T283" s="400">
        <v>10587144.681542942</v>
      </c>
      <c r="U283" s="434">
        <f>'1. Vos-laskelma'!I283</f>
        <v>7359141.1058398411</v>
      </c>
      <c r="V283" s="522">
        <f>U283-T283</f>
        <v>-3228003.5757031012</v>
      </c>
      <c r="W283" s="523">
        <f>V283/T283</f>
        <v>-0.30489840960902603</v>
      </c>
      <c r="X283" s="524"/>
      <c r="Y283" s="434">
        <f>SUM(J283,O283,T283)</f>
        <v>10890146.900079561</v>
      </c>
      <c r="Z283" s="434">
        <f>SUM(K283,P283,U283)</f>
        <v>11135047.330285925</v>
      </c>
      <c r="AA283" s="522">
        <f>Z283-Y283</f>
        <v>244900.43020636402</v>
      </c>
      <c r="AB283" s="523">
        <f>AA283/Y283</f>
        <v>2.2488257729982947E-2</v>
      </c>
      <c r="AC283" s="524"/>
      <c r="AD283" s="527">
        <v>0</v>
      </c>
      <c r="AE283" s="447">
        <v>10922489.12874249</v>
      </c>
      <c r="AF283" s="515"/>
      <c r="AG283" s="399">
        <v>10890146.900079561</v>
      </c>
      <c r="AH283" s="399">
        <f>SUM(Z283,AE283)</f>
        <v>22057536.459028415</v>
      </c>
      <c r="AI283" s="522">
        <f>AH283-AG283</f>
        <v>11167389.558948854</v>
      </c>
      <c r="AJ283" s="523">
        <f>AI283/AG283</f>
        <v>1.0254581192901326</v>
      </c>
      <c r="AL283" s="529">
        <f>J283/$E283</f>
        <v>-42.309068869183555</v>
      </c>
      <c r="AM283" s="529">
        <f>K283/$F283</f>
        <v>-16.402613729175627</v>
      </c>
      <c r="AN283" s="529">
        <f>AM283-AL283</f>
        <v>25.906455140007928</v>
      </c>
      <c r="AO283" s="530">
        <f>AN283/AL283</f>
        <v>-0.61231447139876161</v>
      </c>
      <c r="AP283" s="531"/>
      <c r="AQ283" s="529">
        <f>O283/$E283</f>
        <v>46.76577032439063</v>
      </c>
      <c r="AR283" s="529">
        <f>P283/$F283</f>
        <v>71.160810614814054</v>
      </c>
      <c r="AS283" s="529">
        <f>AR283-AQ283</f>
        <v>24.395040290423424</v>
      </c>
      <c r="AT283" s="530">
        <f>AS283/AQ283</f>
        <v>0.5216430761475177</v>
      </c>
      <c r="AU283" s="531"/>
      <c r="AV283" s="529">
        <f>T283/$E283</f>
        <v>155.72078427873953</v>
      </c>
      <c r="AW283" s="529">
        <f>U283/$F283</f>
        <v>106.72227370844946</v>
      </c>
      <c r="AX283" s="529">
        <f>AW283-AV283</f>
        <v>-48.998510570290065</v>
      </c>
      <c r="AY283" s="530">
        <f>AX283/AV283</f>
        <v>-0.31465620210711848</v>
      </c>
      <c r="AZ283" s="531"/>
      <c r="BA283" s="529">
        <f>Y283/$E283</f>
        <v>160.17748573394661</v>
      </c>
      <c r="BB283" s="529">
        <f>Z283/$F283</f>
        <v>161.4804705940879</v>
      </c>
      <c r="BC283" s="529">
        <f>BB283-BA283</f>
        <v>1.3029848601412937</v>
      </c>
      <c r="BD283" s="530">
        <f>BC283/BA283</f>
        <v>8.1346317440987928E-3</v>
      </c>
      <c r="BE283" s="532"/>
      <c r="BF283" s="529">
        <f>AD283/$E283</f>
        <v>0</v>
      </c>
      <c r="BG283" s="529">
        <f>AE283/$F283</f>
        <v>158.3979512840433</v>
      </c>
      <c r="BH283" s="532"/>
      <c r="BI283" s="529">
        <f>AG283/$E283</f>
        <v>160.17748573394661</v>
      </c>
      <c r="BJ283" s="529">
        <f>AH283/$F283</f>
        <v>319.87842187813118</v>
      </c>
      <c r="BK283" s="529">
        <f>BJ283-BI283</f>
        <v>159.70093614418457</v>
      </c>
      <c r="BL283" s="530">
        <f>BK283/BI283</f>
        <v>0.99702486533873058</v>
      </c>
    </row>
    <row r="284" spans="1:64">
      <c r="A284" s="397">
        <v>908</v>
      </c>
      <c r="B284" s="412">
        <v>6</v>
      </c>
      <c r="C284" s="412">
        <v>6</v>
      </c>
      <c r="D284" s="398" t="s">
        <v>308</v>
      </c>
      <c r="E284" s="400">
        <v>20703</v>
      </c>
      <c r="F284" s="400">
        <v>20694</v>
      </c>
      <c r="G284" s="522">
        <f>F284-E284</f>
        <v>-9</v>
      </c>
      <c r="H284" s="523">
        <f>G284/E284</f>
        <v>-4.3471960585422402E-4</v>
      </c>
      <c r="I284" s="523"/>
      <c r="J284" s="400">
        <v>265338.86218470894</v>
      </c>
      <c r="K284" s="434">
        <f>'1. Vos-laskelma'!D284</f>
        <v>729319.20754769351</v>
      </c>
      <c r="L284" s="522">
        <f>K284-J284</f>
        <v>463980.34536298458</v>
      </c>
      <c r="M284" s="523">
        <f>L284/J284</f>
        <v>1.7486332063940049</v>
      </c>
      <c r="N284" s="523"/>
      <c r="O284" s="400">
        <v>4281392.3095552186</v>
      </c>
      <c r="P284" s="434">
        <f>'1. Vos-laskelma'!G284</f>
        <v>4110765.433654401</v>
      </c>
      <c r="Q284" s="522">
        <f>P284-O284</f>
        <v>-170626.87590081757</v>
      </c>
      <c r="R284" s="523">
        <f>Q284/O284</f>
        <v>-3.9853128039682842E-2</v>
      </c>
      <c r="S284" s="523"/>
      <c r="T284" s="400">
        <v>2863396.2832361627</v>
      </c>
      <c r="U284" s="434">
        <f>'1. Vos-laskelma'!I284</f>
        <v>1266218.0000574221</v>
      </c>
      <c r="V284" s="522">
        <f>U284-T284</f>
        <v>-1597178.2831787406</v>
      </c>
      <c r="W284" s="523">
        <f>V284/T284</f>
        <v>-0.55779156120634354</v>
      </c>
      <c r="X284" s="524"/>
      <c r="Y284" s="434">
        <f>SUM(J284,O284,T284)</f>
        <v>7410127.4549760902</v>
      </c>
      <c r="Z284" s="434">
        <f>SUM(K284,P284,U284)</f>
        <v>6106302.6412595157</v>
      </c>
      <c r="AA284" s="522">
        <f>Z284-Y284</f>
        <v>-1303824.8137165746</v>
      </c>
      <c r="AB284" s="523">
        <f>AA284/Y284</f>
        <v>-0.17595173924316548</v>
      </c>
      <c r="AC284" s="524"/>
      <c r="AD284" s="527">
        <v>0</v>
      </c>
      <c r="AE284" s="447">
        <v>3111458.116719421</v>
      </c>
      <c r="AF284" s="515"/>
      <c r="AG284" s="399">
        <v>7410127.4549760902</v>
      </c>
      <c r="AH284" s="399">
        <f>SUM(Z284,AE284)</f>
        <v>9217760.7579789367</v>
      </c>
      <c r="AI284" s="522">
        <f>AH284-AG284</f>
        <v>1807633.3030028464</v>
      </c>
      <c r="AJ284" s="523">
        <f>AI284/AG284</f>
        <v>0.2439409192333088</v>
      </c>
      <c r="AL284" s="529">
        <f>J284/$E284</f>
        <v>12.816445065193882</v>
      </c>
      <c r="AM284" s="529">
        <f>K284/$F284</f>
        <v>35.243027329066081</v>
      </c>
      <c r="AN284" s="529">
        <f>AM284-AL284</f>
        <v>22.426582263872199</v>
      </c>
      <c r="AO284" s="530">
        <f>AN284/AL284</f>
        <v>1.7498286108038601</v>
      </c>
      <c r="AP284" s="531"/>
      <c r="AQ284" s="529">
        <f>O284/$E284</f>
        <v>206.80057525746116</v>
      </c>
      <c r="AR284" s="529">
        <f>P284/$F284</f>
        <v>198.645280451068</v>
      </c>
      <c r="AS284" s="529">
        <f>AR284-AQ284</f>
        <v>-8.1552948063931581</v>
      </c>
      <c r="AT284" s="530">
        <f>AS284/AQ284</f>
        <v>-3.9435551841381658E-2</v>
      </c>
      <c r="AU284" s="531"/>
      <c r="AV284" s="529">
        <f>T284/$E284</f>
        <v>138.30827818365273</v>
      </c>
      <c r="AW284" s="529">
        <f>U284/$F284</f>
        <v>61.18768725511849</v>
      </c>
      <c r="AX284" s="529">
        <f>AW284-AV284</f>
        <v>-77.120590928534241</v>
      </c>
      <c r="AY284" s="530">
        <f>AX284/AV284</f>
        <v>-0.55759924092272783</v>
      </c>
      <c r="AZ284" s="531"/>
      <c r="BA284" s="529">
        <f>Y284/$E284</f>
        <v>357.9252985063078</v>
      </c>
      <c r="BB284" s="529">
        <f>Z284/$F284</f>
        <v>295.0759950352525</v>
      </c>
      <c r="BC284" s="529">
        <f>BB284-BA284</f>
        <v>-62.849303471055293</v>
      </c>
      <c r="BD284" s="530">
        <f>BC284/BA284</f>
        <v>-0.17559335351074012</v>
      </c>
      <c r="BE284" s="532"/>
      <c r="BF284" s="529">
        <f>AD284/$E284</f>
        <v>0</v>
      </c>
      <c r="BG284" s="529">
        <f>AE284/$F284</f>
        <v>150.35556763890119</v>
      </c>
      <c r="BH284" s="532"/>
      <c r="BI284" s="529">
        <f>AG284/$E284</f>
        <v>357.9252985063078</v>
      </c>
      <c r="BJ284" s="529">
        <f>AH284/$F284</f>
        <v>445.43156267415372</v>
      </c>
      <c r="BK284" s="529">
        <f>BJ284-BI284</f>
        <v>87.506264167845927</v>
      </c>
      <c r="BL284" s="530">
        <f>BK284/BI284</f>
        <v>0.24448191992303048</v>
      </c>
    </row>
    <row r="285" spans="1:64">
      <c r="A285" s="397">
        <v>915</v>
      </c>
      <c r="B285" s="412">
        <v>11</v>
      </c>
      <c r="C285" s="412">
        <v>11</v>
      </c>
      <c r="D285" s="398" t="s">
        <v>309</v>
      </c>
      <c r="E285" s="400">
        <v>19759</v>
      </c>
      <c r="F285" s="400">
        <v>19727</v>
      </c>
      <c r="G285" s="522">
        <f>F285-E285</f>
        <v>-32</v>
      </c>
      <c r="H285" s="523">
        <f>G285/E285</f>
        <v>-1.6195151576496787E-3</v>
      </c>
      <c r="I285" s="523"/>
      <c r="J285" s="400">
        <v>-3244968.9001314957</v>
      </c>
      <c r="K285" s="434">
        <f>'1. Vos-laskelma'!D285</f>
        <v>-2980280.3639569511</v>
      </c>
      <c r="L285" s="522">
        <f>K285-J285</f>
        <v>264688.5361745446</v>
      </c>
      <c r="M285" s="523">
        <f>L285/J285</f>
        <v>-8.1568897675357882E-2</v>
      </c>
      <c r="N285" s="523"/>
      <c r="O285" s="400">
        <v>6074696.8803582322</v>
      </c>
      <c r="P285" s="434">
        <f>'1. Vos-laskelma'!G285</f>
        <v>5542942.036967474</v>
      </c>
      <c r="Q285" s="522">
        <f>P285-O285</f>
        <v>-531754.84339075815</v>
      </c>
      <c r="R285" s="523">
        <f>Q285/O285</f>
        <v>-8.7536029181986108E-2</v>
      </c>
      <c r="S285" s="523"/>
      <c r="T285" s="400">
        <v>3310473.3823810727</v>
      </c>
      <c r="U285" s="434">
        <f>'1. Vos-laskelma'!I285</f>
        <v>1753109.4593032941</v>
      </c>
      <c r="V285" s="522">
        <f>U285-T285</f>
        <v>-1557363.9230777787</v>
      </c>
      <c r="W285" s="523">
        <f>V285/T285</f>
        <v>-0.47043541608470441</v>
      </c>
      <c r="X285" s="524"/>
      <c r="Y285" s="434">
        <f>SUM(J285,O285,T285)</f>
        <v>6140201.3626078088</v>
      </c>
      <c r="Z285" s="434">
        <f>SUM(K285,P285,U285)</f>
        <v>4315771.1323138168</v>
      </c>
      <c r="AA285" s="522">
        <f>Z285-Y285</f>
        <v>-1824430.230293992</v>
      </c>
      <c r="AB285" s="523">
        <f>AA285/Y285</f>
        <v>-0.29712872958927478</v>
      </c>
      <c r="AC285" s="524"/>
      <c r="AD285" s="527">
        <v>0</v>
      </c>
      <c r="AE285" s="447">
        <v>3709917.7539170855</v>
      </c>
      <c r="AF285" s="515"/>
      <c r="AG285" s="399">
        <v>6140201.3626078088</v>
      </c>
      <c r="AH285" s="399">
        <f>SUM(Z285,AE285)</f>
        <v>8025688.8862309027</v>
      </c>
      <c r="AI285" s="522">
        <f>AH285-AG285</f>
        <v>1885487.523623094</v>
      </c>
      <c r="AJ285" s="523">
        <f>AI285/AG285</f>
        <v>0.30707258805960513</v>
      </c>
      <c r="AL285" s="529">
        <f>J285/$E285</f>
        <v>-164.22738499577386</v>
      </c>
      <c r="AM285" s="529">
        <f>K285/$F285</f>
        <v>-151.07620844309582</v>
      </c>
      <c r="AN285" s="529">
        <f>AM285-AL285</f>
        <v>13.151176552678038</v>
      </c>
      <c r="AO285" s="530">
        <f>AN285/AL285</f>
        <v>-8.007907178827979E-2</v>
      </c>
      <c r="AP285" s="531"/>
      <c r="AQ285" s="529">
        <f>O285/$E285</f>
        <v>307.43948987085543</v>
      </c>
      <c r="AR285" s="529">
        <f>P285/$F285</f>
        <v>280.98251315291094</v>
      </c>
      <c r="AS285" s="529">
        <f>AR285-AQ285</f>
        <v>-26.456976717944485</v>
      </c>
      <c r="AT285" s="530">
        <f>AS285/AQ285</f>
        <v>-8.6055882830986141E-2</v>
      </c>
      <c r="AU285" s="531"/>
      <c r="AV285" s="529">
        <f>T285/$E285</f>
        <v>167.54255693006087</v>
      </c>
      <c r="AW285" s="529">
        <f>U285/$F285</f>
        <v>88.868528377517819</v>
      </c>
      <c r="AX285" s="529">
        <f>AW285-AV285</f>
        <v>-78.674028552543049</v>
      </c>
      <c r="AY285" s="530">
        <f>AX285/AV285</f>
        <v>-0.46957638700348125</v>
      </c>
      <c r="AZ285" s="531"/>
      <c r="BA285" s="529">
        <f>Y285/$E285</f>
        <v>310.7546618051424</v>
      </c>
      <c r="BB285" s="529">
        <f>Z285/$F285</f>
        <v>218.77483308733292</v>
      </c>
      <c r="BC285" s="529">
        <f>BB285-BA285</f>
        <v>-91.979828717809482</v>
      </c>
      <c r="BD285" s="530">
        <f>BC285/BA285</f>
        <v>-0.29598857241113602</v>
      </c>
      <c r="BE285" s="532"/>
      <c r="BF285" s="529">
        <f>AD285/$E285</f>
        <v>0</v>
      </c>
      <c r="BG285" s="529">
        <f>AE285/$F285</f>
        <v>188.06294692133042</v>
      </c>
      <c r="BH285" s="532"/>
      <c r="BI285" s="529">
        <f>AG285/$E285</f>
        <v>310.7546618051424</v>
      </c>
      <c r="BJ285" s="529">
        <f>AH285/$F285</f>
        <v>406.8377800086634</v>
      </c>
      <c r="BK285" s="529">
        <f>BJ285-BI285</f>
        <v>96.083118203520996</v>
      </c>
      <c r="BL285" s="530">
        <f>BK285/BI285</f>
        <v>0.30919284571753125</v>
      </c>
    </row>
    <row r="286" spans="1:64">
      <c r="A286" s="397">
        <v>918</v>
      </c>
      <c r="B286" s="412">
        <v>2</v>
      </c>
      <c r="C286" s="412">
        <v>2</v>
      </c>
      <c r="D286" s="398" t="s">
        <v>310</v>
      </c>
      <c r="E286" s="400">
        <v>2228</v>
      </c>
      <c r="F286" s="400">
        <v>2245</v>
      </c>
      <c r="G286" s="522">
        <f>F286-E286</f>
        <v>17</v>
      </c>
      <c r="H286" s="523">
        <f>G286/E286</f>
        <v>7.6301615798922799E-3</v>
      </c>
      <c r="I286" s="523"/>
      <c r="J286" s="400">
        <v>208590.57330610603</v>
      </c>
      <c r="K286" s="434">
        <f>'1. Vos-laskelma'!D286</f>
        <v>250451.11134552181</v>
      </c>
      <c r="L286" s="522">
        <f>K286-J286</f>
        <v>41860.538039415784</v>
      </c>
      <c r="M286" s="523">
        <f>L286/J286</f>
        <v>0.2006827891401668</v>
      </c>
      <c r="N286" s="523"/>
      <c r="O286" s="400">
        <v>924420.81660341076</v>
      </c>
      <c r="P286" s="434">
        <f>'1. Vos-laskelma'!G286</f>
        <v>1053740.5711184407</v>
      </c>
      <c r="Q286" s="522">
        <f>P286-O286</f>
        <v>129319.75451502996</v>
      </c>
      <c r="R286" s="523">
        <f>Q286/O286</f>
        <v>0.13989273304141733</v>
      </c>
      <c r="S286" s="523"/>
      <c r="T286" s="400">
        <v>510136.77889194078</v>
      </c>
      <c r="U286" s="434">
        <f>'1. Vos-laskelma'!I286</f>
        <v>352426.83809862856</v>
      </c>
      <c r="V286" s="522">
        <f>U286-T286</f>
        <v>-157709.94079331221</v>
      </c>
      <c r="W286" s="523">
        <f>V286/T286</f>
        <v>-0.30915226527260242</v>
      </c>
      <c r="X286" s="524"/>
      <c r="Y286" s="434">
        <f>SUM(J286,O286,T286)</f>
        <v>1643148.1688014576</v>
      </c>
      <c r="Z286" s="434">
        <f>SUM(K286,P286,U286)</f>
        <v>1656618.520562591</v>
      </c>
      <c r="AA286" s="522">
        <f>Z286-Y286</f>
        <v>13470.35176113341</v>
      </c>
      <c r="AB286" s="523">
        <f>AA286/Y286</f>
        <v>8.1978923245606822E-3</v>
      </c>
      <c r="AC286" s="524"/>
      <c r="AD286" s="527">
        <v>0</v>
      </c>
      <c r="AE286" s="447">
        <v>225456.42872347659</v>
      </c>
      <c r="AF286" s="515"/>
      <c r="AG286" s="399">
        <v>1643148.1688014576</v>
      </c>
      <c r="AH286" s="399">
        <f>SUM(Z286,AE286)</f>
        <v>1882074.9492860676</v>
      </c>
      <c r="AI286" s="522">
        <f>AH286-AG286</f>
        <v>238926.78048461</v>
      </c>
      <c r="AJ286" s="523">
        <f>AI286/AG286</f>
        <v>0.14540793400201246</v>
      </c>
      <c r="AL286" s="529">
        <f>J286/$E286</f>
        <v>93.622339903997315</v>
      </c>
      <c r="AM286" s="529">
        <f>K286/$F286</f>
        <v>111.55951507595627</v>
      </c>
      <c r="AN286" s="529">
        <f>AM286-AL286</f>
        <v>17.937175171958955</v>
      </c>
      <c r="AO286" s="530">
        <f>AN286/AL286</f>
        <v>0.19159075911104317</v>
      </c>
      <c r="AP286" s="531"/>
      <c r="AQ286" s="529">
        <f>O286/$E286</f>
        <v>414.91059991176428</v>
      </c>
      <c r="AR286" s="529">
        <f>P286/$F286</f>
        <v>469.37219203494016</v>
      </c>
      <c r="AS286" s="529">
        <f>AR286-AQ286</f>
        <v>54.461592123175876</v>
      </c>
      <c r="AT286" s="530">
        <f>AS286/AQ286</f>
        <v>0.13126102860413252</v>
      </c>
      <c r="AU286" s="531"/>
      <c r="AV286" s="529">
        <f>T286/$E286</f>
        <v>228.96623828184056</v>
      </c>
      <c r="AW286" s="529">
        <f>U286/$F286</f>
        <v>156.98300138023544</v>
      </c>
      <c r="AX286" s="529">
        <f>AW286-AV286</f>
        <v>-71.983236901605125</v>
      </c>
      <c r="AY286" s="530">
        <f>AX286/AV286</f>
        <v>-0.31438362896541572</v>
      </c>
      <c r="AZ286" s="531"/>
      <c r="BA286" s="529">
        <f>Y286/$E286</f>
        <v>737.49917809760211</v>
      </c>
      <c r="BB286" s="529">
        <f>Z286/$F286</f>
        <v>737.91470849113182</v>
      </c>
      <c r="BC286" s="529">
        <f>BB286-BA286</f>
        <v>0.415530393529707</v>
      </c>
      <c r="BD286" s="530">
        <f>BC286/BA286</f>
        <v>5.6343166998718323E-4</v>
      </c>
      <c r="BE286" s="532"/>
      <c r="BF286" s="529">
        <f>AD286/$E286</f>
        <v>0</v>
      </c>
      <c r="BG286" s="529">
        <f>AE286/$F286</f>
        <v>100.42602615745059</v>
      </c>
      <c r="BH286" s="532"/>
      <c r="BI286" s="529">
        <f>AG286/$E286</f>
        <v>737.49917809760211</v>
      </c>
      <c r="BJ286" s="529">
        <f>AH286/$F286</f>
        <v>838.3407346485825</v>
      </c>
      <c r="BK286" s="529">
        <f>BJ286-BI286</f>
        <v>100.84155655098039</v>
      </c>
      <c r="BL286" s="530">
        <f>BK286/BI286</f>
        <v>0.13673446635032699</v>
      </c>
    </row>
    <row r="287" spans="1:64">
      <c r="A287" s="397">
        <v>921</v>
      </c>
      <c r="B287" s="412">
        <v>11</v>
      </c>
      <c r="C287" s="412">
        <v>11</v>
      </c>
      <c r="D287" s="398" t="s">
        <v>311</v>
      </c>
      <c r="E287" s="400">
        <v>1894</v>
      </c>
      <c r="F287" s="400">
        <v>1895</v>
      </c>
      <c r="G287" s="522">
        <f>F287-E287</f>
        <v>1</v>
      </c>
      <c r="H287" s="523">
        <f>G287/E287</f>
        <v>5.2798310454065466E-4</v>
      </c>
      <c r="I287" s="523"/>
      <c r="J287" s="400">
        <v>821253.61325367412</v>
      </c>
      <c r="K287" s="434">
        <f>'1. Vos-laskelma'!D287</f>
        <v>827728.88333365368</v>
      </c>
      <c r="L287" s="522">
        <f>K287-J287</f>
        <v>6475.2700799795566</v>
      </c>
      <c r="M287" s="523">
        <f>L287/J287</f>
        <v>7.8846168534048612E-3</v>
      </c>
      <c r="N287" s="523"/>
      <c r="O287" s="400">
        <v>1060693.5749849083</v>
      </c>
      <c r="P287" s="434">
        <f>'1. Vos-laskelma'!G287</f>
        <v>1128036.5509013548</v>
      </c>
      <c r="Q287" s="522">
        <f>P287-O287</f>
        <v>67342.975916446419</v>
      </c>
      <c r="R287" s="523">
        <f>Q287/O287</f>
        <v>6.3489567114050433E-2</v>
      </c>
      <c r="S287" s="523"/>
      <c r="T287" s="400">
        <v>489829.10183069477</v>
      </c>
      <c r="U287" s="434">
        <f>'1. Vos-laskelma'!I287</f>
        <v>376034.67905220203</v>
      </c>
      <c r="V287" s="522">
        <f>U287-T287</f>
        <v>-113794.42277849274</v>
      </c>
      <c r="W287" s="523">
        <f>V287/T287</f>
        <v>-0.23231454062895757</v>
      </c>
      <c r="X287" s="524"/>
      <c r="Y287" s="434">
        <f>SUM(J287,O287,T287)</f>
        <v>2371776.2900692774</v>
      </c>
      <c r="Z287" s="434">
        <f>SUM(K287,P287,U287)</f>
        <v>2331800.1132872105</v>
      </c>
      <c r="AA287" s="522">
        <f>Z287-Y287</f>
        <v>-39976.176782066934</v>
      </c>
      <c r="AB287" s="523">
        <f>AA287/Y287</f>
        <v>-1.6854952530493197E-2</v>
      </c>
      <c r="AC287" s="524"/>
      <c r="AD287" s="527">
        <v>0</v>
      </c>
      <c r="AE287" s="447">
        <v>251833.80277732876</v>
      </c>
      <c r="AF287" s="515"/>
      <c r="AG287" s="399">
        <v>2371776.2900692774</v>
      </c>
      <c r="AH287" s="399">
        <f>SUM(Z287,AE287)</f>
        <v>2583633.916064539</v>
      </c>
      <c r="AI287" s="522">
        <f>AH287-AG287</f>
        <v>211857.62599526159</v>
      </c>
      <c r="AJ287" s="523">
        <f>AI287/AG287</f>
        <v>8.9324455633660718E-2</v>
      </c>
      <c r="AL287" s="529">
        <f>J287/$E287</f>
        <v>433.60803234090503</v>
      </c>
      <c r="AM287" s="529">
        <f>K287/$F287</f>
        <v>436.79624450324735</v>
      </c>
      <c r="AN287" s="529">
        <f>AM287-AL287</f>
        <v>3.1882121623423245</v>
      </c>
      <c r="AO287" s="530">
        <f>AN287/AL287</f>
        <v>7.352751620236902E-3</v>
      </c>
      <c r="AP287" s="531"/>
      <c r="AQ287" s="529">
        <f>O287/$E287</f>
        <v>560.02828668685765</v>
      </c>
      <c r="AR287" s="529">
        <f>P287/$F287</f>
        <v>595.26994770520037</v>
      </c>
      <c r="AS287" s="529">
        <f>AR287-AQ287</f>
        <v>35.241661018342711</v>
      </c>
      <c r="AT287" s="530">
        <f>AS287/AQ287</f>
        <v>6.2928358899214401E-2</v>
      </c>
      <c r="AU287" s="531"/>
      <c r="AV287" s="529">
        <f>T287/$E287</f>
        <v>258.62148987893073</v>
      </c>
      <c r="AW287" s="529">
        <f>U287/$F287</f>
        <v>198.43518683493511</v>
      </c>
      <c r="AX287" s="529">
        <f>AW287-AV287</f>
        <v>-60.186303043995622</v>
      </c>
      <c r="AY287" s="530">
        <f>AX287/AV287</f>
        <v>-0.23271965168931175</v>
      </c>
      <c r="AZ287" s="531"/>
      <c r="BA287" s="529">
        <f>Y287/$E287</f>
        <v>1252.2578089066935</v>
      </c>
      <c r="BB287" s="529">
        <f>Z287/$F287</f>
        <v>1230.5013790433829</v>
      </c>
      <c r="BC287" s="529">
        <f>BB287-BA287</f>
        <v>-21.756429863310586</v>
      </c>
      <c r="BD287" s="530">
        <f>BC287/BA287</f>
        <v>-1.7373762581928263E-2</v>
      </c>
      <c r="BE287" s="532"/>
      <c r="BF287" s="529">
        <f>AD287/$E287</f>
        <v>0</v>
      </c>
      <c r="BG287" s="529">
        <f>AE287/$F287</f>
        <v>132.89382732312865</v>
      </c>
      <c r="BH287" s="532"/>
      <c r="BI287" s="529">
        <f>AG287/$E287</f>
        <v>1252.2578089066935</v>
      </c>
      <c r="BJ287" s="529">
        <f>AH287/$F287</f>
        <v>1363.3952063665113</v>
      </c>
      <c r="BK287" s="529">
        <f>BJ287-BI287</f>
        <v>111.13739745981775</v>
      </c>
      <c r="BL287" s="530">
        <f>BK287/BI287</f>
        <v>8.8749614232270804E-2</v>
      </c>
    </row>
    <row r="288" spans="1:64">
      <c r="A288" s="397">
        <v>922</v>
      </c>
      <c r="B288" s="412">
        <v>6</v>
      </c>
      <c r="C288" s="412">
        <v>6</v>
      </c>
      <c r="D288" s="398" t="s">
        <v>312</v>
      </c>
      <c r="E288" s="400">
        <v>4501</v>
      </c>
      <c r="F288" s="400">
        <v>4469</v>
      </c>
      <c r="G288" s="522">
        <f>F288-E288</f>
        <v>-32</v>
      </c>
      <c r="H288" s="523">
        <f>G288/E288</f>
        <v>-7.1095312152854922E-3</v>
      </c>
      <c r="I288" s="523"/>
      <c r="J288" s="400">
        <v>2145370.4775652983</v>
      </c>
      <c r="K288" s="434">
        <f>'1. Vos-laskelma'!D288</f>
        <v>2292722.1887644101</v>
      </c>
      <c r="L288" s="522">
        <f>K288-J288</f>
        <v>147351.71119911177</v>
      </c>
      <c r="M288" s="523">
        <f>L288/J288</f>
        <v>6.8683573648471094E-2</v>
      </c>
      <c r="N288" s="523"/>
      <c r="O288" s="400">
        <v>1252799.1173364331</v>
      </c>
      <c r="P288" s="434">
        <f>'1. Vos-laskelma'!G288</f>
        <v>1179160.8774586918</v>
      </c>
      <c r="Q288" s="522">
        <f>P288-O288</f>
        <v>-73638.239877741318</v>
      </c>
      <c r="R288" s="523">
        <f>Q288/O288</f>
        <v>-5.8778968518355144E-2</v>
      </c>
      <c r="S288" s="523"/>
      <c r="T288" s="400">
        <v>697335.80695750774</v>
      </c>
      <c r="U288" s="434">
        <f>'1. Vos-laskelma'!I288</f>
        <v>343520.32524197473</v>
      </c>
      <c r="V288" s="522">
        <f>U288-T288</f>
        <v>-353815.48171553301</v>
      </c>
      <c r="W288" s="523">
        <f>V288/T288</f>
        <v>-0.50738177816974317</v>
      </c>
      <c r="X288" s="524"/>
      <c r="Y288" s="434">
        <f>SUM(J288,O288,T288)</f>
        <v>4095505.4018592387</v>
      </c>
      <c r="Z288" s="434">
        <f>SUM(K288,P288,U288)</f>
        <v>3815403.3914650762</v>
      </c>
      <c r="AA288" s="522">
        <f>Z288-Y288</f>
        <v>-280102.0103941625</v>
      </c>
      <c r="AB288" s="523">
        <f>AA288/Y288</f>
        <v>-6.83925383829318E-2</v>
      </c>
      <c r="AC288" s="524"/>
      <c r="AD288" s="527">
        <v>0</v>
      </c>
      <c r="AE288" s="447">
        <v>565998.85410604172</v>
      </c>
      <c r="AF288" s="515"/>
      <c r="AG288" s="399">
        <v>4095505.4018592387</v>
      </c>
      <c r="AH288" s="399">
        <f>SUM(Z288,AE288)</f>
        <v>4381402.2455711178</v>
      </c>
      <c r="AI288" s="522">
        <f>AH288-AG288</f>
        <v>285896.8437118791</v>
      </c>
      <c r="AJ288" s="523">
        <f>AI288/AG288</f>
        <v>6.9807463465214908E-2</v>
      </c>
      <c r="AL288" s="529">
        <f>J288/$E288</f>
        <v>476.64307433132598</v>
      </c>
      <c r="AM288" s="529">
        <f>K288/$F288</f>
        <v>513.02801270181476</v>
      </c>
      <c r="AN288" s="529">
        <f>AM288-AL288</f>
        <v>36.384938370488783</v>
      </c>
      <c r="AO288" s="530">
        <f>AN288/AL288</f>
        <v>7.6335816735683321E-2</v>
      </c>
      <c r="AP288" s="531"/>
      <c r="AQ288" s="529">
        <f>O288/$E288</f>
        <v>278.33795097454635</v>
      </c>
      <c r="AR288" s="529">
        <f>P288/$F288</f>
        <v>263.85340735258262</v>
      </c>
      <c r="AS288" s="529">
        <f>AR288-AQ288</f>
        <v>-14.484543621963724</v>
      </c>
      <c r="AT288" s="530">
        <f>AS288/AQ288</f>
        <v>-5.2039413135179388E-2</v>
      </c>
      <c r="AU288" s="531"/>
      <c r="AV288" s="529">
        <f>T288/$E288</f>
        <v>154.92908397189686</v>
      </c>
      <c r="AW288" s="529">
        <f>U288/$F288</f>
        <v>76.867380899971963</v>
      </c>
      <c r="AX288" s="529">
        <f>AW288-AV288</f>
        <v>-78.061703071924896</v>
      </c>
      <c r="AY288" s="530">
        <f>AX288/AV288</f>
        <v>-0.50385441565048428</v>
      </c>
      <c r="AZ288" s="531"/>
      <c r="BA288" s="529">
        <f>Y288/$E288</f>
        <v>909.91010927776915</v>
      </c>
      <c r="BB288" s="529">
        <f>Z288/$F288</f>
        <v>853.74880095436924</v>
      </c>
      <c r="BC288" s="529">
        <f>BB288-BA288</f>
        <v>-56.161308323399908</v>
      </c>
      <c r="BD288" s="530">
        <f>BC288/BA288</f>
        <v>-6.172182037627575E-2</v>
      </c>
      <c r="BE288" s="532"/>
      <c r="BF288" s="529">
        <f>AD288/$E288</f>
        <v>0</v>
      </c>
      <c r="BG288" s="529">
        <f>AE288/$F288</f>
        <v>126.65000091878311</v>
      </c>
      <c r="BH288" s="532"/>
      <c r="BI288" s="529">
        <f>AG288/$E288</f>
        <v>909.91010927776915</v>
      </c>
      <c r="BJ288" s="529">
        <f>AH288/$F288</f>
        <v>980.39880187315237</v>
      </c>
      <c r="BK288" s="529">
        <f>BJ288-BI288</f>
        <v>70.488692595383213</v>
      </c>
      <c r="BL288" s="530">
        <f>BK288/BI288</f>
        <v>7.7467754096426963E-2</v>
      </c>
    </row>
    <row r="289" spans="1:64">
      <c r="A289" s="397">
        <v>924</v>
      </c>
      <c r="B289" s="412">
        <v>16</v>
      </c>
      <c r="C289" s="412">
        <v>16</v>
      </c>
      <c r="D289" s="398" t="s">
        <v>313</v>
      </c>
      <c r="E289" s="400">
        <v>2946</v>
      </c>
      <c r="F289" s="400">
        <v>2936</v>
      </c>
      <c r="G289" s="522">
        <f>F289-E289</f>
        <v>-10</v>
      </c>
      <c r="H289" s="523">
        <f>G289/E289</f>
        <v>-3.3944331296673455E-3</v>
      </c>
      <c r="I289" s="523"/>
      <c r="J289" s="400">
        <v>853527.59528927389</v>
      </c>
      <c r="K289" s="434">
        <f>'1. Vos-laskelma'!D289</f>
        <v>1014616.35218415</v>
      </c>
      <c r="L289" s="522">
        <f>K289-J289</f>
        <v>161088.75689487613</v>
      </c>
      <c r="M289" s="523">
        <f>L289/J289</f>
        <v>0.18873292179883255</v>
      </c>
      <c r="N289" s="523"/>
      <c r="O289" s="400">
        <v>1638184.7060515159</v>
      </c>
      <c r="P289" s="434">
        <f>'1. Vos-laskelma'!G289</f>
        <v>1644612.393155979</v>
      </c>
      <c r="Q289" s="522">
        <f>P289-O289</f>
        <v>6427.6871044631116</v>
      </c>
      <c r="R289" s="523">
        <f>Q289/O289</f>
        <v>3.9236644565896588E-3</v>
      </c>
      <c r="S289" s="523"/>
      <c r="T289" s="400">
        <v>720400.04595424735</v>
      </c>
      <c r="U289" s="434">
        <f>'1. Vos-laskelma'!I289</f>
        <v>503160.53852954181</v>
      </c>
      <c r="V289" s="522">
        <f>U289-T289</f>
        <v>-217239.50742470555</v>
      </c>
      <c r="W289" s="523">
        <f>V289/T289</f>
        <v>-0.3015539888492767</v>
      </c>
      <c r="X289" s="524"/>
      <c r="Y289" s="434">
        <f>SUM(J289,O289,T289)</f>
        <v>3212112.347295037</v>
      </c>
      <c r="Z289" s="434">
        <f>SUM(K289,P289,U289)</f>
        <v>3162389.2838696707</v>
      </c>
      <c r="AA289" s="522">
        <f>Z289-Y289</f>
        <v>-49723.063425366301</v>
      </c>
      <c r="AB289" s="523">
        <f>AA289/Y289</f>
        <v>-1.5479864353822731E-2</v>
      </c>
      <c r="AC289" s="524"/>
      <c r="AD289" s="527">
        <v>0</v>
      </c>
      <c r="AE289" s="447">
        <v>384847.4711419401</v>
      </c>
      <c r="AF289" s="515"/>
      <c r="AG289" s="399">
        <v>3212112.347295037</v>
      </c>
      <c r="AH289" s="399">
        <f>SUM(Z289,AE289)</f>
        <v>3547236.7550116107</v>
      </c>
      <c r="AI289" s="522">
        <f>AH289-AG289</f>
        <v>335124.40771657368</v>
      </c>
      <c r="AJ289" s="523">
        <f>AI289/AG289</f>
        <v>0.10433147146885645</v>
      </c>
      <c r="AL289" s="529">
        <f>J289/$E289</f>
        <v>289.72423465352136</v>
      </c>
      <c r="AM289" s="529">
        <f>K289/$F289</f>
        <v>345.57777662947888</v>
      </c>
      <c r="AN289" s="529">
        <f>AM289-AL289</f>
        <v>55.853541975957512</v>
      </c>
      <c r="AO289" s="530">
        <f>AN289/AL289</f>
        <v>0.19278173965237069</v>
      </c>
      <c r="AP289" s="531"/>
      <c r="AQ289" s="529">
        <f>O289/$E289</f>
        <v>556.07084387356281</v>
      </c>
      <c r="AR289" s="529">
        <f>P289/$F289</f>
        <v>560.15408486239062</v>
      </c>
      <c r="AS289" s="529">
        <f>AR289-AQ289</f>
        <v>4.0832409888278107</v>
      </c>
      <c r="AT289" s="530">
        <f>AS289/AQ289</f>
        <v>7.3430229867549792E-3</v>
      </c>
      <c r="AU289" s="531"/>
      <c r="AV289" s="529">
        <f>T289/$E289</f>
        <v>244.53497826009755</v>
      </c>
      <c r="AW289" s="529">
        <f>U289/$F289</f>
        <v>171.37620522123359</v>
      </c>
      <c r="AX289" s="529">
        <f>AW289-AV289</f>
        <v>-73.158773038863956</v>
      </c>
      <c r="AY289" s="530">
        <f>AX289/AV289</f>
        <v>-0.29917508554154265</v>
      </c>
      <c r="AZ289" s="531"/>
      <c r="BA289" s="529">
        <f>Y289/$E289</f>
        <v>1090.3300567871815</v>
      </c>
      <c r="BB289" s="529">
        <f>Z289/$F289</f>
        <v>1077.1080667131032</v>
      </c>
      <c r="BC289" s="529">
        <f>BB289-BA289</f>
        <v>-13.221990074078349</v>
      </c>
      <c r="BD289" s="530">
        <f>BC289/BA289</f>
        <v>-1.2126594137044056E-2</v>
      </c>
      <c r="BE289" s="532"/>
      <c r="BF289" s="529">
        <f>AD289/$E289</f>
        <v>0</v>
      </c>
      <c r="BG289" s="529">
        <f>AE289/$F289</f>
        <v>131.0788389448025</v>
      </c>
      <c r="BH289" s="532"/>
      <c r="BI289" s="529">
        <f>AG289/$E289</f>
        <v>1090.3300567871815</v>
      </c>
      <c r="BJ289" s="529">
        <f>AH289/$F289</f>
        <v>1208.1869056579055</v>
      </c>
      <c r="BK289" s="529">
        <f>BJ289-BI289</f>
        <v>117.85684887072398</v>
      </c>
      <c r="BL289" s="530">
        <f>BK289/BI289</f>
        <v>0.10809281844252426</v>
      </c>
    </row>
    <row r="290" spans="1:64">
      <c r="A290" s="397">
        <v>925</v>
      </c>
      <c r="B290" s="412">
        <v>11</v>
      </c>
      <c r="C290" s="412">
        <v>11</v>
      </c>
      <c r="D290" s="398" t="s">
        <v>314</v>
      </c>
      <c r="E290" s="400">
        <v>3427</v>
      </c>
      <c r="F290" s="400">
        <v>3387</v>
      </c>
      <c r="G290" s="522">
        <f>F290-E290</f>
        <v>-40</v>
      </c>
      <c r="H290" s="523">
        <f>G290/E290</f>
        <v>-1.1672016340822877E-2</v>
      </c>
      <c r="I290" s="523"/>
      <c r="J290" s="400">
        <v>3183259.2922777496</v>
      </c>
      <c r="K290" s="434">
        <f>'1. Vos-laskelma'!D290</f>
        <v>3241260.6385635491</v>
      </c>
      <c r="L290" s="522">
        <f>K290-J290</f>
        <v>58001.346285799518</v>
      </c>
      <c r="M290" s="523">
        <f>L290/J290</f>
        <v>1.8220742000660973E-2</v>
      </c>
      <c r="N290" s="523"/>
      <c r="O290" s="400">
        <v>-20416.79060073354</v>
      </c>
      <c r="P290" s="434">
        <f>'1. Vos-laskelma'!G290</f>
        <v>80728.468529088044</v>
      </c>
      <c r="Q290" s="522">
        <f>P290-O290</f>
        <v>101145.25912982158</v>
      </c>
      <c r="R290" s="523">
        <f>Q290/O290</f>
        <v>-4.9540234362881508</v>
      </c>
      <c r="S290" s="523"/>
      <c r="T290" s="400">
        <v>820530.34692520485</v>
      </c>
      <c r="U290" s="434">
        <f>'1. Vos-laskelma'!I290</f>
        <v>601120.41116755153</v>
      </c>
      <c r="V290" s="522">
        <f>U290-T290</f>
        <v>-219409.93575765332</v>
      </c>
      <c r="W290" s="523">
        <f>V290/T290</f>
        <v>-0.26740014745323437</v>
      </c>
      <c r="X290" s="524"/>
      <c r="Y290" s="434">
        <f>SUM(J290,O290,T290)</f>
        <v>3983372.8486022213</v>
      </c>
      <c r="Z290" s="434">
        <f>SUM(K290,P290,U290)</f>
        <v>3923109.5182601884</v>
      </c>
      <c r="AA290" s="522">
        <f>Z290-Y290</f>
        <v>-60263.330342032947</v>
      </c>
      <c r="AB290" s="523">
        <f>AA290/Y290</f>
        <v>-1.5128719462748647E-2</v>
      </c>
      <c r="AC290" s="524"/>
      <c r="AD290" s="527">
        <v>0</v>
      </c>
      <c r="AE290" s="447">
        <v>376295.16380647582</v>
      </c>
      <c r="AF290" s="515"/>
      <c r="AG290" s="399">
        <v>3983372.8486022213</v>
      </c>
      <c r="AH290" s="399">
        <f>SUM(Z290,AE290)</f>
        <v>4299404.6820666641</v>
      </c>
      <c r="AI290" s="522">
        <f>AH290-AG290</f>
        <v>316031.83346444275</v>
      </c>
      <c r="AJ290" s="523">
        <f>AI290/AG290</f>
        <v>7.9337748555307688E-2</v>
      </c>
      <c r="AL290" s="529">
        <f>J290/$E290</f>
        <v>928.87636191355398</v>
      </c>
      <c r="AM290" s="529">
        <f>K290/$F290</f>
        <v>956.97095912711814</v>
      </c>
      <c r="AN290" s="529">
        <f>AM290-AL290</f>
        <v>28.094597213564157</v>
      </c>
      <c r="AO290" s="530">
        <f>AN290/AL290</f>
        <v>3.024578766940221E-2</v>
      </c>
      <c r="AP290" s="531"/>
      <c r="AQ290" s="529">
        <f>O290/$E290</f>
        <v>-5.9576278379730203</v>
      </c>
      <c r="AR290" s="529">
        <f>P290/$F290</f>
        <v>23.834800274310023</v>
      </c>
      <c r="AS290" s="529">
        <f>AR290-AQ290</f>
        <v>29.792428112283044</v>
      </c>
      <c r="AT290" s="530">
        <f>AS290/AQ290</f>
        <v>-5.0007199043872133</v>
      </c>
      <c r="AU290" s="531"/>
      <c r="AV290" s="529">
        <f>T290/$E290</f>
        <v>239.43109043630139</v>
      </c>
      <c r="AW290" s="529">
        <f>U290/$F290</f>
        <v>177.47871602230632</v>
      </c>
      <c r="AX290" s="529">
        <f>AW290-AV290</f>
        <v>-61.952374413995074</v>
      </c>
      <c r="AY290" s="530">
        <f>AX290/AV290</f>
        <v>-0.25874824485451264</v>
      </c>
      <c r="AZ290" s="531"/>
      <c r="BA290" s="529">
        <f>Y290/$E290</f>
        <v>1162.3498245118826</v>
      </c>
      <c r="BB290" s="529">
        <f>Z290/$F290</f>
        <v>1158.2844754237344</v>
      </c>
      <c r="BC290" s="529">
        <f>BB290-BA290</f>
        <v>-4.0653490881481957</v>
      </c>
      <c r="BD290" s="530">
        <f>BC290/BA290</f>
        <v>-3.4975263061233731E-3</v>
      </c>
      <c r="BE290" s="532"/>
      <c r="BF290" s="529">
        <f>AD290/$E290</f>
        <v>0</v>
      </c>
      <c r="BG290" s="529">
        <f>AE290/$F290</f>
        <v>111.09984169072212</v>
      </c>
      <c r="BH290" s="532"/>
      <c r="BI290" s="529">
        <f>AG290/$E290</f>
        <v>1162.3498245118826</v>
      </c>
      <c r="BJ290" s="529">
        <f>AH290/$F290</f>
        <v>1269.3843171144565</v>
      </c>
      <c r="BK290" s="529">
        <f>BJ290-BI290</f>
        <v>107.03449260257389</v>
      </c>
      <c r="BL290" s="530">
        <f>BK290/BI290</f>
        <v>9.2084577590504632E-2</v>
      </c>
    </row>
    <row r="291" spans="1:64">
      <c r="A291" s="397">
        <v>927</v>
      </c>
      <c r="B291" s="412">
        <v>1</v>
      </c>
      <c r="C291" s="413">
        <v>33</v>
      </c>
      <c r="D291" s="398" t="s">
        <v>315</v>
      </c>
      <c r="E291" s="400">
        <v>28913</v>
      </c>
      <c r="F291" s="400">
        <v>28811</v>
      </c>
      <c r="G291" s="522">
        <f>F291-E291</f>
        <v>-102</v>
      </c>
      <c r="H291" s="523">
        <f>G291/E291</f>
        <v>-3.5278248538719607E-3</v>
      </c>
      <c r="I291" s="523"/>
      <c r="J291" s="400">
        <v>14575207.210386058</v>
      </c>
      <c r="K291" s="434">
        <f>'1. Vos-laskelma'!D291</f>
        <v>13666497.024445277</v>
      </c>
      <c r="L291" s="522">
        <f>K291-J291</f>
        <v>-908710.18594078161</v>
      </c>
      <c r="M291" s="523">
        <f>L291/J291</f>
        <v>-6.2346296201761672E-2</v>
      </c>
      <c r="N291" s="523"/>
      <c r="O291" s="400">
        <v>2622340.0928733731</v>
      </c>
      <c r="P291" s="434">
        <f>'1. Vos-laskelma'!G291</f>
        <v>2374106.4758272334</v>
      </c>
      <c r="Q291" s="522">
        <f>P291-O291</f>
        <v>-248233.61704613967</v>
      </c>
      <c r="R291" s="523">
        <f>Q291/O291</f>
        <v>-9.4661107352457474E-2</v>
      </c>
      <c r="S291" s="523"/>
      <c r="T291" s="400">
        <v>4028182.342729406</v>
      </c>
      <c r="U291" s="434">
        <f>'1. Vos-laskelma'!I291</f>
        <v>2237272.8258742541</v>
      </c>
      <c r="V291" s="522">
        <f>U291-T291</f>
        <v>-1790909.5168551519</v>
      </c>
      <c r="W291" s="523">
        <f>V291/T291</f>
        <v>-0.44459494741781519</v>
      </c>
      <c r="X291" s="524"/>
      <c r="Y291" s="434">
        <f>SUM(J291,O291,T291)</f>
        <v>21225729.645988837</v>
      </c>
      <c r="Z291" s="434">
        <f>SUM(K291,P291,U291)</f>
        <v>18277876.326146767</v>
      </c>
      <c r="AA291" s="522">
        <f>Z291-Y291</f>
        <v>-2947853.3198420703</v>
      </c>
      <c r="AB291" s="523">
        <f>AA291/Y291</f>
        <v>-0.13888113007220673</v>
      </c>
      <c r="AC291" s="524"/>
      <c r="AD291" s="527">
        <v>0</v>
      </c>
      <c r="AE291" s="447">
        <v>3440933.8629483795</v>
      </c>
      <c r="AF291" s="515"/>
      <c r="AG291" s="399">
        <v>21225729.645988837</v>
      </c>
      <c r="AH291" s="399">
        <f>SUM(Z291,AE291)</f>
        <v>21718810.189095147</v>
      </c>
      <c r="AI291" s="522">
        <f>AH291-AG291</f>
        <v>493080.54310631007</v>
      </c>
      <c r="AJ291" s="523">
        <f>AI291/AG291</f>
        <v>2.3230322412002014E-2</v>
      </c>
      <c r="AL291" s="529">
        <f>J291/$E291</f>
        <v>504.1056690895465</v>
      </c>
      <c r="AM291" s="529">
        <f>K291/$F291</f>
        <v>474.34997134584972</v>
      </c>
      <c r="AN291" s="529">
        <f>AM291-AL291</f>
        <v>-29.755697743696771</v>
      </c>
      <c r="AO291" s="530">
        <f>AN291/AL291</f>
        <v>-5.9026707232707469E-2</v>
      </c>
      <c r="AP291" s="531"/>
      <c r="AQ291" s="529">
        <f>O291/$E291</f>
        <v>90.697613283760703</v>
      </c>
      <c r="AR291" s="529">
        <f>P291/$F291</f>
        <v>82.402779349110872</v>
      </c>
      <c r="AS291" s="529">
        <f>AR291-AQ291</f>
        <v>-8.2948339346498301</v>
      </c>
      <c r="AT291" s="530">
        <f>AS291/AQ291</f>
        <v>-9.1455922976696566E-2</v>
      </c>
      <c r="AU291" s="531"/>
      <c r="AV291" s="529">
        <f>T291/$E291</f>
        <v>139.32080180989195</v>
      </c>
      <c r="AW291" s="529">
        <f>U291/$F291</f>
        <v>77.653424937497974</v>
      </c>
      <c r="AX291" s="529">
        <f>AW291-AV291</f>
        <v>-61.667376872393973</v>
      </c>
      <c r="AY291" s="530">
        <f>AX291/AV291</f>
        <v>-0.44262863887720977</v>
      </c>
      <c r="AZ291" s="531"/>
      <c r="BA291" s="529">
        <f>Y291/$E291</f>
        <v>734.1240841831991</v>
      </c>
      <c r="BB291" s="529">
        <f>Z291/$F291</f>
        <v>634.40617563245871</v>
      </c>
      <c r="BC291" s="529">
        <f>BB291-BA291</f>
        <v>-99.71790855074039</v>
      </c>
      <c r="BD291" s="530">
        <f>BC291/BA291</f>
        <v>-0.13583249848244455</v>
      </c>
      <c r="BE291" s="532"/>
      <c r="BF291" s="529">
        <f>AD291/$E291</f>
        <v>0</v>
      </c>
      <c r="BG291" s="529">
        <f>AE291/$F291</f>
        <v>119.43125413725242</v>
      </c>
      <c r="BH291" s="532"/>
      <c r="BI291" s="529">
        <f>AG291/$E291</f>
        <v>734.1240841831991</v>
      </c>
      <c r="BJ291" s="529">
        <f>AH291/$F291</f>
        <v>753.83742976971109</v>
      </c>
      <c r="BK291" s="529">
        <f>BJ291-BI291</f>
        <v>19.713345586511991</v>
      </c>
      <c r="BL291" s="530">
        <f>BK291/BI291</f>
        <v>2.6852879521648505E-2</v>
      </c>
    </row>
    <row r="292" spans="1:64">
      <c r="A292" s="397">
        <v>931</v>
      </c>
      <c r="B292" s="412">
        <v>13</v>
      </c>
      <c r="C292" s="412">
        <v>13</v>
      </c>
      <c r="D292" s="398" t="s">
        <v>316</v>
      </c>
      <c r="E292" s="400">
        <v>5951</v>
      </c>
      <c r="F292" s="400">
        <v>5877</v>
      </c>
      <c r="G292" s="522">
        <f>F292-E292</f>
        <v>-74</v>
      </c>
      <c r="H292" s="523">
        <f>G292/E292</f>
        <v>-1.2434884893295245E-2</v>
      </c>
      <c r="I292" s="523"/>
      <c r="J292" s="400">
        <v>4350514.5951373111</v>
      </c>
      <c r="K292" s="434">
        <f>'1. Vos-laskelma'!D292</f>
        <v>4325165.6807392836</v>
      </c>
      <c r="L292" s="522">
        <f>K292-J292</f>
        <v>-25348.914398027584</v>
      </c>
      <c r="M292" s="523">
        <f>L292/J292</f>
        <v>-5.8266473640522336E-3</v>
      </c>
      <c r="N292" s="523"/>
      <c r="O292" s="400">
        <v>2372291.80699465</v>
      </c>
      <c r="P292" s="434">
        <f>'1. Vos-laskelma'!G292</f>
        <v>2141123.5742001934</v>
      </c>
      <c r="Q292" s="522">
        <f>P292-O292</f>
        <v>-231168.23279445665</v>
      </c>
      <c r="R292" s="523">
        <f>Q292/O292</f>
        <v>-9.7445108613056039E-2</v>
      </c>
      <c r="S292" s="523"/>
      <c r="T292" s="400">
        <v>1309714.2925791396</v>
      </c>
      <c r="U292" s="434">
        <f>'1. Vos-laskelma'!I292</f>
        <v>917806.03441379685</v>
      </c>
      <c r="V292" s="522">
        <f>U292-T292</f>
        <v>-391908.25816534273</v>
      </c>
      <c r="W292" s="523">
        <f>V292/T292</f>
        <v>-0.29923187094002157</v>
      </c>
      <c r="X292" s="524"/>
      <c r="Y292" s="434">
        <f>SUM(J292,O292,T292)</f>
        <v>8032520.6947111012</v>
      </c>
      <c r="Z292" s="434">
        <f>SUM(K292,P292,U292)</f>
        <v>7384095.2893532738</v>
      </c>
      <c r="AA292" s="522">
        <f>Z292-Y292</f>
        <v>-648425.40535782743</v>
      </c>
      <c r="AB292" s="523">
        <f>AA292/Y292</f>
        <v>-8.0725021447473386E-2</v>
      </c>
      <c r="AC292" s="524"/>
      <c r="AD292" s="527">
        <v>0</v>
      </c>
      <c r="AE292" s="447">
        <v>785677.80052923842</v>
      </c>
      <c r="AF292" s="515"/>
      <c r="AG292" s="399">
        <v>8032520.6947111012</v>
      </c>
      <c r="AH292" s="399">
        <f>SUM(Z292,AE292)</f>
        <v>8169773.0898825126</v>
      </c>
      <c r="AI292" s="522">
        <f>AH292-AG292</f>
        <v>137252.39517141134</v>
      </c>
      <c r="AJ292" s="523">
        <f>AI292/AG292</f>
        <v>1.7087088896239409E-2</v>
      </c>
      <c r="AL292" s="529">
        <f>J292/$E292</f>
        <v>731.05605698828958</v>
      </c>
      <c r="AM292" s="529">
        <f>K292/$F292</f>
        <v>735.94787829492657</v>
      </c>
      <c r="AN292" s="529">
        <f>AM292-AL292</f>
        <v>4.8918213066369844</v>
      </c>
      <c r="AO292" s="530">
        <f>AN292/AL292</f>
        <v>6.6914448760464129E-3</v>
      </c>
      <c r="AP292" s="531"/>
      <c r="AQ292" s="529">
        <f>O292/$E292</f>
        <v>398.63750747683582</v>
      </c>
      <c r="AR292" s="529">
        <f>P292/$F292</f>
        <v>364.32254112645796</v>
      </c>
      <c r="AS292" s="529">
        <f>AR292-AQ292</f>
        <v>-34.314966350377858</v>
      </c>
      <c r="AT292" s="530">
        <f>AS292/AQ292</f>
        <v>-8.6080626400594898E-2</v>
      </c>
      <c r="AU292" s="531"/>
      <c r="AV292" s="529">
        <f>T292/$E292</f>
        <v>220.08306042331367</v>
      </c>
      <c r="AW292" s="529">
        <f>U292/$F292</f>
        <v>156.16913976753392</v>
      </c>
      <c r="AX292" s="529">
        <f>AW292-AV292</f>
        <v>-63.913920655779748</v>
      </c>
      <c r="AY292" s="530">
        <f>AX292/AV292</f>
        <v>-0.29040817831615934</v>
      </c>
      <c r="AZ292" s="531"/>
      <c r="BA292" s="529">
        <f>Y292/$E292</f>
        <v>1349.7766248884391</v>
      </c>
      <c r="BB292" s="529">
        <f>Z292/$F292</f>
        <v>1256.4395591889186</v>
      </c>
      <c r="BC292" s="529">
        <f>BB292-BA292</f>
        <v>-93.337065699520508</v>
      </c>
      <c r="BD292" s="530">
        <f>BC292/BA292</f>
        <v>-6.9150008955915165E-2</v>
      </c>
      <c r="BE292" s="532"/>
      <c r="BF292" s="529">
        <f>AD292/$E292</f>
        <v>0</v>
      </c>
      <c r="BG292" s="529">
        <f>AE292/$F292</f>
        <v>133.68688115181868</v>
      </c>
      <c r="BH292" s="532"/>
      <c r="BI292" s="529">
        <f>AG292/$E292</f>
        <v>1349.7766248884391</v>
      </c>
      <c r="BJ292" s="529">
        <f>AH292/$F292</f>
        <v>1390.1264403407372</v>
      </c>
      <c r="BK292" s="529">
        <f>BJ292-BI292</f>
        <v>40.349815452298117</v>
      </c>
      <c r="BL292" s="530">
        <f>BK292/BI292</f>
        <v>2.9893698489283801E-2</v>
      </c>
    </row>
    <row r="293" spans="1:64">
      <c r="A293" s="397">
        <v>934</v>
      </c>
      <c r="B293" s="412">
        <v>14</v>
      </c>
      <c r="C293" s="412">
        <v>14</v>
      </c>
      <c r="D293" s="398" t="s">
        <v>317</v>
      </c>
      <c r="E293" s="400">
        <v>2671</v>
      </c>
      <c r="F293" s="400">
        <v>2656</v>
      </c>
      <c r="G293" s="522">
        <f>F293-E293</f>
        <v>-15</v>
      </c>
      <c r="H293" s="523">
        <f>G293/E293</f>
        <v>-5.6158742044178211E-3</v>
      </c>
      <c r="I293" s="523"/>
      <c r="J293" s="400">
        <v>418972.84268845036</v>
      </c>
      <c r="K293" s="434">
        <f>'1. Vos-laskelma'!D293</f>
        <v>521000.9569163312</v>
      </c>
      <c r="L293" s="522">
        <f>K293-J293</f>
        <v>102028.11422788084</v>
      </c>
      <c r="M293" s="523">
        <f>L293/J293</f>
        <v>0.24351963619692005</v>
      </c>
      <c r="N293" s="523"/>
      <c r="O293" s="400">
        <v>1224823.7886438149</v>
      </c>
      <c r="P293" s="434">
        <f>'1. Vos-laskelma'!G293</f>
        <v>1235556.0594255235</v>
      </c>
      <c r="Q293" s="522">
        <f>P293-O293</f>
        <v>10732.270781708648</v>
      </c>
      <c r="R293" s="523">
        <f>Q293/O293</f>
        <v>8.7622977943561543E-3</v>
      </c>
      <c r="S293" s="523"/>
      <c r="T293" s="400">
        <v>561899.0903256645</v>
      </c>
      <c r="U293" s="434">
        <f>'1. Vos-laskelma'!I293</f>
        <v>338797.82123913197</v>
      </c>
      <c r="V293" s="522">
        <f>U293-T293</f>
        <v>-223101.26908653253</v>
      </c>
      <c r="W293" s="523">
        <f>V293/T293</f>
        <v>-0.3970486390309475</v>
      </c>
      <c r="X293" s="524"/>
      <c r="Y293" s="434">
        <f>SUM(J293,O293,T293)</f>
        <v>2205695.7216579299</v>
      </c>
      <c r="Z293" s="434">
        <f>SUM(K293,P293,U293)</f>
        <v>2095354.8375809868</v>
      </c>
      <c r="AA293" s="522">
        <f>Z293-Y293</f>
        <v>-110340.88407694316</v>
      </c>
      <c r="AB293" s="523">
        <f>AA293/Y293</f>
        <v>-5.0025433242444017E-2</v>
      </c>
      <c r="AC293" s="524"/>
      <c r="AD293" s="527">
        <v>0</v>
      </c>
      <c r="AE293" s="447">
        <v>278940.76002899872</v>
      </c>
      <c r="AF293" s="515"/>
      <c r="AG293" s="399">
        <v>2205695.7216579299</v>
      </c>
      <c r="AH293" s="399">
        <f>SUM(Z293,AE293)</f>
        <v>2374295.5976099856</v>
      </c>
      <c r="AI293" s="522">
        <f>AH293-AG293</f>
        <v>168599.87595205568</v>
      </c>
      <c r="AJ293" s="523">
        <f>AI293/AG293</f>
        <v>7.6438410927018599E-2</v>
      </c>
      <c r="AL293" s="529">
        <f>J293/$E293</f>
        <v>156.85991864037828</v>
      </c>
      <c r="AM293" s="529">
        <f>K293/$F293</f>
        <v>196.15999883898013</v>
      </c>
      <c r="AN293" s="529">
        <f>AM293-AL293</f>
        <v>39.300080198601847</v>
      </c>
      <c r="AO293" s="530">
        <f>AN293/AL293</f>
        <v>0.25054252570857427</v>
      </c>
      <c r="AP293" s="531"/>
      <c r="AQ293" s="529">
        <f>O293/$E293</f>
        <v>458.56375464014036</v>
      </c>
      <c r="AR293" s="529">
        <f>P293/$F293</f>
        <v>465.19429948250132</v>
      </c>
      <c r="AS293" s="529">
        <f>AR293-AQ293</f>
        <v>6.6305448423609619</v>
      </c>
      <c r="AT293" s="530">
        <f>AS293/AQ293</f>
        <v>1.4459374024369429E-2</v>
      </c>
      <c r="AU293" s="531"/>
      <c r="AV293" s="529">
        <f>T293/$E293</f>
        <v>210.37030712304923</v>
      </c>
      <c r="AW293" s="529">
        <f>U293/$F293</f>
        <v>127.55942064726354</v>
      </c>
      <c r="AX293" s="529">
        <f>AW293-AV293</f>
        <v>-82.810886475785694</v>
      </c>
      <c r="AY293" s="530">
        <f>AX293/AV293</f>
        <v>-0.39364341673631809</v>
      </c>
      <c r="AZ293" s="531"/>
      <c r="BA293" s="529">
        <f>Y293/$E293</f>
        <v>825.79398040356796</v>
      </c>
      <c r="BB293" s="529">
        <f>Z293/$F293</f>
        <v>788.913718968745</v>
      </c>
      <c r="BC293" s="529">
        <f>BB293-BA293</f>
        <v>-36.880261434822955</v>
      </c>
      <c r="BD293" s="530">
        <f>BC293/BA293</f>
        <v>-4.466036603560547E-2</v>
      </c>
      <c r="BE293" s="532"/>
      <c r="BF293" s="529">
        <f>AD293/$E293</f>
        <v>0</v>
      </c>
      <c r="BG293" s="529">
        <f>AE293/$F293</f>
        <v>105.02287651694229</v>
      </c>
      <c r="BH293" s="532"/>
      <c r="BI293" s="529">
        <f>AG293/$E293</f>
        <v>825.79398040356796</v>
      </c>
      <c r="BJ293" s="529">
        <f>AH293/$F293</f>
        <v>893.93659548568735</v>
      </c>
      <c r="BK293" s="529">
        <f>BJ293-BI293</f>
        <v>68.142615082119391</v>
      </c>
      <c r="BL293" s="530">
        <f>BK293/BI293</f>
        <v>8.2517694121259991E-2</v>
      </c>
    </row>
    <row r="294" spans="1:64">
      <c r="A294" s="397">
        <v>935</v>
      </c>
      <c r="B294" s="412">
        <v>8</v>
      </c>
      <c r="C294" s="412">
        <v>8</v>
      </c>
      <c r="D294" s="398" t="s">
        <v>318</v>
      </c>
      <c r="E294" s="400">
        <v>2985</v>
      </c>
      <c r="F294" s="400">
        <v>2927</v>
      </c>
      <c r="G294" s="522">
        <f>F294-E294</f>
        <v>-58</v>
      </c>
      <c r="H294" s="523">
        <f>G294/E294</f>
        <v>-1.9430485762144054E-2</v>
      </c>
      <c r="I294" s="523"/>
      <c r="J294" s="400">
        <v>132840.10925181853</v>
      </c>
      <c r="K294" s="434">
        <f>'1. Vos-laskelma'!D294</f>
        <v>76956.558495957172</v>
      </c>
      <c r="L294" s="522">
        <f>K294-J294</f>
        <v>-55883.550755861361</v>
      </c>
      <c r="M294" s="523">
        <f>L294/J294</f>
        <v>-0.4206828123720196</v>
      </c>
      <c r="N294" s="523"/>
      <c r="O294" s="400">
        <v>1085050.7477332584</v>
      </c>
      <c r="P294" s="434">
        <f>'1. Vos-laskelma'!G294</f>
        <v>1165821.3467909284</v>
      </c>
      <c r="Q294" s="522">
        <f>P294-O294</f>
        <v>80770.599057669984</v>
      </c>
      <c r="R294" s="523">
        <f>Q294/O294</f>
        <v>7.44394667497396E-2</v>
      </c>
      <c r="S294" s="523"/>
      <c r="T294" s="400">
        <v>622487.32514186262</v>
      </c>
      <c r="U294" s="434">
        <f>'1. Vos-laskelma'!I294</f>
        <v>394634.47847400268</v>
      </c>
      <c r="V294" s="522">
        <f>U294-T294</f>
        <v>-227852.84666785994</v>
      </c>
      <c r="W294" s="523">
        <f>V294/T294</f>
        <v>-0.36603612228720173</v>
      </c>
      <c r="X294" s="524"/>
      <c r="Y294" s="434">
        <f>SUM(J294,O294,T294)</f>
        <v>1840378.1821269398</v>
      </c>
      <c r="Z294" s="434">
        <f>SUM(K294,P294,U294)</f>
        <v>1637412.3837608881</v>
      </c>
      <c r="AA294" s="522">
        <f>Z294-Y294</f>
        <v>-202965.79836605163</v>
      </c>
      <c r="AB294" s="523">
        <f>AA294/Y294</f>
        <v>-0.11028483185531054</v>
      </c>
      <c r="AC294" s="524"/>
      <c r="AD294" s="527">
        <v>0</v>
      </c>
      <c r="AE294" s="447">
        <v>498142.67955535301</v>
      </c>
      <c r="AF294" s="515"/>
      <c r="AG294" s="399">
        <v>1840378.1821269398</v>
      </c>
      <c r="AH294" s="399">
        <f>SUM(Z294,AE294)</f>
        <v>2135555.0633162409</v>
      </c>
      <c r="AI294" s="522">
        <f>AH294-AG294</f>
        <v>295176.88118930114</v>
      </c>
      <c r="AJ294" s="523">
        <f>AI294/AG294</f>
        <v>0.16038925263076248</v>
      </c>
      <c r="AL294" s="529">
        <f>J294/$E294</f>
        <v>44.502549163088283</v>
      </c>
      <c r="AM294" s="529">
        <f>K294/$F294</f>
        <v>26.291957121953253</v>
      </c>
      <c r="AN294" s="529">
        <f>AM294-AL294</f>
        <v>-18.21059204113503</v>
      </c>
      <c r="AO294" s="530">
        <f>AN294/AL294</f>
        <v>-0.40920334640603978</v>
      </c>
      <c r="AP294" s="531"/>
      <c r="AQ294" s="529">
        <f>O294/$E294</f>
        <v>363.50108801784199</v>
      </c>
      <c r="AR294" s="529">
        <f>P294/$F294</f>
        <v>398.29905937510364</v>
      </c>
      <c r="AS294" s="529">
        <f>AR294-AQ294</f>
        <v>34.797971357261645</v>
      </c>
      <c r="AT294" s="530">
        <f>AS294/AQ294</f>
        <v>9.573003356609934E-2</v>
      </c>
      <c r="AU294" s="531"/>
      <c r="AV294" s="529">
        <f>T294/$E294</f>
        <v>208.53846738420859</v>
      </c>
      <c r="AW294" s="529">
        <f>U294/$F294</f>
        <v>134.82558198633504</v>
      </c>
      <c r="AX294" s="529">
        <f>AW294-AV294</f>
        <v>-73.712885397873549</v>
      </c>
      <c r="AY294" s="530">
        <f>AX294/AV294</f>
        <v>-0.35347380424574559</v>
      </c>
      <c r="AZ294" s="531"/>
      <c r="BA294" s="529">
        <f>Y294/$E294</f>
        <v>616.54210456513897</v>
      </c>
      <c r="BB294" s="529">
        <f>Z294/$F294</f>
        <v>559.41659848339191</v>
      </c>
      <c r="BC294" s="529">
        <f>BB294-BA294</f>
        <v>-57.125506081747062</v>
      </c>
      <c r="BD294" s="530">
        <f>BC294/BA294</f>
        <v>-9.2654671365938537E-2</v>
      </c>
      <c r="BE294" s="532"/>
      <c r="BF294" s="529">
        <f>AD294/$E294</f>
        <v>0</v>
      </c>
      <c r="BG294" s="529">
        <f>AE294/$F294</f>
        <v>170.18882116684421</v>
      </c>
      <c r="BH294" s="532"/>
      <c r="BI294" s="529">
        <f>AG294/$E294</f>
        <v>616.54210456513897</v>
      </c>
      <c r="BJ294" s="529">
        <f>AH294/$F294</f>
        <v>729.60541965023606</v>
      </c>
      <c r="BK294" s="529">
        <f>BJ294-BI294</f>
        <v>113.06331508509709</v>
      </c>
      <c r="BL294" s="530">
        <f>BK294/BI294</f>
        <v>0.18338295835422819</v>
      </c>
    </row>
    <row r="295" spans="1:64">
      <c r="A295" s="397">
        <v>936</v>
      </c>
      <c r="B295" s="412">
        <v>6</v>
      </c>
      <c r="C295" s="412">
        <v>6</v>
      </c>
      <c r="D295" s="398" t="s">
        <v>319</v>
      </c>
      <c r="E295" s="400">
        <v>6395</v>
      </c>
      <c r="F295" s="400">
        <v>6275</v>
      </c>
      <c r="G295" s="522">
        <f>F295-E295</f>
        <v>-120</v>
      </c>
      <c r="H295" s="523">
        <f>G295/E295</f>
        <v>-1.8764659890539485E-2</v>
      </c>
      <c r="I295" s="523"/>
      <c r="J295" s="400">
        <v>3414965.9834388099</v>
      </c>
      <c r="K295" s="434">
        <f>'1. Vos-laskelma'!D295</f>
        <v>3261962.0858501885</v>
      </c>
      <c r="L295" s="522">
        <f>K295-J295</f>
        <v>-153003.89758862136</v>
      </c>
      <c r="M295" s="523">
        <f>L295/J295</f>
        <v>-4.4803930209152236E-2</v>
      </c>
      <c r="N295" s="523"/>
      <c r="O295" s="400">
        <v>2007797.9339286697</v>
      </c>
      <c r="P295" s="434">
        <f>'1. Vos-laskelma'!G295</f>
        <v>2409040.6902955533</v>
      </c>
      <c r="Q295" s="522">
        <f>P295-O295</f>
        <v>401242.75636688364</v>
      </c>
      <c r="R295" s="523">
        <f>Q295/O295</f>
        <v>0.1998422000473771</v>
      </c>
      <c r="S295" s="523"/>
      <c r="T295" s="400">
        <v>1416579.1150791266</v>
      </c>
      <c r="U295" s="434">
        <f>'1. Vos-laskelma'!I295</f>
        <v>1053646.4950336462</v>
      </c>
      <c r="V295" s="522">
        <f>U295-T295</f>
        <v>-362932.62004548032</v>
      </c>
      <c r="W295" s="523">
        <f>V295/T295</f>
        <v>-0.25620356546426126</v>
      </c>
      <c r="X295" s="524"/>
      <c r="Y295" s="434">
        <f>SUM(J295,O295,T295)</f>
        <v>6839343.0324466061</v>
      </c>
      <c r="Z295" s="434">
        <f>SUM(K295,P295,U295)</f>
        <v>6724649.2711793873</v>
      </c>
      <c r="AA295" s="522">
        <f>Z295-Y295</f>
        <v>-114693.76126721874</v>
      </c>
      <c r="AB295" s="523">
        <f>AA295/Y295</f>
        <v>-1.6769704447210609E-2</v>
      </c>
      <c r="AC295" s="524"/>
      <c r="AD295" s="527">
        <v>0</v>
      </c>
      <c r="AE295" s="447">
        <v>757421.53800524422</v>
      </c>
      <c r="AF295" s="515"/>
      <c r="AG295" s="399">
        <v>6839343.0324466061</v>
      </c>
      <c r="AH295" s="399">
        <f>SUM(Z295,AE295)</f>
        <v>7482070.8091846313</v>
      </c>
      <c r="AI295" s="522">
        <f>AH295-AG295</f>
        <v>642727.77673802525</v>
      </c>
      <c r="AJ295" s="523">
        <f>AI295/AG295</f>
        <v>9.3975075338209091E-2</v>
      </c>
      <c r="AL295" s="529">
        <f>J295/$E295</f>
        <v>534.00562680825794</v>
      </c>
      <c r="AM295" s="529">
        <f>K295/$F295</f>
        <v>519.83459535461168</v>
      </c>
      <c r="AN295" s="529">
        <f>AM295-AL295</f>
        <v>-14.171031453646265</v>
      </c>
      <c r="AO295" s="530">
        <f>AN295/AL295</f>
        <v>-2.6537232460163887E-2</v>
      </c>
      <c r="AP295" s="531"/>
      <c r="AQ295" s="529">
        <f>O295/$E295</f>
        <v>313.96371132582794</v>
      </c>
      <c r="AR295" s="529">
        <f>P295/$F295</f>
        <v>383.91086697937106</v>
      </c>
      <c r="AS295" s="529">
        <f>AR295-AQ295</f>
        <v>69.94715565354312</v>
      </c>
      <c r="AT295" s="530">
        <f>AS295/AQ295</f>
        <v>0.22278738953035487</v>
      </c>
      <c r="AU295" s="531"/>
      <c r="AV295" s="529">
        <f>T295/$E295</f>
        <v>221.51354418751001</v>
      </c>
      <c r="AW295" s="529">
        <f>U295/$F295</f>
        <v>167.91179203723445</v>
      </c>
      <c r="AX295" s="529">
        <f>AW295-AV295</f>
        <v>-53.601752150275559</v>
      </c>
      <c r="AY295" s="530">
        <f>AX295/AV295</f>
        <v>-0.24197956990341848</v>
      </c>
      <c r="AZ295" s="531"/>
      <c r="BA295" s="529">
        <f>Y295/$E295</f>
        <v>1069.482882321596</v>
      </c>
      <c r="BB295" s="529">
        <f>Z295/$F295</f>
        <v>1071.657254371217</v>
      </c>
      <c r="BC295" s="529">
        <f>BB295-BA295</f>
        <v>2.1743720496210699</v>
      </c>
      <c r="BD295" s="530">
        <f>BC295/BA295</f>
        <v>2.0331059856713361E-3</v>
      </c>
      <c r="BE295" s="532"/>
      <c r="BF295" s="529">
        <f>AD295/$E295</f>
        <v>0</v>
      </c>
      <c r="BG295" s="529">
        <f>AE295/$F295</f>
        <v>120.70462757055685</v>
      </c>
      <c r="BH295" s="532"/>
      <c r="BI295" s="529">
        <f>AG295/$E295</f>
        <v>1069.482882321596</v>
      </c>
      <c r="BJ295" s="529">
        <f>AH295/$F295</f>
        <v>1192.3618819417738</v>
      </c>
      <c r="BK295" s="529">
        <f>BJ295-BI295</f>
        <v>122.87899962017786</v>
      </c>
      <c r="BL295" s="530">
        <f>BK295/BI295</f>
        <v>0.11489571422913888</v>
      </c>
    </row>
    <row r="296" spans="1:64">
      <c r="A296" s="397">
        <v>946</v>
      </c>
      <c r="B296" s="412">
        <v>15</v>
      </c>
      <c r="C296" s="412">
        <v>15</v>
      </c>
      <c r="D296" s="398" t="s">
        <v>320</v>
      </c>
      <c r="E296" s="400">
        <v>6287</v>
      </c>
      <c r="F296" s="400">
        <v>6291</v>
      </c>
      <c r="G296" s="522">
        <f>F296-E296</f>
        <v>4</v>
      </c>
      <c r="H296" s="523">
        <f>G296/E296</f>
        <v>6.3623349769365359E-4</v>
      </c>
      <c r="I296" s="523"/>
      <c r="J296" s="400">
        <v>4639794.5708259409</v>
      </c>
      <c r="K296" s="434">
        <f>'1. Vos-laskelma'!D296</f>
        <v>4994142.2056840053</v>
      </c>
      <c r="L296" s="522">
        <f>K296-J296</f>
        <v>354347.63485806435</v>
      </c>
      <c r="M296" s="523">
        <f>L296/J296</f>
        <v>7.6371405985542609E-2</v>
      </c>
      <c r="N296" s="523"/>
      <c r="O296" s="400">
        <v>2170743.7907054871</v>
      </c>
      <c r="P296" s="434">
        <f>'1. Vos-laskelma'!G296</f>
        <v>2260590.3994615776</v>
      </c>
      <c r="Q296" s="522">
        <f>P296-O296</f>
        <v>89846.608756090514</v>
      </c>
      <c r="R296" s="523">
        <f>Q296/O296</f>
        <v>4.1389780378867536E-2</v>
      </c>
      <c r="S296" s="523"/>
      <c r="T296" s="400">
        <v>1364035.1441720412</v>
      </c>
      <c r="U296" s="434">
        <f>'1. Vos-laskelma'!I296</f>
        <v>920438.21946432185</v>
      </c>
      <c r="V296" s="522">
        <f>U296-T296</f>
        <v>-443596.92470771936</v>
      </c>
      <c r="W296" s="523">
        <f>V296/T296</f>
        <v>-0.32520930754828847</v>
      </c>
      <c r="X296" s="524"/>
      <c r="Y296" s="434">
        <f>SUM(J296,O296,T296)</f>
        <v>8174573.5057034697</v>
      </c>
      <c r="Z296" s="434">
        <f>SUM(K296,P296,U296)</f>
        <v>8175170.8246099046</v>
      </c>
      <c r="AA296" s="522">
        <f>Z296-Y296</f>
        <v>597.31890643481165</v>
      </c>
      <c r="AB296" s="523">
        <f>AA296/Y296</f>
        <v>7.3070345017762356E-5</v>
      </c>
      <c r="AC296" s="524"/>
      <c r="AD296" s="527">
        <v>0</v>
      </c>
      <c r="AE296" s="447">
        <v>604152.73073887196</v>
      </c>
      <c r="AF296" s="515"/>
      <c r="AG296" s="399">
        <v>8174573.5057034697</v>
      </c>
      <c r="AH296" s="399">
        <f>SUM(Z296,AE296)</f>
        <v>8779323.5553487763</v>
      </c>
      <c r="AI296" s="522">
        <f>AH296-AG296</f>
        <v>604750.04964530654</v>
      </c>
      <c r="AJ296" s="523">
        <f>AI296/AG296</f>
        <v>7.3979400787498859E-2</v>
      </c>
      <c r="AL296" s="529">
        <f>J296/$E296</f>
        <v>737.99818209415321</v>
      </c>
      <c r="AM296" s="529">
        <f>K296/$F296</f>
        <v>793.85506369162374</v>
      </c>
      <c r="AN296" s="529">
        <f>AM296-AL296</f>
        <v>55.856881597470533</v>
      </c>
      <c r="AO296" s="530">
        <f>AN296/AL296</f>
        <v>7.5687017871738274E-2</v>
      </c>
      <c r="AP296" s="531"/>
      <c r="AQ296" s="529">
        <f>O296/$E296</f>
        <v>345.27497863933309</v>
      </c>
      <c r="AR296" s="529">
        <f>P296/$F296</f>
        <v>359.33721180441546</v>
      </c>
      <c r="AS296" s="529">
        <f>AR296-AQ296</f>
        <v>14.062233165082375</v>
      </c>
      <c r="AT296" s="530">
        <f>AS296/AQ296</f>
        <v>4.0727634595762251E-2</v>
      </c>
      <c r="AU296" s="531"/>
      <c r="AV296" s="529">
        <f>T296/$E296</f>
        <v>216.96121268841119</v>
      </c>
      <c r="AW296" s="529">
        <f>U296/$F296</f>
        <v>146.3103194189035</v>
      </c>
      <c r="AX296" s="529">
        <f>AW296-AV296</f>
        <v>-70.650893269507691</v>
      </c>
      <c r="AY296" s="530">
        <f>AX296/AV296</f>
        <v>-0.32563835901384347</v>
      </c>
      <c r="AZ296" s="531"/>
      <c r="BA296" s="529">
        <f>Y296/$E296</f>
        <v>1300.2343734218975</v>
      </c>
      <c r="BB296" s="529">
        <f>Z296/$F296</f>
        <v>1299.5025949149426</v>
      </c>
      <c r="BC296" s="529">
        <f>BB296-BA296</f>
        <v>-0.73177850695492452</v>
      </c>
      <c r="BD296" s="530">
        <f>BC296/BA296</f>
        <v>-5.6280507723316311E-4</v>
      </c>
      <c r="BE296" s="532"/>
      <c r="BF296" s="529">
        <f>AD296/$E296</f>
        <v>0</v>
      </c>
      <c r="BG296" s="529">
        <f>AE296/$F296</f>
        <v>96.034450920183119</v>
      </c>
      <c r="BH296" s="532"/>
      <c r="BI296" s="529">
        <f>AG296/$E296</f>
        <v>1300.2343734218975</v>
      </c>
      <c r="BJ296" s="529">
        <f>AH296/$F296</f>
        <v>1395.5370458351258</v>
      </c>
      <c r="BK296" s="529">
        <f>BJ296-BI296</f>
        <v>95.302672413228265</v>
      </c>
      <c r="BL296" s="530">
        <f>BK296/BI296</f>
        <v>7.3296533579876866E-2</v>
      </c>
    </row>
    <row r="297" spans="1:64">
      <c r="A297" s="397">
        <v>976</v>
      </c>
      <c r="B297" s="412">
        <v>19</v>
      </c>
      <c r="C297" s="412">
        <v>19</v>
      </c>
      <c r="D297" s="398" t="s">
        <v>321</v>
      </c>
      <c r="E297" s="400">
        <v>3788</v>
      </c>
      <c r="F297" s="400">
        <v>3765</v>
      </c>
      <c r="G297" s="522">
        <f>F297-E297</f>
        <v>-23</v>
      </c>
      <c r="H297" s="523">
        <f>G297/E297</f>
        <v>-6.0718057022175293E-3</v>
      </c>
      <c r="I297" s="523"/>
      <c r="J297" s="400">
        <v>1386500.7460389384</v>
      </c>
      <c r="K297" s="434">
        <f>'1. Vos-laskelma'!D297</f>
        <v>1733130.762316755</v>
      </c>
      <c r="L297" s="522">
        <f>K297-J297</f>
        <v>346630.01627781661</v>
      </c>
      <c r="M297" s="523">
        <f>L297/J297</f>
        <v>0.25000348342263484</v>
      </c>
      <c r="N297" s="523"/>
      <c r="O297" s="400">
        <v>1886670.1666394433</v>
      </c>
      <c r="P297" s="434">
        <f>'1. Vos-laskelma'!G297</f>
        <v>1933795.041801872</v>
      </c>
      <c r="Q297" s="522">
        <f>P297-O297</f>
        <v>47124.875162428711</v>
      </c>
      <c r="R297" s="523">
        <f>Q297/O297</f>
        <v>2.4977802689469582E-2</v>
      </c>
      <c r="S297" s="523"/>
      <c r="T297" s="400">
        <v>822771.08316311531</v>
      </c>
      <c r="U297" s="434">
        <f>'1. Vos-laskelma'!I297</f>
        <v>592172.44478599227</v>
      </c>
      <c r="V297" s="522">
        <f>U297-T297</f>
        <v>-230598.63837712305</v>
      </c>
      <c r="W297" s="523">
        <f>V297/T297</f>
        <v>-0.2802707133199121</v>
      </c>
      <c r="X297" s="524"/>
      <c r="Y297" s="434">
        <f>SUM(J297,O297,T297)</f>
        <v>4095941.9958414966</v>
      </c>
      <c r="Z297" s="434">
        <f>SUM(K297,P297,U297)</f>
        <v>4259098.2489046194</v>
      </c>
      <c r="AA297" s="522">
        <f>Z297-Y297</f>
        <v>163156.25306312274</v>
      </c>
      <c r="AB297" s="523">
        <f>AA297/Y297</f>
        <v>3.9833633686407438E-2</v>
      </c>
      <c r="AC297" s="524"/>
      <c r="AD297" s="527">
        <v>0</v>
      </c>
      <c r="AE297" s="447">
        <v>643479.69324871141</v>
      </c>
      <c r="AF297" s="515"/>
      <c r="AG297" s="399">
        <v>4095941.9958414966</v>
      </c>
      <c r="AH297" s="399">
        <f>SUM(Z297,AE297)</f>
        <v>4902577.9421533309</v>
      </c>
      <c r="AI297" s="522">
        <f>AH297-AG297</f>
        <v>806635.94631183427</v>
      </c>
      <c r="AJ297" s="523">
        <f>AI297/AG297</f>
        <v>0.19693539291591305</v>
      </c>
      <c r="AL297" s="529">
        <f>J297/$E297</f>
        <v>366.02448417078625</v>
      </c>
      <c r="AM297" s="529">
        <f>K297/$F297</f>
        <v>460.32689570166139</v>
      </c>
      <c r="AN297" s="529">
        <f>AM297-AL297</f>
        <v>94.302411530875133</v>
      </c>
      <c r="AO297" s="530">
        <f>AN297/AL297</f>
        <v>0.25763962688046255</v>
      </c>
      <c r="AP297" s="531"/>
      <c r="AQ297" s="529">
        <f>O297/$E297</f>
        <v>498.0649859132638</v>
      </c>
      <c r="AR297" s="529">
        <f>P297/$F297</f>
        <v>513.62418108947463</v>
      </c>
      <c r="AS297" s="529">
        <f>AR297-AQ297</f>
        <v>15.559195176210835</v>
      </c>
      <c r="AT297" s="530">
        <f>AS297/AQ297</f>
        <v>3.1239287274292381E-2</v>
      </c>
      <c r="AU297" s="531"/>
      <c r="AV297" s="529">
        <f>T297/$E297</f>
        <v>217.2046154073694</v>
      </c>
      <c r="AW297" s="529">
        <f>U297/$F297</f>
        <v>157.2835178714455</v>
      </c>
      <c r="AX297" s="529">
        <f>AW297-AV297</f>
        <v>-59.921097535923906</v>
      </c>
      <c r="AY297" s="530">
        <f>AX297/AV297</f>
        <v>-0.27587396070539888</v>
      </c>
      <c r="AZ297" s="531"/>
      <c r="BA297" s="529">
        <f>Y297/$E297</f>
        <v>1081.2940854914193</v>
      </c>
      <c r="BB297" s="529">
        <f>Z297/$F297</f>
        <v>1131.2345946625815</v>
      </c>
      <c r="BC297" s="529">
        <f>BB297-BA297</f>
        <v>49.940509171162148</v>
      </c>
      <c r="BD297" s="530">
        <f>BC297/BA297</f>
        <v>4.6185871023668383E-2</v>
      </c>
      <c r="BE297" s="532"/>
      <c r="BF297" s="529">
        <f>AD297/$E297</f>
        <v>0</v>
      </c>
      <c r="BG297" s="529">
        <f>AE297/$F297</f>
        <v>170.91094110191537</v>
      </c>
      <c r="BH297" s="532"/>
      <c r="BI297" s="529">
        <f>AG297/$E297</f>
        <v>1081.2940854914193</v>
      </c>
      <c r="BJ297" s="529">
        <f>AH297/$F297</f>
        <v>1302.145535764497</v>
      </c>
      <c r="BK297" s="529">
        <f>BJ297-BI297</f>
        <v>220.85145027307772</v>
      </c>
      <c r="BL297" s="530">
        <f>BK297/BI297</f>
        <v>0.20424734883545267</v>
      </c>
    </row>
    <row r="298" spans="1:64">
      <c r="A298" s="397">
        <v>977</v>
      </c>
      <c r="B298" s="412">
        <v>17</v>
      </c>
      <c r="C298" s="412">
        <v>17</v>
      </c>
      <c r="D298" s="398" t="s">
        <v>322</v>
      </c>
      <c r="E298" s="400">
        <v>15293</v>
      </c>
      <c r="F298" s="400">
        <v>15369</v>
      </c>
      <c r="G298" s="522">
        <f>F298-E298</f>
        <v>76</v>
      </c>
      <c r="H298" s="523">
        <f>G298/E298</f>
        <v>4.969593931864252E-3</v>
      </c>
      <c r="I298" s="523"/>
      <c r="J298" s="400">
        <v>7940712.7800822724</v>
      </c>
      <c r="K298" s="434">
        <f>'1. Vos-laskelma'!D298</f>
        <v>8291630.5444452493</v>
      </c>
      <c r="L298" s="522">
        <f>K298-J298</f>
        <v>350917.76436297689</v>
      </c>
      <c r="M298" s="523">
        <f>L298/J298</f>
        <v>4.4192224814274303E-2</v>
      </c>
      <c r="N298" s="523"/>
      <c r="O298" s="400">
        <v>6526933.9752020221</v>
      </c>
      <c r="P298" s="434">
        <f>'1. Vos-laskelma'!G298</f>
        <v>5927749.3487155894</v>
      </c>
      <c r="Q298" s="522">
        <f>P298-O298</f>
        <v>-599184.62648643274</v>
      </c>
      <c r="R298" s="523">
        <f>Q298/O298</f>
        <v>-9.1801851951150884E-2</v>
      </c>
      <c r="S298" s="523"/>
      <c r="T298" s="400">
        <v>2433413.28319035</v>
      </c>
      <c r="U298" s="434">
        <f>'1. Vos-laskelma'!I298</f>
        <v>992905.50997683522</v>
      </c>
      <c r="V298" s="522">
        <f>U298-T298</f>
        <v>-1440507.7732135148</v>
      </c>
      <c r="W298" s="523">
        <f>V298/T298</f>
        <v>-0.59197004601081293</v>
      </c>
      <c r="X298" s="524"/>
      <c r="Y298" s="434">
        <f>SUM(J298,O298,T298)</f>
        <v>16901060.038474645</v>
      </c>
      <c r="Z298" s="434">
        <f>SUM(K298,P298,U298)</f>
        <v>15212285.403137675</v>
      </c>
      <c r="AA298" s="522">
        <f>Z298-Y298</f>
        <v>-1688774.6353369709</v>
      </c>
      <c r="AB298" s="523">
        <f>AA298/Y298</f>
        <v>-9.9921225739245778E-2</v>
      </c>
      <c r="AC298" s="524"/>
      <c r="AD298" s="527">
        <v>0</v>
      </c>
      <c r="AE298" s="447">
        <v>1644575.4312525475</v>
      </c>
      <c r="AF298" s="515"/>
      <c r="AG298" s="399">
        <v>16901060.038474645</v>
      </c>
      <c r="AH298" s="399">
        <f>SUM(Z298,AE298)</f>
        <v>16856860.834390223</v>
      </c>
      <c r="AI298" s="522">
        <f>AH298-AG298</f>
        <v>-44199.204084422439</v>
      </c>
      <c r="AJ298" s="523">
        <f>AI298/AG298</f>
        <v>-2.6151734852017899E-3</v>
      </c>
      <c r="AL298" s="529">
        <f>J298/$E298</f>
        <v>519.23839534965487</v>
      </c>
      <c r="AM298" s="529">
        <f>K298/$F298</f>
        <v>539.50358152418823</v>
      </c>
      <c r="AN298" s="529">
        <f>AM298-AL298</f>
        <v>20.265186174533369</v>
      </c>
      <c r="AO298" s="530">
        <f>AN298/AL298</f>
        <v>3.9028674219838466E-2</v>
      </c>
      <c r="AP298" s="531"/>
      <c r="AQ298" s="529">
        <f>O298/$E298</f>
        <v>426.79225627424455</v>
      </c>
      <c r="AR298" s="529">
        <f>P298/$F298</f>
        <v>385.69518828262017</v>
      </c>
      <c r="AS298" s="529">
        <f>AR298-AQ298</f>
        <v>-41.097067991624385</v>
      </c>
      <c r="AT298" s="530">
        <f>AS298/AQ298</f>
        <v>-9.629290922564579E-2</v>
      </c>
      <c r="AU298" s="531"/>
      <c r="AV298" s="529">
        <f>T298/$E298</f>
        <v>159.11941955079774</v>
      </c>
      <c r="AW298" s="529">
        <f>U298/$F298</f>
        <v>64.604431646615609</v>
      </c>
      <c r="AX298" s="529">
        <f>AW298-AV298</f>
        <v>-94.514987904182135</v>
      </c>
      <c r="AY298" s="530">
        <f>AX298/AV298</f>
        <v>-0.59398776196521319</v>
      </c>
      <c r="AZ298" s="531"/>
      <c r="BA298" s="529">
        <f>Y298/$E298</f>
        <v>1105.1500711746974</v>
      </c>
      <c r="BB298" s="529">
        <f>Z298/$F298</f>
        <v>989.80320145342409</v>
      </c>
      <c r="BC298" s="529">
        <f>BB298-BA298</f>
        <v>-115.34686972127326</v>
      </c>
      <c r="BD298" s="530">
        <f>BC298/BA298</f>
        <v>-0.10437213255451144</v>
      </c>
      <c r="BE298" s="532"/>
      <c r="BF298" s="529">
        <f>AD298/$E298</f>
        <v>0</v>
      </c>
      <c r="BG298" s="529">
        <f>AE298/$F298</f>
        <v>107.00601413576339</v>
      </c>
      <c r="BH298" s="532"/>
      <c r="BI298" s="529">
        <f>AG298/$E298</f>
        <v>1105.1500711746974</v>
      </c>
      <c r="BJ298" s="529">
        <f>AH298/$F298</f>
        <v>1096.8092155891875</v>
      </c>
      <c r="BK298" s="529">
        <f>BJ298-BI298</f>
        <v>-8.3408555855098712</v>
      </c>
      <c r="BL298" s="530">
        <f>BK298/BI298</f>
        <v>-7.5472605966030691E-3</v>
      </c>
    </row>
    <row r="299" spans="1:64">
      <c r="A299" s="397">
        <v>980</v>
      </c>
      <c r="B299" s="412">
        <v>6</v>
      </c>
      <c r="C299" s="412">
        <v>6</v>
      </c>
      <c r="D299" s="398" t="s">
        <v>323</v>
      </c>
      <c r="E299" s="400">
        <v>33607</v>
      </c>
      <c r="F299" s="400">
        <v>33677</v>
      </c>
      <c r="G299" s="522">
        <f>F299-E299</f>
        <v>70</v>
      </c>
      <c r="H299" s="523">
        <f>G299/E299</f>
        <v>2.0828993959591752E-3</v>
      </c>
      <c r="I299" s="523"/>
      <c r="J299" s="400">
        <v>20137376.6605292</v>
      </c>
      <c r="K299" s="434">
        <f>'1. Vos-laskelma'!D299</f>
        <v>20264076.797897063</v>
      </c>
      <c r="L299" s="522">
        <f>K299-J299</f>
        <v>126700.13736786321</v>
      </c>
      <c r="M299" s="523">
        <f>L299/J299</f>
        <v>6.2917896160826735E-3</v>
      </c>
      <c r="N299" s="523"/>
      <c r="O299" s="400">
        <v>5483454.6264062934</v>
      </c>
      <c r="P299" s="434">
        <f>'1. Vos-laskelma'!G299</f>
        <v>5042701.1944374954</v>
      </c>
      <c r="Q299" s="522">
        <f>P299-O299</f>
        <v>-440753.43196879793</v>
      </c>
      <c r="R299" s="523">
        <f>Q299/O299</f>
        <v>-8.0378787096421309E-2</v>
      </c>
      <c r="S299" s="523"/>
      <c r="T299" s="400">
        <v>4220969.3136749519</v>
      </c>
      <c r="U299" s="434">
        <f>'1. Vos-laskelma'!I299</f>
        <v>1660658.8521236</v>
      </c>
      <c r="V299" s="522">
        <f>U299-T299</f>
        <v>-2560310.4615513519</v>
      </c>
      <c r="W299" s="523">
        <f>V299/T299</f>
        <v>-0.60656931412804771</v>
      </c>
      <c r="X299" s="524"/>
      <c r="Y299" s="434">
        <f>SUM(J299,O299,T299)</f>
        <v>29841800.600610446</v>
      </c>
      <c r="Z299" s="434">
        <f>SUM(K299,P299,U299)</f>
        <v>26967436.844458159</v>
      </c>
      <c r="AA299" s="522">
        <f>Z299-Y299</f>
        <v>-2874363.7561522871</v>
      </c>
      <c r="AB299" s="523">
        <f>AA299/Y299</f>
        <v>-9.6320051012387262E-2</v>
      </c>
      <c r="AC299" s="524"/>
      <c r="AD299" s="527">
        <v>0</v>
      </c>
      <c r="AE299" s="447">
        <v>3986354.5091801118</v>
      </c>
      <c r="AF299" s="515"/>
      <c r="AG299" s="399">
        <v>29841800.600610446</v>
      </c>
      <c r="AH299" s="399">
        <f>SUM(Z299,AE299)</f>
        <v>30953791.353638269</v>
      </c>
      <c r="AI299" s="522">
        <f>AH299-AG299</f>
        <v>1111990.7530278228</v>
      </c>
      <c r="AJ299" s="523">
        <f>AI299/AG299</f>
        <v>3.7262857154975959E-2</v>
      </c>
      <c r="AL299" s="529">
        <f>J299/$E299</f>
        <v>599.20185260598089</v>
      </c>
      <c r="AM299" s="529">
        <f>K299/$F299</f>
        <v>601.71858532223962</v>
      </c>
      <c r="AN299" s="529">
        <f>AM299-AL299</f>
        <v>2.5167327162587299</v>
      </c>
      <c r="AO299" s="530">
        <f>AN299/AL299</f>
        <v>4.2001417474149001E-3</v>
      </c>
      <c r="AP299" s="531"/>
      <c r="AQ299" s="529">
        <f>O299/$E299</f>
        <v>163.16406184444591</v>
      </c>
      <c r="AR299" s="529">
        <f>P299/$F299</f>
        <v>149.73724483883646</v>
      </c>
      <c r="AS299" s="529">
        <f>AR299-AQ299</f>
        <v>-13.42681700560945</v>
      </c>
      <c r="AT299" s="530">
        <f>AS299/AQ299</f>
        <v>-8.2290284109315937E-2</v>
      </c>
      <c r="AU299" s="531"/>
      <c r="AV299" s="529">
        <f>T299/$E299</f>
        <v>125.59792048308245</v>
      </c>
      <c r="AW299" s="529">
        <f>U299/$F299</f>
        <v>49.31136538657244</v>
      </c>
      <c r="AX299" s="529">
        <f>AW299-AV299</f>
        <v>-76.28655509651</v>
      </c>
      <c r="AY299" s="530">
        <f>AX299/AV299</f>
        <v>-0.60738708732670066</v>
      </c>
      <c r="AZ299" s="531"/>
      <c r="BA299" s="529">
        <f>Y299/$E299</f>
        <v>887.96383493350925</v>
      </c>
      <c r="BB299" s="529">
        <f>Z299/$F299</f>
        <v>800.7671955476485</v>
      </c>
      <c r="BC299" s="529">
        <f>BB299-BA299</f>
        <v>-87.196639385860749</v>
      </c>
      <c r="BD299" s="530">
        <f>BC299/BA299</f>
        <v>-9.8198412993238671E-2</v>
      </c>
      <c r="BE299" s="532"/>
      <c r="BF299" s="529">
        <f>AD299/$E299</f>
        <v>0</v>
      </c>
      <c r="BG299" s="529">
        <f>AE299/$F299</f>
        <v>118.37023812038221</v>
      </c>
      <c r="BH299" s="532"/>
      <c r="BI299" s="529">
        <f>AG299/$E299</f>
        <v>887.96383493350925</v>
      </c>
      <c r="BJ299" s="529">
        <f>AH299/$F299</f>
        <v>919.13743366803067</v>
      </c>
      <c r="BK299" s="529">
        <f>BJ299-BI299</f>
        <v>31.17359873452142</v>
      </c>
      <c r="BL299" s="530">
        <f>BK299/BI299</f>
        <v>3.5106833756191995E-2</v>
      </c>
    </row>
    <row r="300" spans="1:64">
      <c r="A300" s="397">
        <v>981</v>
      </c>
      <c r="B300" s="412">
        <v>5</v>
      </c>
      <c r="C300" s="412">
        <v>5</v>
      </c>
      <c r="D300" s="398" t="s">
        <v>324</v>
      </c>
      <c r="E300" s="400">
        <v>2237</v>
      </c>
      <c r="F300" s="400">
        <v>2207</v>
      </c>
      <c r="G300" s="522">
        <f>F300-E300</f>
        <v>-30</v>
      </c>
      <c r="H300" s="523">
        <f>G300/E300</f>
        <v>-1.3410818059901655E-2</v>
      </c>
      <c r="I300" s="523"/>
      <c r="J300" s="400">
        <v>692687.12970531196</v>
      </c>
      <c r="K300" s="434">
        <f>'1. Vos-laskelma'!D300</f>
        <v>587923.64100223593</v>
      </c>
      <c r="L300" s="522">
        <f>K300-J300</f>
        <v>-104763.48870307603</v>
      </c>
      <c r="M300" s="523">
        <f>L300/J300</f>
        <v>-0.15124214701036134</v>
      </c>
      <c r="N300" s="523"/>
      <c r="O300" s="400">
        <v>1123713.116947154</v>
      </c>
      <c r="P300" s="434">
        <f>'1. Vos-laskelma'!G300</f>
        <v>1204427.7756147403</v>
      </c>
      <c r="Q300" s="522">
        <f>P300-O300</f>
        <v>80714.658667586278</v>
      </c>
      <c r="R300" s="523">
        <f>Q300/O300</f>
        <v>7.1828527628891359E-2</v>
      </c>
      <c r="S300" s="523"/>
      <c r="T300" s="400">
        <v>506594.97488760692</v>
      </c>
      <c r="U300" s="434">
        <f>'1. Vos-laskelma'!I300</f>
        <v>361892.07658344752</v>
      </c>
      <c r="V300" s="522">
        <f>U300-T300</f>
        <v>-144702.8983041594</v>
      </c>
      <c r="W300" s="523">
        <f>V300/T300</f>
        <v>-0.2856382425353966</v>
      </c>
      <c r="X300" s="524"/>
      <c r="Y300" s="434">
        <f>SUM(J300,O300,T300)</f>
        <v>2322995.2215400729</v>
      </c>
      <c r="Z300" s="434">
        <f>SUM(K300,P300,U300)</f>
        <v>2154243.4932004237</v>
      </c>
      <c r="AA300" s="522">
        <f>Z300-Y300</f>
        <v>-168751.72833964927</v>
      </c>
      <c r="AB300" s="523">
        <f>AA300/Y300</f>
        <v>-7.2644027320801885E-2</v>
      </c>
      <c r="AC300" s="524"/>
      <c r="AD300" s="527">
        <v>0</v>
      </c>
      <c r="AE300" s="447">
        <v>323126.93172233395</v>
      </c>
      <c r="AF300" s="515"/>
      <c r="AG300" s="399">
        <v>2322995.2215400729</v>
      </c>
      <c r="AH300" s="399">
        <f>SUM(Z300,AE300)</f>
        <v>2477370.4249227578</v>
      </c>
      <c r="AI300" s="522">
        <f>AH300-AG300</f>
        <v>154375.20338268485</v>
      </c>
      <c r="AJ300" s="523">
        <f>AI300/AG300</f>
        <v>6.6455239318287937E-2</v>
      </c>
      <c r="AL300" s="529">
        <f>J300/$E300</f>
        <v>309.65003563044792</v>
      </c>
      <c r="AM300" s="529">
        <f>K300/$F300</f>
        <v>266.39041277853914</v>
      </c>
      <c r="AN300" s="529">
        <f>AM300-AL300</f>
        <v>-43.259622851908773</v>
      </c>
      <c r="AO300" s="530">
        <f>AN300/AL300</f>
        <v>-0.13970488575540488</v>
      </c>
      <c r="AP300" s="531"/>
      <c r="AQ300" s="529">
        <f>O300/$E300</f>
        <v>502.33040543010912</v>
      </c>
      <c r="AR300" s="529">
        <f>P300/$F300</f>
        <v>545.73075469630282</v>
      </c>
      <c r="AS300" s="529">
        <f>AR300-AQ300</f>
        <v>43.4003492661937</v>
      </c>
      <c r="AT300" s="530">
        <f>AS300/AQ300</f>
        <v>8.6398013731685472E-2</v>
      </c>
      <c r="AU300" s="531"/>
      <c r="AV300" s="529">
        <f>T300/$E300</f>
        <v>226.46176794260478</v>
      </c>
      <c r="AW300" s="529">
        <f>U300/$F300</f>
        <v>163.97466088964546</v>
      </c>
      <c r="AX300" s="529">
        <f>AW300-AV300</f>
        <v>-62.487107052959317</v>
      </c>
      <c r="AY300" s="530">
        <f>AX300/AV300</f>
        <v>-0.27592784256986042</v>
      </c>
      <c r="AZ300" s="531"/>
      <c r="BA300" s="529">
        <f>Y300/$E300</f>
        <v>1038.4422090031619</v>
      </c>
      <c r="BB300" s="529">
        <f>Z300/$F300</f>
        <v>976.09582836448737</v>
      </c>
      <c r="BC300" s="529">
        <f>BB300-BA300</f>
        <v>-62.346380638674532</v>
      </c>
      <c r="BD300" s="530">
        <f>BC300/BA300</f>
        <v>-6.0038372957242438E-2</v>
      </c>
      <c r="BE300" s="532"/>
      <c r="BF300" s="529">
        <f>AD300/$E300</f>
        <v>0</v>
      </c>
      <c r="BG300" s="529">
        <f>AE300/$F300</f>
        <v>146.41002796662164</v>
      </c>
      <c r="BH300" s="532"/>
      <c r="BI300" s="529">
        <f>AG300/$E300</f>
        <v>1038.4422090031619</v>
      </c>
      <c r="BJ300" s="529">
        <f>AH300/$F300</f>
        <v>1122.505856331109</v>
      </c>
      <c r="BK300" s="529">
        <f>BJ300-BI300</f>
        <v>84.063647327947137</v>
      </c>
      <c r="BL300" s="530">
        <f>BK300/BI300</f>
        <v>8.0951685706846285E-2</v>
      </c>
    </row>
    <row r="301" spans="1:64">
      <c r="A301" s="397">
        <v>989</v>
      </c>
      <c r="B301" s="412">
        <v>14</v>
      </c>
      <c r="C301" s="412">
        <v>14</v>
      </c>
      <c r="D301" s="398" t="s">
        <v>325</v>
      </c>
      <c r="E301" s="400">
        <v>5406</v>
      </c>
      <c r="F301" s="400">
        <v>5316</v>
      </c>
      <c r="G301" s="522">
        <f>F301-E301</f>
        <v>-90</v>
      </c>
      <c r="H301" s="523">
        <f>G301/E301</f>
        <v>-1.6648168701442843E-2</v>
      </c>
      <c r="I301" s="523"/>
      <c r="J301" s="400">
        <v>-635910.65405684058</v>
      </c>
      <c r="K301" s="434">
        <f>'1. Vos-laskelma'!D301</f>
        <v>-614064.90147654456</v>
      </c>
      <c r="L301" s="522">
        <f>K301-J301</f>
        <v>21845.752580296015</v>
      </c>
      <c r="M301" s="523">
        <f>L301/J301</f>
        <v>-3.4353493593682331E-2</v>
      </c>
      <c r="N301" s="523"/>
      <c r="O301" s="400">
        <v>2044935.2697507231</v>
      </c>
      <c r="P301" s="434">
        <f>'1. Vos-laskelma'!G301</f>
        <v>2265545.5823936807</v>
      </c>
      <c r="Q301" s="522">
        <f>P301-O301</f>
        <v>220610.31264295755</v>
      </c>
      <c r="R301" s="523">
        <f>Q301/O301</f>
        <v>0.10788131825309555</v>
      </c>
      <c r="S301" s="523"/>
      <c r="T301" s="400">
        <v>1150277.1356862797</v>
      </c>
      <c r="U301" s="434">
        <f>'1. Vos-laskelma'!I301</f>
        <v>676810.6052026758</v>
      </c>
      <c r="V301" s="522">
        <f>U301-T301</f>
        <v>-473466.53048360394</v>
      </c>
      <c r="W301" s="523">
        <f>V301/T301</f>
        <v>-0.41161083341982951</v>
      </c>
      <c r="X301" s="524"/>
      <c r="Y301" s="434">
        <f>SUM(J301,O301,T301)</f>
        <v>2559301.7513801623</v>
      </c>
      <c r="Z301" s="434">
        <f>SUM(K301,P301,U301)</f>
        <v>2328291.2861198122</v>
      </c>
      <c r="AA301" s="522">
        <f>Z301-Y301</f>
        <v>-231010.46526035015</v>
      </c>
      <c r="AB301" s="523">
        <f>AA301/Y301</f>
        <v>-9.0263082552017343E-2</v>
      </c>
      <c r="AC301" s="524"/>
      <c r="AD301" s="527">
        <v>0</v>
      </c>
      <c r="AE301" s="447">
        <v>695443.04162650695</v>
      </c>
      <c r="AF301" s="515"/>
      <c r="AG301" s="399">
        <v>2559301.7513801623</v>
      </c>
      <c r="AH301" s="399">
        <f>SUM(Z301,AE301)</f>
        <v>3023734.3277463191</v>
      </c>
      <c r="AI301" s="522">
        <f>AH301-AG301</f>
        <v>464432.57636615681</v>
      </c>
      <c r="AJ301" s="523">
        <f>AI301/AG301</f>
        <v>0.18146847127959836</v>
      </c>
      <c r="AL301" s="529">
        <f>J301/$E301</f>
        <v>-117.63053164203488</v>
      </c>
      <c r="AM301" s="529">
        <f>K301/$F301</f>
        <v>-115.51258492786768</v>
      </c>
      <c r="AN301" s="529">
        <f>AM301-AL301</f>
        <v>2.1179467141672035</v>
      </c>
      <c r="AO301" s="530">
        <f>AN301/AL301</f>
        <v>-1.8005076442333803E-2</v>
      </c>
      <c r="AP301" s="531"/>
      <c r="AQ301" s="529">
        <f>O301/$E301</f>
        <v>378.2714150482285</v>
      </c>
      <c r="AR301" s="529">
        <f>P301/$F301</f>
        <v>426.17486501009796</v>
      </c>
      <c r="AS301" s="529">
        <f>AR301-AQ301</f>
        <v>47.903449961869455</v>
      </c>
      <c r="AT301" s="530">
        <f>AS301/AQ301</f>
        <v>0.12663777397972803</v>
      </c>
      <c r="AU301" s="531"/>
      <c r="AV301" s="529">
        <f>T301/$E301</f>
        <v>212.77786453686269</v>
      </c>
      <c r="AW301" s="529">
        <f>U301/$F301</f>
        <v>127.31576471081185</v>
      </c>
      <c r="AX301" s="529">
        <f>AW301-AV301</f>
        <v>-85.462099826050846</v>
      </c>
      <c r="AY301" s="530">
        <f>AX301/AV301</f>
        <v>-0.40164939154770474</v>
      </c>
      <c r="AZ301" s="531"/>
      <c r="BA301" s="529">
        <f>Y301/$E301</f>
        <v>473.4187479430563</v>
      </c>
      <c r="BB301" s="529">
        <f>Z301/$F301</f>
        <v>437.97804479304216</v>
      </c>
      <c r="BC301" s="529">
        <f>BB301-BA301</f>
        <v>-35.440703150014144</v>
      </c>
      <c r="BD301" s="530">
        <f>BC301/BA301</f>
        <v>-7.4861216003800968E-2</v>
      </c>
      <c r="BE301" s="532"/>
      <c r="BF301" s="529">
        <f>AD301/$E301</f>
        <v>0</v>
      </c>
      <c r="BG301" s="529">
        <f>AE301/$F301</f>
        <v>130.82073770250318</v>
      </c>
      <c r="BH301" s="532"/>
      <c r="BI301" s="529">
        <f>AG301/$E301</f>
        <v>473.4187479430563</v>
      </c>
      <c r="BJ301" s="529">
        <f>AH301/$F301</f>
        <v>568.79878249554531</v>
      </c>
      <c r="BK301" s="529">
        <f>BJ301-BI301</f>
        <v>95.380034552489008</v>
      </c>
      <c r="BL301" s="530">
        <f>BK301/BI301</f>
        <v>0.20147075916807902</v>
      </c>
    </row>
    <row r="302" spans="1:64">
      <c r="A302" s="397">
        <v>992</v>
      </c>
      <c r="B302" s="412">
        <v>13</v>
      </c>
      <c r="C302" s="412">
        <v>13</v>
      </c>
      <c r="D302" s="398" t="s">
        <v>326</v>
      </c>
      <c r="E302" s="400">
        <v>18120</v>
      </c>
      <c r="F302" s="400">
        <v>17971</v>
      </c>
      <c r="G302" s="522">
        <f>F302-E302</f>
        <v>-149</v>
      </c>
      <c r="H302" s="523">
        <f>G302/E302</f>
        <v>-8.2229580573951432E-3</v>
      </c>
      <c r="I302" s="523"/>
      <c r="J302" s="400">
        <v>2831959.8489215672</v>
      </c>
      <c r="K302" s="434">
        <f>'1. Vos-laskelma'!D302</f>
        <v>2408345.9742596489</v>
      </c>
      <c r="L302" s="522">
        <f>K302-J302</f>
        <v>-423613.87466191826</v>
      </c>
      <c r="M302" s="523">
        <f>L302/J302</f>
        <v>-0.14958329116962368</v>
      </c>
      <c r="N302" s="523"/>
      <c r="O302" s="400">
        <v>5160493.4438761827</v>
      </c>
      <c r="P302" s="434">
        <f>'1. Vos-laskelma'!G302</f>
        <v>4063704.1119463444</v>
      </c>
      <c r="Q302" s="522">
        <f>P302-O302</f>
        <v>-1096789.3319298383</v>
      </c>
      <c r="R302" s="523">
        <f>Q302/O302</f>
        <v>-0.2125357475710716</v>
      </c>
      <c r="S302" s="523"/>
      <c r="T302" s="200">
        <v>2934301.2147387285</v>
      </c>
      <c r="U302" s="434">
        <f>'1. Vos-laskelma'!I302</f>
        <v>1515496.8156976718</v>
      </c>
      <c r="V302" s="522">
        <f>U302-T302</f>
        <v>-1418804.3990410566</v>
      </c>
      <c r="W302" s="523">
        <f>V302/T302</f>
        <v>-0.48352377455815748</v>
      </c>
      <c r="X302" s="524"/>
      <c r="Y302" s="434">
        <f>SUM(J302,O302,T302)</f>
        <v>10926754.507536478</v>
      </c>
      <c r="Z302" s="434">
        <f>SUM(K302,P302,U302)</f>
        <v>7987546.9019036647</v>
      </c>
      <c r="AA302" s="522">
        <f>Z302-Y302</f>
        <v>-2939207.6056328136</v>
      </c>
      <c r="AB302" s="523">
        <f>AA302/Y302</f>
        <v>-0.26899182219254242</v>
      </c>
      <c r="AC302" s="524"/>
      <c r="AD302" s="527">
        <v>0</v>
      </c>
      <c r="AE302" s="447">
        <v>3510147.67926841</v>
      </c>
      <c r="AF302" s="515"/>
      <c r="AG302" s="399">
        <v>10926754.507536478</v>
      </c>
      <c r="AH302" s="399">
        <f>SUM(Z302,AE302)</f>
        <v>11497694.581172075</v>
      </c>
      <c r="AI302" s="522">
        <f>AH302-AG302</f>
        <v>570940.07363559678</v>
      </c>
      <c r="AJ302" s="523">
        <f>AI302/AG302</f>
        <v>5.2251569598438762E-2</v>
      </c>
      <c r="AL302" s="529">
        <f>J302/$E302</f>
        <v>156.28917488529621</v>
      </c>
      <c r="AM302" s="529">
        <f>K302/$F302</f>
        <v>134.01290825550325</v>
      </c>
      <c r="AN302" s="529">
        <f>AM302-AL302</f>
        <v>-22.276266629792957</v>
      </c>
      <c r="AO302" s="530">
        <f>AN302/AL302</f>
        <v>-0.14253237081929673</v>
      </c>
      <c r="AP302" s="531"/>
      <c r="AQ302" s="529">
        <f>O302/$E302</f>
        <v>284.79544392252666</v>
      </c>
      <c r="AR302" s="529">
        <f>P302/$F302</f>
        <v>226.12565310479908</v>
      </c>
      <c r="AS302" s="529">
        <f>AR302-AQ302</f>
        <v>-58.669790817727574</v>
      </c>
      <c r="AT302" s="530">
        <f>AS302/AQ302</f>
        <v>-0.20600677458059197</v>
      </c>
      <c r="AU302" s="531"/>
      <c r="AV302" s="529">
        <f>T302/$E302</f>
        <v>161.9371531312764</v>
      </c>
      <c r="AW302" s="529">
        <f>U302/$F302</f>
        <v>84.330132752638804</v>
      </c>
      <c r="AX302" s="529">
        <f>AW302-AV302</f>
        <v>-77.6070203786376</v>
      </c>
      <c r="AY302" s="530">
        <f>AX302/AV302</f>
        <v>-0.479241600077559</v>
      </c>
      <c r="AZ302" s="531"/>
      <c r="BA302" s="529">
        <f>Y302/$E302</f>
        <v>603.02177193909927</v>
      </c>
      <c r="BB302" s="529">
        <f>Z302/$F302</f>
        <v>444.46869411294114</v>
      </c>
      <c r="BC302" s="529">
        <f>BB302-BA302</f>
        <v>-158.55307782615813</v>
      </c>
      <c r="BD302" s="530">
        <f>BC302/BA302</f>
        <v>-0.26293093417889202</v>
      </c>
      <c r="BE302" s="532"/>
      <c r="BF302" s="529">
        <f>AD302/$E302</f>
        <v>0</v>
      </c>
      <c r="BG302" s="529">
        <f>AE302/$F302</f>
        <v>195.32289128420288</v>
      </c>
      <c r="BH302" s="532"/>
      <c r="BI302" s="529">
        <f>AG302/$E302</f>
        <v>603.02177193909927</v>
      </c>
      <c r="BJ302" s="529">
        <f>AH302/$F302</f>
        <v>639.79158539714399</v>
      </c>
      <c r="BK302" s="529">
        <f>BJ302-BI302</f>
        <v>36.769813458044723</v>
      </c>
      <c r="BL302" s="530">
        <f>BK302/BI302</f>
        <v>6.097593017215007E-2</v>
      </c>
    </row>
  </sheetData>
  <autoFilter ref="A10:BL10" xr:uid="{963FDA7B-475D-440A-A6C1-BE5484561927}">
    <sortState xmlns:xlrd2="http://schemas.microsoft.com/office/spreadsheetml/2017/richdata2" ref="A11:BL302">
      <sortCondition ref="A10"/>
    </sortState>
  </autoFilter>
  <phoneticPr fontId="45" type="noConversion"/>
  <conditionalFormatting sqref="E11:F301">
    <cfRule type="cellIs" dxfId="6" priority="6" operator="lessThan">
      <formula>0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81CAA-B3A9-44E7-A6E1-567E974E151A}">
  <sheetPr>
    <tabColor theme="4"/>
  </sheetPr>
  <dimension ref="A1:I303"/>
  <sheetViews>
    <sheetView workbookViewId="0">
      <pane xSplit="2" ySplit="10" topLeftCell="C11" activePane="bottomRight" state="frozen"/>
      <selection activeCell="R25" sqref="R25"/>
      <selection pane="topRight" activeCell="R25" sqref="R25"/>
      <selection pane="bottomLeft" activeCell="R25" sqref="R25"/>
      <selection pane="bottomRight" activeCell="A5" sqref="A5"/>
    </sheetView>
  </sheetViews>
  <sheetFormatPr defaultRowHeight="15"/>
  <cols>
    <col min="1" max="1" width="6.85546875" style="14" customWidth="1"/>
    <col min="2" max="2" width="18" style="8" bestFit="1" customWidth="1"/>
    <col min="3" max="3" width="12.5703125" style="7" customWidth="1"/>
    <col min="4" max="4" width="19.5703125" style="446" bestFit="1" customWidth="1"/>
    <col min="5" max="5" width="16.85546875" style="70" bestFit="1" customWidth="1"/>
    <col min="6" max="6" width="11.7109375" bestFit="1" customWidth="1"/>
    <col min="7" max="7" width="8.7109375" bestFit="1" customWidth="1"/>
  </cols>
  <sheetData>
    <row r="1" spans="1:9" ht="35.25">
      <c r="A1" s="422" t="s">
        <v>513</v>
      </c>
      <c r="B1" s="6"/>
    </row>
    <row r="2" spans="1:9" ht="15.75">
      <c r="A2" s="418" t="s">
        <v>518</v>
      </c>
    </row>
    <row r="3" spans="1:9" ht="15.75">
      <c r="A3" s="396" t="s">
        <v>418</v>
      </c>
      <c r="B3" s="43"/>
      <c r="C3" s="43"/>
    </row>
    <row r="4" spans="1:9">
      <c r="A4" s="332" t="s">
        <v>716</v>
      </c>
      <c r="I4" t="e" vm="1">
        <v>#VALUE!</v>
      </c>
    </row>
    <row r="5" spans="1:9" ht="15.75">
      <c r="A5" s="548"/>
      <c r="B5" s="47"/>
      <c r="C5" s="47"/>
    </row>
    <row r="6" spans="1:9" ht="15.75">
      <c r="A6" s="418"/>
      <c r="B6" s="51"/>
      <c r="C6" s="47"/>
    </row>
    <row r="7" spans="1:9" ht="15.75">
      <c r="A7" s="418"/>
      <c r="B7" s="51"/>
      <c r="C7" s="47"/>
    </row>
    <row r="8" spans="1:9" ht="18.75">
      <c r="A8" s="613" t="s">
        <v>514</v>
      </c>
      <c r="B8" s="613"/>
      <c r="C8" s="613"/>
      <c r="D8" s="613"/>
      <c r="E8" s="613"/>
      <c r="F8" s="613"/>
      <c r="G8" s="613"/>
    </row>
    <row r="9" spans="1:9" ht="78.75">
      <c r="A9" s="590" t="s">
        <v>11</v>
      </c>
      <c r="B9" s="590" t="s">
        <v>12</v>
      </c>
      <c r="C9" s="591" t="s">
        <v>491</v>
      </c>
      <c r="D9" s="589" t="s">
        <v>657</v>
      </c>
      <c r="E9" s="589" t="s">
        <v>508</v>
      </c>
      <c r="F9" s="589" t="s">
        <v>658</v>
      </c>
      <c r="G9" s="589" t="s">
        <v>659</v>
      </c>
    </row>
    <row r="10" spans="1:9" s="393" customFormat="1" ht="39" customHeight="1" thickBot="1">
      <c r="A10" s="408"/>
      <c r="B10" s="409" t="s">
        <v>33</v>
      </c>
      <c r="C10" s="410">
        <v>5573310</v>
      </c>
      <c r="D10" s="592">
        <f>SUM(D11:D303)</f>
        <v>606829418.61999893</v>
      </c>
      <c r="E10" s="592">
        <v>216081015.58784497</v>
      </c>
      <c r="F10" s="595">
        <f t="shared" ref="F10" si="0">SUM(D10:E10)</f>
        <v>822910434.2078439</v>
      </c>
      <c r="G10" s="595">
        <f t="shared" ref="G10" si="1">F10/C10</f>
        <v>147.65201185791636</v>
      </c>
    </row>
    <row r="11" spans="1:9" ht="16.5">
      <c r="A11" s="402">
        <v>5</v>
      </c>
      <c r="B11" s="403" t="s">
        <v>34</v>
      </c>
      <c r="C11" s="427">
        <v>9113</v>
      </c>
      <c r="D11" s="593">
        <v>838937.02554058307</v>
      </c>
      <c r="E11" s="593">
        <v>316760.57052561705</v>
      </c>
      <c r="F11" s="596">
        <f>SUM(D11:E11)</f>
        <v>1155697.5960662002</v>
      </c>
      <c r="G11" s="596">
        <f t="shared" ref="G11:G74" si="2">F11/C11</f>
        <v>126.81856645080656</v>
      </c>
    </row>
    <row r="12" spans="1:9" ht="16.5">
      <c r="A12" s="397">
        <v>9</v>
      </c>
      <c r="B12" s="398" t="s">
        <v>35</v>
      </c>
      <c r="C12" s="420">
        <v>2437</v>
      </c>
      <c r="D12" s="574">
        <v>191998.46134876471</v>
      </c>
      <c r="E12" s="574">
        <v>76029.623449555904</v>
      </c>
      <c r="F12" s="596">
        <f t="shared" ref="F12:F75" si="3">SUM(D12:E12)</f>
        <v>268028.0847983206</v>
      </c>
      <c r="G12" s="596">
        <f t="shared" si="2"/>
        <v>109.98280049171957</v>
      </c>
    </row>
    <row r="13" spans="1:9" ht="16.5">
      <c r="A13" s="397">
        <v>10</v>
      </c>
      <c r="B13" s="398" t="s">
        <v>36</v>
      </c>
      <c r="C13" s="420">
        <v>10933</v>
      </c>
      <c r="D13" s="574">
        <v>893211.49049983465</v>
      </c>
      <c r="E13" s="574">
        <v>534209.61680744821</v>
      </c>
      <c r="F13" s="596">
        <f t="shared" si="3"/>
        <v>1427421.1073072827</v>
      </c>
      <c r="G13" s="596">
        <f t="shared" si="2"/>
        <v>130.56078910704133</v>
      </c>
    </row>
    <row r="14" spans="1:9" ht="16.5">
      <c r="A14" s="397">
        <v>16</v>
      </c>
      <c r="B14" s="398" t="s">
        <v>37</v>
      </c>
      <c r="C14" s="420">
        <v>7968</v>
      </c>
      <c r="D14" s="574">
        <v>722831.48090310721</v>
      </c>
      <c r="E14" s="574">
        <v>294529.82823765307</v>
      </c>
      <c r="F14" s="596">
        <f t="shared" si="3"/>
        <v>1017361.3091407602</v>
      </c>
      <c r="G14" s="596">
        <f t="shared" si="2"/>
        <v>127.68088719136047</v>
      </c>
    </row>
    <row r="15" spans="1:9" ht="16.5">
      <c r="A15" s="397">
        <v>18</v>
      </c>
      <c r="B15" s="398" t="s">
        <v>38</v>
      </c>
      <c r="C15" s="420">
        <v>4700</v>
      </c>
      <c r="D15" s="574">
        <v>377247.99385790777</v>
      </c>
      <c r="E15" s="574">
        <v>135236.42157126064</v>
      </c>
      <c r="F15" s="596">
        <f t="shared" si="3"/>
        <v>512484.41542916838</v>
      </c>
      <c r="G15" s="596">
        <f t="shared" si="2"/>
        <v>109.03923732535497</v>
      </c>
    </row>
    <row r="16" spans="1:9" ht="16.5">
      <c r="A16" s="397">
        <v>19</v>
      </c>
      <c r="B16" s="398" t="s">
        <v>39</v>
      </c>
      <c r="C16" s="420">
        <v>3961</v>
      </c>
      <c r="D16" s="574">
        <v>285700.12708788994</v>
      </c>
      <c r="E16" s="574">
        <v>77081.081784552516</v>
      </c>
      <c r="F16" s="596">
        <f t="shared" si="3"/>
        <v>362781.20887244248</v>
      </c>
      <c r="G16" s="596">
        <f t="shared" si="2"/>
        <v>91.588288026367707</v>
      </c>
    </row>
    <row r="17" spans="1:7" ht="16.5">
      <c r="A17" s="397">
        <v>20</v>
      </c>
      <c r="B17" s="398" t="s">
        <v>40</v>
      </c>
      <c r="C17" s="420">
        <v>16405</v>
      </c>
      <c r="D17" s="574">
        <v>1523599.0614472835</v>
      </c>
      <c r="E17" s="574">
        <v>1028469.863971878</v>
      </c>
      <c r="F17" s="596">
        <f t="shared" si="3"/>
        <v>2552068.9254191616</v>
      </c>
      <c r="G17" s="596">
        <f t="shared" si="2"/>
        <v>155.56653004688579</v>
      </c>
    </row>
    <row r="18" spans="1:7" ht="16.5">
      <c r="A18" s="397">
        <v>46</v>
      </c>
      <c r="B18" s="398" t="s">
        <v>41</v>
      </c>
      <c r="C18" s="420">
        <v>1320</v>
      </c>
      <c r="D18" s="574">
        <v>125354.00525829686</v>
      </c>
      <c r="E18" s="574">
        <v>39422.009864600623</v>
      </c>
      <c r="F18" s="596">
        <f t="shared" si="3"/>
        <v>164776.01512289749</v>
      </c>
      <c r="G18" s="596">
        <f t="shared" si="2"/>
        <v>124.83031448704355</v>
      </c>
    </row>
    <row r="19" spans="1:7" ht="16.5">
      <c r="A19" s="397">
        <v>47</v>
      </c>
      <c r="B19" s="398" t="s">
        <v>42</v>
      </c>
      <c r="C19" s="420">
        <v>1771</v>
      </c>
      <c r="D19" s="574">
        <v>177483.52599290494</v>
      </c>
      <c r="E19" s="574">
        <v>44772.299622023187</v>
      </c>
      <c r="F19" s="596">
        <f t="shared" si="3"/>
        <v>222255.82561492812</v>
      </c>
      <c r="G19" s="596">
        <f t="shared" si="2"/>
        <v>125.49736059566806</v>
      </c>
    </row>
    <row r="20" spans="1:7" ht="16.5">
      <c r="A20" s="397">
        <v>49</v>
      </c>
      <c r="B20" s="398" t="s">
        <v>43</v>
      </c>
      <c r="C20" s="420">
        <v>314024</v>
      </c>
      <c r="D20" s="574">
        <v>37418971.364646561</v>
      </c>
      <c r="E20" s="574">
        <v>9001638.3093743287</v>
      </c>
      <c r="F20" s="596">
        <f t="shared" si="3"/>
        <v>46420609.674020886</v>
      </c>
      <c r="G20" s="596">
        <f t="shared" si="2"/>
        <v>147.82503781246302</v>
      </c>
    </row>
    <row r="21" spans="1:7" ht="16.5">
      <c r="A21" s="397">
        <v>50</v>
      </c>
      <c r="B21" s="398" t="s">
        <v>44</v>
      </c>
      <c r="C21" s="420">
        <v>11184</v>
      </c>
      <c r="D21" s="574">
        <v>801095.35161650693</v>
      </c>
      <c r="E21" s="574">
        <v>295813.22828237887</v>
      </c>
      <c r="F21" s="596">
        <f t="shared" si="3"/>
        <v>1096908.5798988859</v>
      </c>
      <c r="G21" s="596">
        <f t="shared" si="2"/>
        <v>98.078378031016271</v>
      </c>
    </row>
    <row r="22" spans="1:7" ht="16.5">
      <c r="A22" s="397">
        <v>51</v>
      </c>
      <c r="B22" s="398" t="s">
        <v>45</v>
      </c>
      <c r="C22" s="420">
        <v>9143</v>
      </c>
      <c r="D22" s="574">
        <v>657264.96292306692</v>
      </c>
      <c r="E22" s="574">
        <v>263763.15918738878</v>
      </c>
      <c r="F22" s="596">
        <f t="shared" si="3"/>
        <v>921028.12211045576</v>
      </c>
      <c r="G22" s="596">
        <f t="shared" si="2"/>
        <v>100.7358768577552</v>
      </c>
    </row>
    <row r="23" spans="1:7" ht="16.5">
      <c r="A23" s="397">
        <v>52</v>
      </c>
      <c r="B23" s="398" t="s">
        <v>46</v>
      </c>
      <c r="C23" s="420">
        <v>2292</v>
      </c>
      <c r="D23" s="574">
        <v>157034.54653967253</v>
      </c>
      <c r="E23" s="574">
        <v>65695.45264651801</v>
      </c>
      <c r="F23" s="596">
        <f t="shared" si="3"/>
        <v>222729.99918619054</v>
      </c>
      <c r="G23" s="596">
        <f t="shared" si="2"/>
        <v>97.177137515789937</v>
      </c>
    </row>
    <row r="24" spans="1:7" ht="16.5">
      <c r="A24" s="397">
        <v>61</v>
      </c>
      <c r="B24" s="398" t="s">
        <v>47</v>
      </c>
      <c r="C24" s="420">
        <v>16469</v>
      </c>
      <c r="D24" s="574">
        <v>1943886.6083655106</v>
      </c>
      <c r="E24" s="574">
        <v>1310691.9463011723</v>
      </c>
      <c r="F24" s="596">
        <f t="shared" si="3"/>
        <v>3254578.5546666831</v>
      </c>
      <c r="G24" s="596">
        <f t="shared" si="2"/>
        <v>197.61846831420749</v>
      </c>
    </row>
    <row r="25" spans="1:7" ht="16.5">
      <c r="A25" s="397">
        <v>69</v>
      </c>
      <c r="B25" s="398" t="s">
        <v>48</v>
      </c>
      <c r="C25" s="420">
        <v>6558</v>
      </c>
      <c r="D25" s="574">
        <v>517155.19166589709</v>
      </c>
      <c r="E25" s="574">
        <v>225377.20761484338</v>
      </c>
      <c r="F25" s="596">
        <f t="shared" si="3"/>
        <v>742532.39928074041</v>
      </c>
      <c r="G25" s="596">
        <f t="shared" si="2"/>
        <v>113.22543447403788</v>
      </c>
    </row>
    <row r="26" spans="1:7" ht="16.5">
      <c r="A26" s="397">
        <v>71</v>
      </c>
      <c r="B26" s="398" t="s">
        <v>49</v>
      </c>
      <c r="C26" s="420">
        <v>6473</v>
      </c>
      <c r="D26" s="574">
        <v>486983.04736371856</v>
      </c>
      <c r="E26" s="574">
        <v>216053.06066545047</v>
      </c>
      <c r="F26" s="596">
        <f t="shared" si="3"/>
        <v>703036.10802916903</v>
      </c>
      <c r="G26" s="596">
        <f t="shared" si="2"/>
        <v>108.61055276211479</v>
      </c>
    </row>
    <row r="27" spans="1:7" ht="16.5">
      <c r="A27" s="397">
        <v>72</v>
      </c>
      <c r="B27" s="398" t="s">
        <v>50</v>
      </c>
      <c r="C27" s="420">
        <v>948</v>
      </c>
      <c r="D27" s="574">
        <v>85162.169102116561</v>
      </c>
      <c r="E27" s="574">
        <v>38544.153724807999</v>
      </c>
      <c r="F27" s="596">
        <f t="shared" si="3"/>
        <v>123706.32282692456</v>
      </c>
      <c r="G27" s="596">
        <f t="shared" si="2"/>
        <v>130.49190171616516</v>
      </c>
    </row>
    <row r="28" spans="1:7" ht="16.5">
      <c r="A28" s="397">
        <v>74</v>
      </c>
      <c r="B28" s="398" t="s">
        <v>51</v>
      </c>
      <c r="C28" s="420">
        <v>1013</v>
      </c>
      <c r="D28" s="574">
        <v>90923.543479695771</v>
      </c>
      <c r="E28" s="574">
        <v>13527.519571801931</v>
      </c>
      <c r="F28" s="596">
        <f t="shared" si="3"/>
        <v>104451.06305149771</v>
      </c>
      <c r="G28" s="596">
        <f t="shared" si="2"/>
        <v>103.11062492744098</v>
      </c>
    </row>
    <row r="29" spans="1:7" ht="16.5">
      <c r="A29" s="397">
        <v>75</v>
      </c>
      <c r="B29" s="398" t="s">
        <v>52</v>
      </c>
      <c r="C29" s="420">
        <v>19534</v>
      </c>
      <c r="D29" s="574">
        <v>2102510.9622585401</v>
      </c>
      <c r="E29" s="574">
        <v>898453.91864475072</v>
      </c>
      <c r="F29" s="596">
        <f t="shared" si="3"/>
        <v>3000964.8809032906</v>
      </c>
      <c r="G29" s="596">
        <f t="shared" si="2"/>
        <v>153.62777111207589</v>
      </c>
    </row>
    <row r="30" spans="1:7" ht="16.5">
      <c r="A30" s="397">
        <v>77</v>
      </c>
      <c r="B30" s="398" t="s">
        <v>53</v>
      </c>
      <c r="C30" s="420">
        <v>4549</v>
      </c>
      <c r="D30" s="574">
        <v>431227.01399439893</v>
      </c>
      <c r="E30" s="574">
        <v>207058.29587333102</v>
      </c>
      <c r="F30" s="596">
        <f t="shared" si="3"/>
        <v>638285.3098677299</v>
      </c>
      <c r="G30" s="596">
        <f t="shared" si="2"/>
        <v>140.31332377835346</v>
      </c>
    </row>
    <row r="31" spans="1:7" ht="16.5">
      <c r="A31" s="397">
        <v>78</v>
      </c>
      <c r="B31" s="398" t="s">
        <v>54</v>
      </c>
      <c r="C31" s="420">
        <v>7721</v>
      </c>
      <c r="D31" s="574">
        <v>699812.50297573989</v>
      </c>
      <c r="E31" s="574">
        <v>329720.40269825689</v>
      </c>
      <c r="F31" s="596">
        <f t="shared" si="3"/>
        <v>1029532.9056739968</v>
      </c>
      <c r="G31" s="596">
        <f t="shared" si="2"/>
        <v>133.34191240435135</v>
      </c>
    </row>
    <row r="32" spans="1:7" ht="16.5">
      <c r="A32" s="397">
        <v>79</v>
      </c>
      <c r="B32" s="398" t="s">
        <v>55</v>
      </c>
      <c r="C32" s="420">
        <v>6703</v>
      </c>
      <c r="D32" s="574">
        <v>583551.91574586974</v>
      </c>
      <c r="E32" s="574">
        <v>405339.7434121992</v>
      </c>
      <c r="F32" s="596">
        <f t="shared" si="3"/>
        <v>988891.65915806894</v>
      </c>
      <c r="G32" s="596">
        <f t="shared" si="2"/>
        <v>147.52971194361763</v>
      </c>
    </row>
    <row r="33" spans="1:7" ht="16.5">
      <c r="A33" s="397">
        <v>81</v>
      </c>
      <c r="B33" s="398" t="s">
        <v>56</v>
      </c>
      <c r="C33" s="420">
        <v>2531</v>
      </c>
      <c r="D33" s="574">
        <v>279951.33961812354</v>
      </c>
      <c r="E33" s="574">
        <v>118360.59974001625</v>
      </c>
      <c r="F33" s="596">
        <f t="shared" si="3"/>
        <v>398311.93935813976</v>
      </c>
      <c r="G33" s="596">
        <f t="shared" si="2"/>
        <v>157.3733462497589</v>
      </c>
    </row>
    <row r="34" spans="1:7" ht="16.5">
      <c r="A34" s="397">
        <v>82</v>
      </c>
      <c r="B34" s="398" t="s">
        <v>57</v>
      </c>
      <c r="C34" s="420">
        <v>9371</v>
      </c>
      <c r="D34" s="574">
        <v>731665.70723084174</v>
      </c>
      <c r="E34" s="574">
        <v>235899.34011272225</v>
      </c>
      <c r="F34" s="596">
        <f t="shared" si="3"/>
        <v>967565.04734356399</v>
      </c>
      <c r="G34" s="596">
        <f t="shared" si="2"/>
        <v>103.25099213995988</v>
      </c>
    </row>
    <row r="35" spans="1:7" ht="16.5">
      <c r="A35" s="397">
        <v>86</v>
      </c>
      <c r="B35" s="398" t="s">
        <v>58</v>
      </c>
      <c r="C35" s="420">
        <v>7998</v>
      </c>
      <c r="D35" s="574">
        <v>651056.19176089659</v>
      </c>
      <c r="E35" s="574">
        <v>429084.17827694298</v>
      </c>
      <c r="F35" s="596">
        <f t="shared" si="3"/>
        <v>1080140.3700378395</v>
      </c>
      <c r="G35" s="596">
        <f t="shared" si="2"/>
        <v>135.05130908200044</v>
      </c>
    </row>
    <row r="36" spans="1:7" ht="16.5">
      <c r="A36" s="397">
        <v>90</v>
      </c>
      <c r="B36" s="398" t="s">
        <v>59</v>
      </c>
      <c r="C36" s="420">
        <v>3001</v>
      </c>
      <c r="D36" s="574">
        <v>344757.29587476718</v>
      </c>
      <c r="E36" s="574">
        <v>157682.6419541467</v>
      </c>
      <c r="F36" s="596">
        <f t="shared" si="3"/>
        <v>502439.93782891391</v>
      </c>
      <c r="G36" s="596">
        <f t="shared" si="2"/>
        <v>167.42417121923157</v>
      </c>
    </row>
    <row r="37" spans="1:7" ht="16.5">
      <c r="A37" s="397">
        <v>91</v>
      </c>
      <c r="B37" s="398" t="s">
        <v>60</v>
      </c>
      <c r="C37" s="420">
        <v>674500</v>
      </c>
      <c r="D37" s="574">
        <v>81958841.602591664</v>
      </c>
      <c r="E37" s="574">
        <v>17349434.160264015</v>
      </c>
      <c r="F37" s="596">
        <f t="shared" si="3"/>
        <v>99308275.762855679</v>
      </c>
      <c r="G37" s="596">
        <f t="shared" si="2"/>
        <v>147.23243256168374</v>
      </c>
    </row>
    <row r="38" spans="1:7" ht="16.5">
      <c r="A38" s="397">
        <v>92</v>
      </c>
      <c r="B38" s="398" t="s">
        <v>61</v>
      </c>
      <c r="C38" s="420">
        <v>247443</v>
      </c>
      <c r="D38" s="574">
        <v>34191625.370546199</v>
      </c>
      <c r="E38" s="574">
        <v>10165974.187999807</v>
      </c>
      <c r="F38" s="596">
        <f t="shared" si="3"/>
        <v>44357599.558546007</v>
      </c>
      <c r="G38" s="596">
        <f t="shared" si="2"/>
        <v>179.26390950055571</v>
      </c>
    </row>
    <row r="39" spans="1:7" ht="16.5">
      <c r="A39" s="397">
        <v>97</v>
      </c>
      <c r="B39" s="398" t="s">
        <v>62</v>
      </c>
      <c r="C39" s="420">
        <v>2062</v>
      </c>
      <c r="D39" s="574">
        <v>200931.43482661957</v>
      </c>
      <c r="E39" s="574">
        <v>71137.816863066037</v>
      </c>
      <c r="F39" s="596">
        <f t="shared" si="3"/>
        <v>272069.25168968563</v>
      </c>
      <c r="G39" s="596">
        <f t="shared" si="2"/>
        <v>131.94435096492998</v>
      </c>
    </row>
    <row r="40" spans="1:7" ht="16.5">
      <c r="A40" s="397">
        <v>98</v>
      </c>
      <c r="B40" s="398" t="s">
        <v>63</v>
      </c>
      <c r="C40" s="420">
        <v>22885</v>
      </c>
      <c r="D40" s="574">
        <v>2082249.5141564063</v>
      </c>
      <c r="E40" s="574">
        <v>721277.40261503099</v>
      </c>
      <c r="F40" s="596">
        <f t="shared" si="3"/>
        <v>2803526.916771437</v>
      </c>
      <c r="G40" s="596">
        <f t="shared" si="2"/>
        <v>122.50499964043858</v>
      </c>
    </row>
    <row r="41" spans="1:7" ht="16.5">
      <c r="A41" s="397">
        <v>102</v>
      </c>
      <c r="B41" s="398" t="s">
        <v>64</v>
      </c>
      <c r="C41" s="420">
        <v>9646</v>
      </c>
      <c r="D41" s="574">
        <v>732932.24306306313</v>
      </c>
      <c r="E41" s="574">
        <v>541626.13667940395</v>
      </c>
      <c r="F41" s="596">
        <f t="shared" si="3"/>
        <v>1274558.3797424671</v>
      </c>
      <c r="G41" s="596">
        <f t="shared" si="2"/>
        <v>132.13335887854728</v>
      </c>
    </row>
    <row r="42" spans="1:7" ht="16.5">
      <c r="A42" s="397">
        <v>103</v>
      </c>
      <c r="B42" s="398" t="s">
        <v>65</v>
      </c>
      <c r="C42" s="420">
        <v>2125</v>
      </c>
      <c r="D42" s="574">
        <v>185070.47995843581</v>
      </c>
      <c r="E42" s="574">
        <v>120371.25168263924</v>
      </c>
      <c r="F42" s="596">
        <f t="shared" si="3"/>
        <v>305441.73164107505</v>
      </c>
      <c r="G42" s="596">
        <f t="shared" si="2"/>
        <v>143.73728547815296</v>
      </c>
    </row>
    <row r="43" spans="1:7" ht="16.5">
      <c r="A43" s="397">
        <v>105</v>
      </c>
      <c r="B43" s="398" t="s">
        <v>66</v>
      </c>
      <c r="C43" s="420">
        <v>2063</v>
      </c>
      <c r="D43" s="574">
        <v>193361.92383548029</v>
      </c>
      <c r="E43" s="574">
        <v>112731.41746281052</v>
      </c>
      <c r="F43" s="596">
        <f t="shared" si="3"/>
        <v>306093.34129829082</v>
      </c>
      <c r="G43" s="596">
        <f t="shared" si="2"/>
        <v>148.37292355709687</v>
      </c>
    </row>
    <row r="44" spans="1:7" ht="16.5">
      <c r="A44" s="397">
        <v>106</v>
      </c>
      <c r="B44" s="398" t="s">
        <v>67</v>
      </c>
      <c r="C44" s="420">
        <v>46901</v>
      </c>
      <c r="D44" s="574">
        <v>4855285.3135309722</v>
      </c>
      <c r="E44" s="574">
        <v>2167594.440275576</v>
      </c>
      <c r="F44" s="596">
        <f t="shared" si="3"/>
        <v>7022879.7538065482</v>
      </c>
      <c r="G44" s="596">
        <f t="shared" si="2"/>
        <v>149.73837985984409</v>
      </c>
    </row>
    <row r="45" spans="1:7" ht="16.5">
      <c r="A45" s="397">
        <v>108</v>
      </c>
      <c r="B45" s="398" t="s">
        <v>68</v>
      </c>
      <c r="C45" s="420">
        <v>10319</v>
      </c>
      <c r="D45" s="574">
        <v>896818.6747708238</v>
      </c>
      <c r="E45" s="574">
        <v>386967.165501957</v>
      </c>
      <c r="F45" s="596">
        <f t="shared" si="3"/>
        <v>1283785.8402727807</v>
      </c>
      <c r="G45" s="596">
        <f t="shared" si="2"/>
        <v>124.40990796325039</v>
      </c>
    </row>
    <row r="46" spans="1:7" ht="16.5">
      <c r="A46" s="397">
        <v>109</v>
      </c>
      <c r="B46" s="398" t="s">
        <v>69</v>
      </c>
      <c r="C46" s="420">
        <v>68319</v>
      </c>
      <c r="D46" s="574">
        <v>6913273.9454255393</v>
      </c>
      <c r="E46" s="574">
        <v>2513980.6113185212</v>
      </c>
      <c r="F46" s="596">
        <f t="shared" si="3"/>
        <v>9427254.5567440614</v>
      </c>
      <c r="G46" s="596">
        <f t="shared" si="2"/>
        <v>137.98876676684466</v>
      </c>
    </row>
    <row r="47" spans="1:7" ht="16.5">
      <c r="A47" s="397">
        <v>111</v>
      </c>
      <c r="B47" s="398" t="s">
        <v>70</v>
      </c>
      <c r="C47" s="420">
        <v>17953</v>
      </c>
      <c r="D47" s="574">
        <v>1978313.3670217507</v>
      </c>
      <c r="E47" s="574">
        <v>580310.68038950115</v>
      </c>
      <c r="F47" s="596">
        <f t="shared" si="3"/>
        <v>2558624.0474112518</v>
      </c>
      <c r="G47" s="596">
        <f t="shared" si="2"/>
        <v>142.51791051140489</v>
      </c>
    </row>
    <row r="48" spans="1:7" ht="16.5">
      <c r="A48" s="397">
        <v>139</v>
      </c>
      <c r="B48" s="398" t="s">
        <v>71</v>
      </c>
      <c r="C48" s="420">
        <v>9766</v>
      </c>
      <c r="D48" s="574">
        <v>892237.53137158439</v>
      </c>
      <c r="E48" s="574">
        <v>551606.1976680411</v>
      </c>
      <c r="F48" s="596">
        <f t="shared" si="3"/>
        <v>1443843.7290396255</v>
      </c>
      <c r="G48" s="596">
        <f t="shared" si="2"/>
        <v>147.8439206471048</v>
      </c>
    </row>
    <row r="49" spans="1:7" ht="16.5">
      <c r="A49" s="397">
        <v>140</v>
      </c>
      <c r="B49" s="398" t="s">
        <v>72</v>
      </c>
      <c r="C49" s="420">
        <v>20618</v>
      </c>
      <c r="D49" s="574">
        <v>2228818.3110779328</v>
      </c>
      <c r="E49" s="574">
        <v>778185.43467979413</v>
      </c>
      <c r="F49" s="596">
        <f t="shared" si="3"/>
        <v>3007003.745757727</v>
      </c>
      <c r="G49" s="596">
        <f t="shared" si="2"/>
        <v>145.84361944697483</v>
      </c>
    </row>
    <row r="50" spans="1:7" ht="16.5">
      <c r="A50" s="397">
        <v>142</v>
      </c>
      <c r="B50" s="398" t="s">
        <v>73</v>
      </c>
      <c r="C50" s="420">
        <v>6444</v>
      </c>
      <c r="D50" s="574">
        <v>651427.39797188703</v>
      </c>
      <c r="E50" s="574">
        <v>182776.87291591475</v>
      </c>
      <c r="F50" s="596">
        <f t="shared" si="3"/>
        <v>834204.27088780177</v>
      </c>
      <c r="G50" s="596">
        <f t="shared" si="2"/>
        <v>129.45441820108655</v>
      </c>
    </row>
    <row r="51" spans="1:7" ht="16.5">
      <c r="A51" s="397">
        <v>143</v>
      </c>
      <c r="B51" s="398" t="s">
        <v>74</v>
      </c>
      <c r="C51" s="420">
        <v>6850</v>
      </c>
      <c r="D51" s="574">
        <v>584337.26173789357</v>
      </c>
      <c r="E51" s="574">
        <v>334277.64786337712</v>
      </c>
      <c r="F51" s="596">
        <f t="shared" si="3"/>
        <v>918614.90960127069</v>
      </c>
      <c r="G51" s="596">
        <f t="shared" si="2"/>
        <v>134.10436636514902</v>
      </c>
    </row>
    <row r="52" spans="1:7" ht="16.5">
      <c r="A52" s="397">
        <v>145</v>
      </c>
      <c r="B52" s="398" t="s">
        <v>75</v>
      </c>
      <c r="C52" s="420">
        <v>12343</v>
      </c>
      <c r="D52" s="574">
        <v>894274.65178188856</v>
      </c>
      <c r="E52" s="574">
        <v>366573.14791111095</v>
      </c>
      <c r="F52" s="596">
        <f t="shared" si="3"/>
        <v>1260847.7996929996</v>
      </c>
      <c r="G52" s="596">
        <f t="shared" si="2"/>
        <v>102.15083850708901</v>
      </c>
    </row>
    <row r="53" spans="1:7" ht="16.5">
      <c r="A53" s="397">
        <v>146</v>
      </c>
      <c r="B53" s="398" t="s">
        <v>76</v>
      </c>
      <c r="C53" s="420">
        <v>4406</v>
      </c>
      <c r="D53" s="574">
        <v>523098.35348666302</v>
      </c>
      <c r="E53" s="574">
        <v>151013.83184553613</v>
      </c>
      <c r="F53" s="596">
        <f t="shared" si="3"/>
        <v>674112.18533219909</v>
      </c>
      <c r="G53" s="596">
        <f t="shared" si="2"/>
        <v>152.99868028420315</v>
      </c>
    </row>
    <row r="54" spans="1:7" ht="16.5">
      <c r="A54" s="397">
        <v>148</v>
      </c>
      <c r="B54" s="398" t="s">
        <v>77</v>
      </c>
      <c r="C54" s="420">
        <v>7127</v>
      </c>
      <c r="D54" s="574">
        <v>752790.70745200571</v>
      </c>
      <c r="E54" s="574">
        <v>258610.77684593294</v>
      </c>
      <c r="F54" s="596">
        <f t="shared" si="3"/>
        <v>1011401.4842979386</v>
      </c>
      <c r="G54" s="596">
        <f t="shared" si="2"/>
        <v>141.91125077843955</v>
      </c>
    </row>
    <row r="55" spans="1:7" ht="16.5">
      <c r="A55" s="397">
        <v>149</v>
      </c>
      <c r="B55" s="398" t="s">
        <v>78</v>
      </c>
      <c r="C55" s="420">
        <v>5379</v>
      </c>
      <c r="D55" s="574">
        <v>376879.97805889335</v>
      </c>
      <c r="E55" s="574">
        <v>38187.848451073107</v>
      </c>
      <c r="F55" s="596">
        <f t="shared" si="3"/>
        <v>415067.82650996646</v>
      </c>
      <c r="G55" s="596">
        <f t="shared" si="2"/>
        <v>77.164496469597779</v>
      </c>
    </row>
    <row r="56" spans="1:7" ht="16.5">
      <c r="A56" s="397">
        <v>151</v>
      </c>
      <c r="B56" s="398" t="s">
        <v>79</v>
      </c>
      <c r="C56" s="420">
        <v>1814</v>
      </c>
      <c r="D56" s="574">
        <v>108820.74287979188</v>
      </c>
      <c r="E56" s="574">
        <v>60101.949634589699</v>
      </c>
      <c r="F56" s="596">
        <f t="shared" si="3"/>
        <v>168922.69251438158</v>
      </c>
      <c r="G56" s="596">
        <f t="shared" si="2"/>
        <v>93.121660702525674</v>
      </c>
    </row>
    <row r="57" spans="1:7" ht="16.5">
      <c r="A57" s="397">
        <v>152</v>
      </c>
      <c r="B57" s="398" t="s">
        <v>80</v>
      </c>
      <c r="C57" s="420">
        <v>4357</v>
      </c>
      <c r="D57" s="574">
        <v>322651.30690793856</v>
      </c>
      <c r="E57" s="574">
        <v>152581.63259346157</v>
      </c>
      <c r="F57" s="596">
        <f t="shared" si="3"/>
        <v>475232.93950140011</v>
      </c>
      <c r="G57" s="596">
        <f t="shared" si="2"/>
        <v>109.0734311456048</v>
      </c>
    </row>
    <row r="58" spans="1:7" ht="16.5">
      <c r="A58" s="397">
        <v>153</v>
      </c>
      <c r="B58" s="398" t="s">
        <v>81</v>
      </c>
      <c r="C58" s="420">
        <v>24919</v>
      </c>
      <c r="D58" s="574">
        <v>3332215.2807885665</v>
      </c>
      <c r="E58" s="574">
        <v>1970819.4952160623</v>
      </c>
      <c r="F58" s="596">
        <f t="shared" si="3"/>
        <v>5303034.7760046292</v>
      </c>
      <c r="G58" s="596">
        <f t="shared" si="2"/>
        <v>212.81089835084191</v>
      </c>
    </row>
    <row r="59" spans="1:7" ht="16.5">
      <c r="A59" s="397">
        <v>165</v>
      </c>
      <c r="B59" s="398" t="s">
        <v>82</v>
      </c>
      <c r="C59" s="420">
        <v>16123</v>
      </c>
      <c r="D59" s="574">
        <v>1447750.3197718787</v>
      </c>
      <c r="E59" s="574">
        <v>637902.4292259661</v>
      </c>
      <c r="F59" s="596">
        <f t="shared" si="3"/>
        <v>2085652.7489978448</v>
      </c>
      <c r="G59" s="596">
        <f t="shared" si="2"/>
        <v>129.35885064800874</v>
      </c>
    </row>
    <row r="60" spans="1:7" ht="16.5">
      <c r="A60" s="397">
        <v>167</v>
      </c>
      <c r="B60" s="398" t="s">
        <v>83</v>
      </c>
      <c r="C60" s="420">
        <v>78062</v>
      </c>
      <c r="D60" s="574">
        <v>11121140.742662294</v>
      </c>
      <c r="E60" s="574">
        <v>3139853.0823817085</v>
      </c>
      <c r="F60" s="596">
        <f t="shared" si="3"/>
        <v>14260993.825044002</v>
      </c>
      <c r="G60" s="596">
        <f t="shared" si="2"/>
        <v>182.68804059650026</v>
      </c>
    </row>
    <row r="61" spans="1:7" ht="16.5">
      <c r="A61" s="397">
        <v>169</v>
      </c>
      <c r="B61" s="398" t="s">
        <v>84</v>
      </c>
      <c r="C61" s="420">
        <v>4916</v>
      </c>
      <c r="D61" s="574">
        <v>422704.67996137199</v>
      </c>
      <c r="E61" s="574">
        <v>236395.50705608181</v>
      </c>
      <c r="F61" s="596">
        <f t="shared" si="3"/>
        <v>659100.18701745383</v>
      </c>
      <c r="G61" s="596">
        <f t="shared" si="2"/>
        <v>134.07245464146743</v>
      </c>
    </row>
    <row r="62" spans="1:7" ht="16.5">
      <c r="A62" s="397">
        <v>171</v>
      </c>
      <c r="B62" s="398" t="s">
        <v>85</v>
      </c>
      <c r="C62" s="420">
        <v>4590</v>
      </c>
      <c r="D62" s="574">
        <v>448932.26590862212</v>
      </c>
      <c r="E62" s="574">
        <v>252707.80440952297</v>
      </c>
      <c r="F62" s="596">
        <f t="shared" si="3"/>
        <v>701640.0703181451</v>
      </c>
      <c r="G62" s="596">
        <f t="shared" si="2"/>
        <v>152.86276041789654</v>
      </c>
    </row>
    <row r="63" spans="1:7" ht="16.5">
      <c r="A63" s="397">
        <v>172</v>
      </c>
      <c r="B63" s="398" t="s">
        <v>86</v>
      </c>
      <c r="C63" s="420">
        <v>4079</v>
      </c>
      <c r="D63" s="574">
        <v>397682.91843544377</v>
      </c>
      <c r="E63" s="574">
        <v>155567.12333135976</v>
      </c>
      <c r="F63" s="596">
        <f t="shared" si="3"/>
        <v>553250.04176680348</v>
      </c>
      <c r="G63" s="596">
        <f t="shared" si="2"/>
        <v>135.6337439977454</v>
      </c>
    </row>
    <row r="64" spans="1:7" ht="16.5">
      <c r="A64" s="397">
        <v>176</v>
      </c>
      <c r="B64" s="398" t="s">
        <v>87</v>
      </c>
      <c r="C64" s="420">
        <v>4259</v>
      </c>
      <c r="D64" s="574">
        <v>590900.41166160989</v>
      </c>
      <c r="E64" s="574">
        <v>223821.04717298021</v>
      </c>
      <c r="F64" s="596">
        <f t="shared" si="3"/>
        <v>814721.45883459016</v>
      </c>
      <c r="G64" s="596">
        <f t="shared" si="2"/>
        <v>191.29407345259219</v>
      </c>
    </row>
    <row r="65" spans="1:7" ht="16.5">
      <c r="A65" s="397">
        <v>177</v>
      </c>
      <c r="B65" s="398" t="s">
        <v>88</v>
      </c>
      <c r="C65" s="420">
        <v>1708</v>
      </c>
      <c r="D65" s="574">
        <v>141848.76366682074</v>
      </c>
      <c r="E65" s="574">
        <v>82428.2548913098</v>
      </c>
      <c r="F65" s="596">
        <f t="shared" si="3"/>
        <v>224277.01855813054</v>
      </c>
      <c r="G65" s="596">
        <f t="shared" si="2"/>
        <v>131.30972983497105</v>
      </c>
    </row>
    <row r="66" spans="1:7" ht="16.5">
      <c r="A66" s="397">
        <v>178</v>
      </c>
      <c r="B66" s="398" t="s">
        <v>89</v>
      </c>
      <c r="C66" s="420">
        <v>5734</v>
      </c>
      <c r="D66" s="574">
        <v>472370.02539042366</v>
      </c>
      <c r="E66" s="574">
        <v>203959.63121501342</v>
      </c>
      <c r="F66" s="596">
        <f t="shared" si="3"/>
        <v>676329.65660543705</v>
      </c>
      <c r="G66" s="596">
        <f t="shared" si="2"/>
        <v>117.95075978469428</v>
      </c>
    </row>
    <row r="67" spans="1:7" ht="16.5">
      <c r="A67" s="397">
        <v>179</v>
      </c>
      <c r="B67" s="398" t="s">
        <v>90</v>
      </c>
      <c r="C67" s="420">
        <v>147746</v>
      </c>
      <c r="D67" s="574">
        <v>19791279.366378948</v>
      </c>
      <c r="E67" s="574">
        <v>7246237.8489585929</v>
      </c>
      <c r="F67" s="596">
        <f t="shared" si="3"/>
        <v>27037517.215337541</v>
      </c>
      <c r="G67" s="596">
        <f t="shared" si="2"/>
        <v>182.99999468911199</v>
      </c>
    </row>
    <row r="68" spans="1:7" ht="16.5">
      <c r="A68" s="397">
        <v>181</v>
      </c>
      <c r="B68" s="398" t="s">
        <v>91</v>
      </c>
      <c r="C68" s="420">
        <v>1682</v>
      </c>
      <c r="D68" s="574">
        <v>114375.7875186348</v>
      </c>
      <c r="E68" s="574">
        <v>67066.497713681718</v>
      </c>
      <c r="F68" s="596">
        <f t="shared" si="3"/>
        <v>181442.28523231653</v>
      </c>
      <c r="G68" s="596">
        <f t="shared" si="2"/>
        <v>107.8729400905568</v>
      </c>
    </row>
    <row r="69" spans="1:7" ht="16.5">
      <c r="A69" s="397">
        <v>182</v>
      </c>
      <c r="B69" s="398" t="s">
        <v>92</v>
      </c>
      <c r="C69" s="420">
        <v>19182</v>
      </c>
      <c r="D69" s="574">
        <v>2142636.9011424771</v>
      </c>
      <c r="E69" s="574">
        <v>1296076.7919070318</v>
      </c>
      <c r="F69" s="596">
        <f t="shared" si="3"/>
        <v>3438713.6930495091</v>
      </c>
      <c r="G69" s="596">
        <f t="shared" si="2"/>
        <v>179.26773501457143</v>
      </c>
    </row>
    <row r="70" spans="1:7" ht="16.5">
      <c r="A70" s="397">
        <v>186</v>
      </c>
      <c r="B70" s="398" t="s">
        <v>93</v>
      </c>
      <c r="C70" s="420">
        <v>46490</v>
      </c>
      <c r="D70" s="574">
        <v>4576599.9967536964</v>
      </c>
      <c r="E70" s="574">
        <v>1230984.5746319396</v>
      </c>
      <c r="F70" s="596">
        <f t="shared" si="3"/>
        <v>5807584.571385636</v>
      </c>
      <c r="G70" s="596">
        <f t="shared" si="2"/>
        <v>124.92115662262069</v>
      </c>
    </row>
    <row r="71" spans="1:7" ht="16.5">
      <c r="A71" s="397">
        <v>202</v>
      </c>
      <c r="B71" s="398" t="s">
        <v>94</v>
      </c>
      <c r="C71" s="420">
        <v>36339</v>
      </c>
      <c r="D71" s="574">
        <v>2926373.1898900555</v>
      </c>
      <c r="E71" s="574">
        <v>1227989.8820834362</v>
      </c>
      <c r="F71" s="596">
        <f t="shared" si="3"/>
        <v>4154363.0719734915</v>
      </c>
      <c r="G71" s="596">
        <f t="shared" si="2"/>
        <v>114.32243793096924</v>
      </c>
    </row>
    <row r="72" spans="1:7" ht="16.5">
      <c r="A72" s="397">
        <v>204</v>
      </c>
      <c r="B72" s="398" t="s">
        <v>95</v>
      </c>
      <c r="C72" s="420">
        <v>2628</v>
      </c>
      <c r="D72" s="574">
        <v>225394.49618154723</v>
      </c>
      <c r="E72" s="574">
        <v>80854.91897010681</v>
      </c>
      <c r="F72" s="596">
        <f t="shared" si="3"/>
        <v>306249.41515165404</v>
      </c>
      <c r="G72" s="596">
        <f t="shared" si="2"/>
        <v>116.53326299530215</v>
      </c>
    </row>
    <row r="73" spans="1:7" ht="16.5">
      <c r="A73" s="397">
        <v>205</v>
      </c>
      <c r="B73" s="398" t="s">
        <v>96</v>
      </c>
      <c r="C73" s="420">
        <v>36513</v>
      </c>
      <c r="D73" s="574">
        <v>4703645.8739898195</v>
      </c>
      <c r="E73" s="574">
        <v>1831739.1055438765</v>
      </c>
      <c r="F73" s="596">
        <f t="shared" si="3"/>
        <v>6535384.9795336965</v>
      </c>
      <c r="G73" s="596">
        <f t="shared" si="2"/>
        <v>178.98789416190661</v>
      </c>
    </row>
    <row r="74" spans="1:7" ht="16.5">
      <c r="A74" s="397">
        <v>208</v>
      </c>
      <c r="B74" s="398" t="s">
        <v>97</v>
      </c>
      <c r="C74" s="420">
        <v>12372</v>
      </c>
      <c r="D74" s="574">
        <v>894289.92383990367</v>
      </c>
      <c r="E74" s="574">
        <v>420396.04003848805</v>
      </c>
      <c r="F74" s="596">
        <f t="shared" si="3"/>
        <v>1314685.9638783918</v>
      </c>
      <c r="G74" s="596">
        <f t="shared" si="2"/>
        <v>106.26301033611314</v>
      </c>
    </row>
    <row r="75" spans="1:7" ht="16.5">
      <c r="A75" s="397">
        <v>211</v>
      </c>
      <c r="B75" s="398" t="s">
        <v>98</v>
      </c>
      <c r="C75" s="420">
        <v>33473</v>
      </c>
      <c r="D75" s="574">
        <v>2643980.8571403846</v>
      </c>
      <c r="E75" s="574">
        <v>703191.42589983507</v>
      </c>
      <c r="F75" s="596">
        <f t="shared" si="3"/>
        <v>3347172.2830402199</v>
      </c>
      <c r="G75" s="596">
        <f t="shared" ref="G75:G138" si="4">F75/C75</f>
        <v>99.996184478242753</v>
      </c>
    </row>
    <row r="76" spans="1:7" ht="16.5">
      <c r="A76" s="397">
        <v>213</v>
      </c>
      <c r="B76" s="398" t="s">
        <v>99</v>
      </c>
      <c r="C76" s="420">
        <v>5114</v>
      </c>
      <c r="D76" s="574">
        <v>548434.44595139858</v>
      </c>
      <c r="E76" s="574">
        <v>294952.8221835086</v>
      </c>
      <c r="F76" s="596">
        <f t="shared" ref="F76:F139" si="5">SUM(D76:E76)</f>
        <v>843387.26813490712</v>
      </c>
      <c r="G76" s="596">
        <f t="shared" si="4"/>
        <v>164.9173383134351</v>
      </c>
    </row>
    <row r="77" spans="1:7" ht="16.5">
      <c r="A77" s="397">
        <v>214</v>
      </c>
      <c r="B77" s="398" t="s">
        <v>100</v>
      </c>
      <c r="C77" s="420">
        <v>12394</v>
      </c>
      <c r="D77" s="574">
        <v>1334960.1945763004</v>
      </c>
      <c r="E77" s="574">
        <v>899235.07130062208</v>
      </c>
      <c r="F77" s="596">
        <f t="shared" si="5"/>
        <v>2234195.2658769228</v>
      </c>
      <c r="G77" s="596">
        <f t="shared" si="4"/>
        <v>180.26426221372623</v>
      </c>
    </row>
    <row r="78" spans="1:7" ht="16.5">
      <c r="A78" s="397">
        <v>216</v>
      </c>
      <c r="B78" s="398" t="s">
        <v>101</v>
      </c>
      <c r="C78" s="420">
        <v>1217</v>
      </c>
      <c r="D78" s="574">
        <v>127649.76176644268</v>
      </c>
      <c r="E78" s="574">
        <v>72270.500594464087</v>
      </c>
      <c r="F78" s="596">
        <f t="shared" si="5"/>
        <v>199920.26236090675</v>
      </c>
      <c r="G78" s="596">
        <f t="shared" si="4"/>
        <v>164.27301755210087</v>
      </c>
    </row>
    <row r="79" spans="1:7" ht="16.5">
      <c r="A79" s="397">
        <v>217</v>
      </c>
      <c r="B79" s="398" t="s">
        <v>102</v>
      </c>
      <c r="C79" s="420">
        <v>5246</v>
      </c>
      <c r="D79" s="574">
        <v>436448.1843510904</v>
      </c>
      <c r="E79" s="574">
        <v>156458.54626414285</v>
      </c>
      <c r="F79" s="596">
        <f t="shared" si="5"/>
        <v>592906.7306152333</v>
      </c>
      <c r="G79" s="596">
        <f t="shared" si="4"/>
        <v>113.02072638490912</v>
      </c>
    </row>
    <row r="80" spans="1:7" ht="16.5">
      <c r="A80" s="397">
        <v>218</v>
      </c>
      <c r="B80" s="398" t="s">
        <v>103</v>
      </c>
      <c r="C80" s="420">
        <v>1188</v>
      </c>
      <c r="D80" s="574">
        <v>78294.524579776436</v>
      </c>
      <c r="E80" s="574">
        <v>43032.407021864608</v>
      </c>
      <c r="F80" s="596">
        <f t="shared" si="5"/>
        <v>121326.93160164104</v>
      </c>
      <c r="G80" s="596">
        <f t="shared" si="4"/>
        <v>102.12704680272815</v>
      </c>
    </row>
    <row r="81" spans="1:7" ht="16.5">
      <c r="A81" s="397">
        <v>224</v>
      </c>
      <c r="B81" s="398" t="s">
        <v>104</v>
      </c>
      <c r="C81" s="420">
        <v>8581</v>
      </c>
      <c r="D81" s="574">
        <v>1023659.511428869</v>
      </c>
      <c r="E81" s="574">
        <v>536415.01299321395</v>
      </c>
      <c r="F81" s="596">
        <f t="shared" si="5"/>
        <v>1560074.5244220831</v>
      </c>
      <c r="G81" s="596">
        <f t="shared" si="4"/>
        <v>181.80567817528063</v>
      </c>
    </row>
    <row r="82" spans="1:7" ht="16.5">
      <c r="A82" s="397">
        <v>226</v>
      </c>
      <c r="B82" s="398" t="s">
        <v>105</v>
      </c>
      <c r="C82" s="420">
        <v>3625</v>
      </c>
      <c r="D82" s="574">
        <v>357715.31697177433</v>
      </c>
      <c r="E82" s="574">
        <v>220733.80584834173</v>
      </c>
      <c r="F82" s="596">
        <f t="shared" si="5"/>
        <v>578449.12282011611</v>
      </c>
      <c r="G82" s="596">
        <f t="shared" si="4"/>
        <v>159.57217181244582</v>
      </c>
    </row>
    <row r="83" spans="1:7" ht="16.5">
      <c r="A83" s="397">
        <v>230</v>
      </c>
      <c r="B83" s="398" t="s">
        <v>106</v>
      </c>
      <c r="C83" s="420">
        <v>2216</v>
      </c>
      <c r="D83" s="574">
        <v>213895.53621072241</v>
      </c>
      <c r="E83" s="574">
        <v>155320.58292399131</v>
      </c>
      <c r="F83" s="596">
        <f t="shared" si="5"/>
        <v>369216.11913471372</v>
      </c>
      <c r="G83" s="596">
        <f t="shared" si="4"/>
        <v>166.61377217270476</v>
      </c>
    </row>
    <row r="84" spans="1:7" ht="16.5">
      <c r="A84" s="397">
        <v>231</v>
      </c>
      <c r="B84" s="398" t="s">
        <v>107</v>
      </c>
      <c r="C84" s="420">
        <v>1208</v>
      </c>
      <c r="D84" s="574">
        <v>111417.22321895669</v>
      </c>
      <c r="E84" s="574">
        <v>46779.537654959298</v>
      </c>
      <c r="F84" s="596">
        <f t="shared" si="5"/>
        <v>158196.76087391598</v>
      </c>
      <c r="G84" s="596">
        <f t="shared" si="4"/>
        <v>130.95758350489734</v>
      </c>
    </row>
    <row r="85" spans="1:7" ht="16.5">
      <c r="A85" s="397">
        <v>232</v>
      </c>
      <c r="B85" s="398" t="s">
        <v>108</v>
      </c>
      <c r="C85" s="420">
        <v>12618</v>
      </c>
      <c r="D85" s="574">
        <v>1152626.3475390428</v>
      </c>
      <c r="E85" s="574">
        <v>661631.74199529714</v>
      </c>
      <c r="F85" s="596">
        <f t="shared" si="5"/>
        <v>1814258.08953434</v>
      </c>
      <c r="G85" s="596">
        <f t="shared" si="4"/>
        <v>143.78333250391029</v>
      </c>
    </row>
    <row r="86" spans="1:7" ht="16.5">
      <c r="A86" s="397">
        <v>233</v>
      </c>
      <c r="B86" s="398" t="s">
        <v>109</v>
      </c>
      <c r="C86" s="420">
        <v>15165</v>
      </c>
      <c r="D86" s="574">
        <v>1168209.865338231</v>
      </c>
      <c r="E86" s="574">
        <v>447967.17303425906</v>
      </c>
      <c r="F86" s="596">
        <f t="shared" si="5"/>
        <v>1616177.0383724901</v>
      </c>
      <c r="G86" s="596">
        <f t="shared" si="4"/>
        <v>106.57283470969271</v>
      </c>
    </row>
    <row r="87" spans="1:7" ht="16.5">
      <c r="A87" s="397">
        <v>235</v>
      </c>
      <c r="B87" s="398" t="s">
        <v>110</v>
      </c>
      <c r="C87" s="420">
        <v>10270</v>
      </c>
      <c r="D87" s="574">
        <v>767404.19431448379</v>
      </c>
      <c r="E87" s="574">
        <v>107855.81223466899</v>
      </c>
      <c r="F87" s="596">
        <f t="shared" si="5"/>
        <v>875260.00654915278</v>
      </c>
      <c r="G87" s="596">
        <f t="shared" si="4"/>
        <v>85.224927609459868</v>
      </c>
    </row>
    <row r="88" spans="1:7" ht="16.5">
      <c r="A88" s="397">
        <v>236</v>
      </c>
      <c r="B88" s="398" t="s">
        <v>111</v>
      </c>
      <c r="C88" s="420">
        <v>4137</v>
      </c>
      <c r="D88" s="574">
        <v>348459.08992841747</v>
      </c>
      <c r="E88" s="574">
        <v>120082.43017642369</v>
      </c>
      <c r="F88" s="596">
        <f t="shared" si="5"/>
        <v>468541.52010484115</v>
      </c>
      <c r="G88" s="596">
        <f t="shared" si="4"/>
        <v>113.25635003742836</v>
      </c>
    </row>
    <row r="89" spans="1:7" ht="16.5">
      <c r="A89" s="397">
        <v>239</v>
      </c>
      <c r="B89" s="398" t="s">
        <v>112</v>
      </c>
      <c r="C89" s="420">
        <v>2035</v>
      </c>
      <c r="D89" s="574">
        <v>137704.13018784602</v>
      </c>
      <c r="E89" s="574">
        <v>52983.364186655905</v>
      </c>
      <c r="F89" s="596">
        <f t="shared" si="5"/>
        <v>190687.49437450193</v>
      </c>
      <c r="G89" s="596">
        <f t="shared" si="4"/>
        <v>93.70392843955868</v>
      </c>
    </row>
    <row r="90" spans="1:7" ht="16.5">
      <c r="A90" s="397">
        <v>240</v>
      </c>
      <c r="B90" s="398" t="s">
        <v>113</v>
      </c>
      <c r="C90" s="420">
        <v>19371</v>
      </c>
      <c r="D90" s="574">
        <v>2714267.3209455367</v>
      </c>
      <c r="E90" s="574">
        <v>1076442.2995433707</v>
      </c>
      <c r="F90" s="596">
        <f t="shared" si="5"/>
        <v>3790709.6204889072</v>
      </c>
      <c r="G90" s="596">
        <f t="shared" si="4"/>
        <v>195.68992930096056</v>
      </c>
    </row>
    <row r="91" spans="1:7" ht="16.5">
      <c r="A91" s="397">
        <v>241</v>
      </c>
      <c r="B91" s="398" t="s">
        <v>114</v>
      </c>
      <c r="C91" s="420">
        <v>7691</v>
      </c>
      <c r="D91" s="574">
        <v>669044.35420131113</v>
      </c>
      <c r="E91" s="574">
        <v>299052.76508254994</v>
      </c>
      <c r="F91" s="596">
        <f t="shared" si="5"/>
        <v>968097.11928386101</v>
      </c>
      <c r="G91" s="596">
        <f t="shared" si="4"/>
        <v>125.87402409099739</v>
      </c>
    </row>
    <row r="92" spans="1:7" ht="16.5">
      <c r="A92" s="397">
        <v>244</v>
      </c>
      <c r="B92" s="398" t="s">
        <v>115</v>
      </c>
      <c r="C92" s="420">
        <v>19514</v>
      </c>
      <c r="D92" s="574">
        <v>1442705.0142562655</v>
      </c>
      <c r="E92" s="574">
        <v>661114.28346313501</v>
      </c>
      <c r="F92" s="596">
        <f t="shared" si="5"/>
        <v>2103819.2977194004</v>
      </c>
      <c r="G92" s="596">
        <f t="shared" si="4"/>
        <v>107.81076651221689</v>
      </c>
    </row>
    <row r="93" spans="1:7" ht="16.5">
      <c r="A93" s="397">
        <v>245</v>
      </c>
      <c r="B93" s="398" t="s">
        <v>116</v>
      </c>
      <c r="C93" s="420">
        <v>38211</v>
      </c>
      <c r="D93" s="574">
        <v>4537709.4853870571</v>
      </c>
      <c r="E93" s="574">
        <v>1730561.8999086642</v>
      </c>
      <c r="F93" s="596">
        <f t="shared" si="5"/>
        <v>6268271.3852957208</v>
      </c>
      <c r="G93" s="596">
        <f t="shared" si="4"/>
        <v>164.04363626431447</v>
      </c>
    </row>
    <row r="94" spans="1:7" ht="16.5">
      <c r="A94" s="397">
        <v>249</v>
      </c>
      <c r="B94" s="398" t="s">
        <v>117</v>
      </c>
      <c r="C94" s="420">
        <v>9184</v>
      </c>
      <c r="D94" s="574">
        <v>953974.89616063458</v>
      </c>
      <c r="E94" s="574">
        <v>811247.26835366606</v>
      </c>
      <c r="F94" s="596">
        <f t="shared" si="5"/>
        <v>1765222.1645143006</v>
      </c>
      <c r="G94" s="596">
        <f t="shared" si="4"/>
        <v>192.20624613613901</v>
      </c>
    </row>
    <row r="95" spans="1:7" ht="16.5">
      <c r="A95" s="397">
        <v>250</v>
      </c>
      <c r="B95" s="398" t="s">
        <v>118</v>
      </c>
      <c r="C95" s="420">
        <v>1749</v>
      </c>
      <c r="D95" s="574">
        <v>141503.59927624103</v>
      </c>
      <c r="E95" s="574">
        <v>96046.634196465311</v>
      </c>
      <c r="F95" s="596">
        <f t="shared" si="5"/>
        <v>237550.23347270634</v>
      </c>
      <c r="G95" s="596">
        <f t="shared" si="4"/>
        <v>135.82060232859138</v>
      </c>
    </row>
    <row r="96" spans="1:7" ht="16.5">
      <c r="A96" s="397">
        <v>256</v>
      </c>
      <c r="B96" s="398" t="s">
        <v>119</v>
      </c>
      <c r="C96" s="420">
        <v>1523</v>
      </c>
      <c r="D96" s="574">
        <v>180538.94496225595</v>
      </c>
      <c r="E96" s="574">
        <v>56619.720282913098</v>
      </c>
      <c r="F96" s="596">
        <f t="shared" si="5"/>
        <v>237158.66524516905</v>
      </c>
      <c r="G96" s="596">
        <f t="shared" si="4"/>
        <v>155.71809930739923</v>
      </c>
    </row>
    <row r="97" spans="1:7" ht="16.5">
      <c r="A97" s="397">
        <v>257</v>
      </c>
      <c r="B97" s="398" t="s">
        <v>120</v>
      </c>
      <c r="C97" s="420">
        <v>41154</v>
      </c>
      <c r="D97" s="574">
        <v>3927021.1270757508</v>
      </c>
      <c r="E97" s="574">
        <v>1203900.2007343438</v>
      </c>
      <c r="F97" s="596">
        <f t="shared" si="5"/>
        <v>5130921.3278100947</v>
      </c>
      <c r="G97" s="596">
        <f t="shared" si="4"/>
        <v>124.67612693322872</v>
      </c>
    </row>
    <row r="98" spans="1:7" ht="16.5">
      <c r="A98" s="397">
        <v>260</v>
      </c>
      <c r="B98" s="398" t="s">
        <v>121</v>
      </c>
      <c r="C98" s="420">
        <v>9689</v>
      </c>
      <c r="D98" s="574">
        <v>1328462.1115185942</v>
      </c>
      <c r="E98" s="574">
        <v>452936.70176236902</v>
      </c>
      <c r="F98" s="596">
        <f t="shared" si="5"/>
        <v>1781398.8132809633</v>
      </c>
      <c r="G98" s="596">
        <f t="shared" si="4"/>
        <v>183.85786079894348</v>
      </c>
    </row>
    <row r="99" spans="1:7" ht="16.5">
      <c r="A99" s="397">
        <v>261</v>
      </c>
      <c r="B99" s="398" t="s">
        <v>122</v>
      </c>
      <c r="C99" s="420">
        <v>6822</v>
      </c>
      <c r="D99" s="574">
        <v>743823.43759293633</v>
      </c>
      <c r="E99" s="574">
        <v>217308.11656047197</v>
      </c>
      <c r="F99" s="596">
        <f t="shared" si="5"/>
        <v>961131.55415340827</v>
      </c>
      <c r="G99" s="596">
        <f t="shared" si="4"/>
        <v>140.88706451970219</v>
      </c>
    </row>
    <row r="100" spans="1:7" ht="16.5">
      <c r="A100" s="397">
        <v>263</v>
      </c>
      <c r="B100" s="398" t="s">
        <v>123</v>
      </c>
      <c r="C100" s="420">
        <v>7475</v>
      </c>
      <c r="D100" s="574">
        <v>687177.17255092296</v>
      </c>
      <c r="E100" s="574">
        <v>321467.68671890185</v>
      </c>
      <c r="F100" s="596">
        <f t="shared" si="5"/>
        <v>1008644.8592698248</v>
      </c>
      <c r="G100" s="596">
        <f t="shared" si="4"/>
        <v>134.93576712639796</v>
      </c>
    </row>
    <row r="101" spans="1:7" ht="16.5">
      <c r="A101" s="397">
        <v>265</v>
      </c>
      <c r="B101" s="398" t="s">
        <v>124</v>
      </c>
      <c r="C101" s="420">
        <v>1035</v>
      </c>
      <c r="D101" s="574">
        <v>93149.486389412719</v>
      </c>
      <c r="E101" s="574">
        <v>41838.376239138408</v>
      </c>
      <c r="F101" s="596">
        <f t="shared" si="5"/>
        <v>134987.86262855114</v>
      </c>
      <c r="G101" s="596">
        <f t="shared" si="4"/>
        <v>130.42305567975956</v>
      </c>
    </row>
    <row r="102" spans="1:7" ht="16.5">
      <c r="A102" s="397">
        <v>271</v>
      </c>
      <c r="B102" s="398" t="s">
        <v>125</v>
      </c>
      <c r="C102" s="420">
        <v>6766</v>
      </c>
      <c r="D102" s="574">
        <v>564747.62572564627</v>
      </c>
      <c r="E102" s="574">
        <v>491867.1777064018</v>
      </c>
      <c r="F102" s="596">
        <f t="shared" si="5"/>
        <v>1056614.8034320481</v>
      </c>
      <c r="G102" s="596">
        <f t="shared" si="4"/>
        <v>156.16535669997754</v>
      </c>
    </row>
    <row r="103" spans="1:7" ht="16.5">
      <c r="A103" s="397">
        <v>272</v>
      </c>
      <c r="B103" s="398" t="s">
        <v>126</v>
      </c>
      <c r="C103" s="420">
        <v>48295</v>
      </c>
      <c r="D103" s="574">
        <v>4538210.9106650017</v>
      </c>
      <c r="E103" s="574">
        <v>1723871.8277831194</v>
      </c>
      <c r="F103" s="596">
        <f t="shared" si="5"/>
        <v>6262082.7384481207</v>
      </c>
      <c r="G103" s="596">
        <f t="shared" si="4"/>
        <v>129.6631688259265</v>
      </c>
    </row>
    <row r="104" spans="1:7" ht="16.5">
      <c r="A104" s="397">
        <v>273</v>
      </c>
      <c r="B104" s="398" t="s">
        <v>127</v>
      </c>
      <c r="C104" s="420">
        <v>4011</v>
      </c>
      <c r="D104" s="574">
        <v>447638.3206049471</v>
      </c>
      <c r="E104" s="574">
        <v>110023.6460623637</v>
      </c>
      <c r="F104" s="596">
        <f t="shared" si="5"/>
        <v>557661.9666673108</v>
      </c>
      <c r="G104" s="596">
        <f t="shared" si="4"/>
        <v>139.03315050294461</v>
      </c>
    </row>
    <row r="105" spans="1:7" ht="16.5">
      <c r="A105" s="397">
        <v>275</v>
      </c>
      <c r="B105" s="398" t="s">
        <v>128</v>
      </c>
      <c r="C105" s="420">
        <v>2499</v>
      </c>
      <c r="D105" s="574">
        <v>236425.88951077609</v>
      </c>
      <c r="E105" s="574">
        <v>143997.92338687764</v>
      </c>
      <c r="F105" s="596">
        <f t="shared" si="5"/>
        <v>380423.81289765373</v>
      </c>
      <c r="G105" s="596">
        <f t="shared" si="4"/>
        <v>152.23041732599188</v>
      </c>
    </row>
    <row r="106" spans="1:7" ht="16.5">
      <c r="A106" s="397">
        <v>276</v>
      </c>
      <c r="B106" s="398" t="s">
        <v>129</v>
      </c>
      <c r="C106" s="420">
        <v>15136</v>
      </c>
      <c r="D106" s="574">
        <v>1553279.6547357917</v>
      </c>
      <c r="E106" s="574">
        <v>506644.39112731232</v>
      </c>
      <c r="F106" s="596">
        <f t="shared" si="5"/>
        <v>2059924.0458631041</v>
      </c>
      <c r="G106" s="596">
        <f t="shared" si="4"/>
        <v>136.09434763894714</v>
      </c>
    </row>
    <row r="107" spans="1:7" ht="16.5">
      <c r="A107" s="397">
        <v>280</v>
      </c>
      <c r="B107" s="398" t="s">
        <v>130</v>
      </c>
      <c r="C107" s="420">
        <v>2015</v>
      </c>
      <c r="D107" s="574">
        <v>155902.98293298148</v>
      </c>
      <c r="E107" s="574">
        <v>86845.478161897903</v>
      </c>
      <c r="F107" s="596">
        <f t="shared" si="5"/>
        <v>242748.46109487937</v>
      </c>
      <c r="G107" s="596">
        <f t="shared" si="4"/>
        <v>120.4707002952255</v>
      </c>
    </row>
    <row r="108" spans="1:7" ht="16.5">
      <c r="A108" s="397">
        <v>284</v>
      </c>
      <c r="B108" s="398" t="s">
        <v>131</v>
      </c>
      <c r="C108" s="420">
        <v>2207</v>
      </c>
      <c r="D108" s="574">
        <v>166920.35669934534</v>
      </c>
      <c r="E108" s="574">
        <v>87024.389776757715</v>
      </c>
      <c r="F108" s="596">
        <f t="shared" si="5"/>
        <v>253944.74647610306</v>
      </c>
      <c r="G108" s="596">
        <f t="shared" si="4"/>
        <v>115.06331965387542</v>
      </c>
    </row>
    <row r="109" spans="1:7" ht="16.5">
      <c r="A109" s="397">
        <v>285</v>
      </c>
      <c r="B109" s="398" t="s">
        <v>132</v>
      </c>
      <c r="C109" s="420">
        <v>50500</v>
      </c>
      <c r="D109" s="574">
        <v>6340807.9941987563</v>
      </c>
      <c r="E109" s="574">
        <v>2531911.9897187669</v>
      </c>
      <c r="F109" s="596">
        <f t="shared" si="5"/>
        <v>8872719.9839175232</v>
      </c>
      <c r="G109" s="596">
        <f t="shared" si="4"/>
        <v>175.69742542410938</v>
      </c>
    </row>
    <row r="110" spans="1:7" ht="16.5">
      <c r="A110" s="397">
        <v>286</v>
      </c>
      <c r="B110" s="398" t="s">
        <v>133</v>
      </c>
      <c r="C110" s="420">
        <v>78880</v>
      </c>
      <c r="D110" s="574">
        <v>8331900.8974474585</v>
      </c>
      <c r="E110" s="574">
        <v>3290555.4031940103</v>
      </c>
      <c r="F110" s="596">
        <f t="shared" si="5"/>
        <v>11622456.30064147</v>
      </c>
      <c r="G110" s="596">
        <f t="shared" si="4"/>
        <v>147.34351293916671</v>
      </c>
    </row>
    <row r="111" spans="1:7" ht="16.5">
      <c r="A111" s="397">
        <v>287</v>
      </c>
      <c r="B111" s="398" t="s">
        <v>134</v>
      </c>
      <c r="C111" s="420">
        <v>6199</v>
      </c>
      <c r="D111" s="574">
        <v>467197.75540315133</v>
      </c>
      <c r="E111" s="574">
        <v>89345.671418381593</v>
      </c>
      <c r="F111" s="596">
        <f t="shared" si="5"/>
        <v>556543.42682153289</v>
      </c>
      <c r="G111" s="596">
        <f t="shared" si="4"/>
        <v>89.779549414668963</v>
      </c>
    </row>
    <row r="112" spans="1:7" ht="16.5">
      <c r="A112" s="397">
        <v>288</v>
      </c>
      <c r="B112" s="398" t="s">
        <v>135</v>
      </c>
      <c r="C112" s="420">
        <v>6368</v>
      </c>
      <c r="D112" s="574">
        <v>397606.94632971159</v>
      </c>
      <c r="E112" s="574">
        <v>191605.2700826042</v>
      </c>
      <c r="F112" s="596">
        <f t="shared" si="5"/>
        <v>589212.21641231584</v>
      </c>
      <c r="G112" s="596">
        <f t="shared" si="4"/>
        <v>92.527044034597338</v>
      </c>
    </row>
    <row r="113" spans="1:7" ht="16.5">
      <c r="A113" s="397">
        <v>290</v>
      </c>
      <c r="B113" s="398" t="s">
        <v>136</v>
      </c>
      <c r="C113" s="420">
        <v>7582</v>
      </c>
      <c r="D113" s="574">
        <v>781455.5341966335</v>
      </c>
      <c r="E113" s="574">
        <v>332602.48980097397</v>
      </c>
      <c r="F113" s="596">
        <f t="shared" si="5"/>
        <v>1114058.0239976074</v>
      </c>
      <c r="G113" s="596">
        <f t="shared" si="4"/>
        <v>146.93458506958683</v>
      </c>
    </row>
    <row r="114" spans="1:7" ht="16.5">
      <c r="A114" s="397">
        <v>291</v>
      </c>
      <c r="B114" s="398" t="s">
        <v>137</v>
      </c>
      <c r="C114" s="420">
        <v>2092</v>
      </c>
      <c r="D114" s="574">
        <v>142741.85769624895</v>
      </c>
      <c r="E114" s="574">
        <v>104221.2387876336</v>
      </c>
      <c r="F114" s="596">
        <f t="shared" si="5"/>
        <v>246963.09648388255</v>
      </c>
      <c r="G114" s="596">
        <f t="shared" si="4"/>
        <v>118.05119334793621</v>
      </c>
    </row>
    <row r="115" spans="1:7" ht="16.5">
      <c r="A115" s="397">
        <v>297</v>
      </c>
      <c r="B115" s="398" t="s">
        <v>138</v>
      </c>
      <c r="C115" s="420">
        <v>124021</v>
      </c>
      <c r="D115" s="574">
        <v>12319134.171199815</v>
      </c>
      <c r="E115" s="574">
        <v>2566588.426436061</v>
      </c>
      <c r="F115" s="596">
        <f t="shared" si="5"/>
        <v>14885722.597635876</v>
      </c>
      <c r="G115" s="596">
        <f t="shared" si="4"/>
        <v>120.02582302703475</v>
      </c>
    </row>
    <row r="116" spans="1:7" ht="16.5">
      <c r="A116" s="397">
        <v>300</v>
      </c>
      <c r="B116" s="398" t="s">
        <v>139</v>
      </c>
      <c r="C116" s="420">
        <v>3381</v>
      </c>
      <c r="D116" s="574">
        <v>202896.60533054796</v>
      </c>
      <c r="E116" s="574">
        <v>68336.454363216923</v>
      </c>
      <c r="F116" s="596">
        <f t="shared" si="5"/>
        <v>271233.0596937649</v>
      </c>
      <c r="G116" s="596">
        <f t="shared" si="4"/>
        <v>80.222732828679355</v>
      </c>
    </row>
    <row r="117" spans="1:7" ht="16.5">
      <c r="A117" s="397">
        <v>301</v>
      </c>
      <c r="B117" s="398" t="s">
        <v>140</v>
      </c>
      <c r="C117" s="420">
        <v>19759</v>
      </c>
      <c r="D117" s="574">
        <v>1696354.4126603901</v>
      </c>
      <c r="E117" s="574">
        <v>724219.97566554113</v>
      </c>
      <c r="F117" s="596">
        <f t="shared" si="5"/>
        <v>2420574.3883259315</v>
      </c>
      <c r="G117" s="596">
        <f t="shared" si="4"/>
        <v>122.50490350351392</v>
      </c>
    </row>
    <row r="118" spans="1:7" ht="16.5">
      <c r="A118" s="397">
        <v>304</v>
      </c>
      <c r="B118" s="398" t="s">
        <v>141</v>
      </c>
      <c r="C118" s="420">
        <v>949</v>
      </c>
      <c r="D118" s="574">
        <v>95397.600436081208</v>
      </c>
      <c r="E118" s="574">
        <v>17393.835863849803</v>
      </c>
      <c r="F118" s="596">
        <f t="shared" si="5"/>
        <v>112791.43629993101</v>
      </c>
      <c r="G118" s="596">
        <f t="shared" si="4"/>
        <v>118.85293603786197</v>
      </c>
    </row>
    <row r="119" spans="1:7" ht="16.5">
      <c r="A119" s="397">
        <v>305</v>
      </c>
      <c r="B119" s="398" t="s">
        <v>142</v>
      </c>
      <c r="C119" s="420">
        <v>15019</v>
      </c>
      <c r="D119" s="574">
        <v>1536825.3350016915</v>
      </c>
      <c r="E119" s="574">
        <v>826203.6637767629</v>
      </c>
      <c r="F119" s="596">
        <f t="shared" si="5"/>
        <v>2363028.9987784545</v>
      </c>
      <c r="G119" s="596">
        <f t="shared" si="4"/>
        <v>157.3359743510523</v>
      </c>
    </row>
    <row r="120" spans="1:7" ht="16.5">
      <c r="A120" s="397">
        <v>309</v>
      </c>
      <c r="B120" s="398" t="s">
        <v>143</v>
      </c>
      <c r="C120" s="420">
        <v>6409</v>
      </c>
      <c r="D120" s="574">
        <v>970978.61710974213</v>
      </c>
      <c r="E120" s="574">
        <v>456450.37067146297</v>
      </c>
      <c r="F120" s="596">
        <f t="shared" si="5"/>
        <v>1427428.9877812052</v>
      </c>
      <c r="G120" s="596">
        <f t="shared" si="4"/>
        <v>222.72257571870887</v>
      </c>
    </row>
    <row r="121" spans="1:7" ht="16.5">
      <c r="A121" s="397">
        <v>312</v>
      </c>
      <c r="B121" s="398" t="s">
        <v>144</v>
      </c>
      <c r="C121" s="420">
        <v>1174</v>
      </c>
      <c r="D121" s="574">
        <v>78642.723317379685</v>
      </c>
      <c r="E121" s="574">
        <v>87511.863550312206</v>
      </c>
      <c r="F121" s="596">
        <f t="shared" si="5"/>
        <v>166154.58686769189</v>
      </c>
      <c r="G121" s="596">
        <f t="shared" si="4"/>
        <v>141.52860891626227</v>
      </c>
    </row>
    <row r="122" spans="1:7" ht="16.5">
      <c r="A122" s="397">
        <v>316</v>
      </c>
      <c r="B122" s="398" t="s">
        <v>145</v>
      </c>
      <c r="C122" s="420">
        <v>4114</v>
      </c>
      <c r="D122" s="574">
        <v>506538.90354987566</v>
      </c>
      <c r="E122" s="574">
        <v>221465.72235582871</v>
      </c>
      <c r="F122" s="596">
        <f t="shared" si="5"/>
        <v>728004.62590570434</v>
      </c>
      <c r="G122" s="596">
        <f t="shared" si="4"/>
        <v>176.95785753663208</v>
      </c>
    </row>
    <row r="123" spans="1:7" ht="16.5">
      <c r="A123" s="397">
        <v>317</v>
      </c>
      <c r="B123" s="398" t="s">
        <v>146</v>
      </c>
      <c r="C123" s="420">
        <v>2440</v>
      </c>
      <c r="D123" s="574">
        <v>210834.71087016555</v>
      </c>
      <c r="E123" s="574">
        <v>72162.395143372414</v>
      </c>
      <c r="F123" s="596">
        <f t="shared" si="5"/>
        <v>282997.10601353797</v>
      </c>
      <c r="G123" s="596">
        <f t="shared" si="4"/>
        <v>115.98242049735163</v>
      </c>
    </row>
    <row r="124" spans="1:7" ht="16.5">
      <c r="A124" s="397">
        <v>320</v>
      </c>
      <c r="B124" s="398" t="s">
        <v>147</v>
      </c>
      <c r="C124" s="420">
        <v>7030</v>
      </c>
      <c r="D124" s="574">
        <v>833698.00808518741</v>
      </c>
      <c r="E124" s="574">
        <v>337314.3377577379</v>
      </c>
      <c r="F124" s="596">
        <f t="shared" si="5"/>
        <v>1171012.3458429254</v>
      </c>
      <c r="G124" s="596">
        <f t="shared" si="4"/>
        <v>166.57359115831088</v>
      </c>
    </row>
    <row r="125" spans="1:7" ht="16.5">
      <c r="A125" s="397">
        <v>322</v>
      </c>
      <c r="B125" s="398" t="s">
        <v>148</v>
      </c>
      <c r="C125" s="420">
        <v>6462</v>
      </c>
      <c r="D125" s="574">
        <v>510317.62554844021</v>
      </c>
      <c r="E125" s="574">
        <v>121282.15696706448</v>
      </c>
      <c r="F125" s="596">
        <f t="shared" si="5"/>
        <v>631599.78251550463</v>
      </c>
      <c r="G125" s="596">
        <f t="shared" si="4"/>
        <v>97.740603917595891</v>
      </c>
    </row>
    <row r="126" spans="1:7" ht="16.5">
      <c r="A126" s="397">
        <v>398</v>
      </c>
      <c r="B126" s="398" t="s">
        <v>149</v>
      </c>
      <c r="C126" s="420">
        <v>120693</v>
      </c>
      <c r="D126" s="574">
        <v>15672827.497780981</v>
      </c>
      <c r="E126" s="574">
        <v>3107047.1546566971</v>
      </c>
      <c r="F126" s="596">
        <f t="shared" si="5"/>
        <v>18779874.652437679</v>
      </c>
      <c r="G126" s="596">
        <f t="shared" si="4"/>
        <v>155.60036333869968</v>
      </c>
    </row>
    <row r="127" spans="1:7" ht="16.5">
      <c r="A127" s="397">
        <v>399</v>
      </c>
      <c r="B127" s="398" t="s">
        <v>150</v>
      </c>
      <c r="C127" s="420">
        <v>7682</v>
      </c>
      <c r="D127" s="574">
        <v>529200.46660529776</v>
      </c>
      <c r="E127" s="574">
        <v>216844.37315656018</v>
      </c>
      <c r="F127" s="596">
        <f t="shared" si="5"/>
        <v>746044.83976185787</v>
      </c>
      <c r="G127" s="596">
        <f t="shared" si="4"/>
        <v>97.115964561554009</v>
      </c>
    </row>
    <row r="128" spans="1:7" ht="16.5">
      <c r="A128" s="397">
        <v>400</v>
      </c>
      <c r="B128" s="398" t="s">
        <v>151</v>
      </c>
      <c r="C128" s="420">
        <v>8441</v>
      </c>
      <c r="D128" s="574">
        <v>866825.74245117337</v>
      </c>
      <c r="E128" s="574">
        <v>275336.38565458701</v>
      </c>
      <c r="F128" s="596">
        <f t="shared" si="5"/>
        <v>1142162.1281057603</v>
      </c>
      <c r="G128" s="596">
        <f t="shared" si="4"/>
        <v>135.31123422648506</v>
      </c>
    </row>
    <row r="129" spans="1:7" ht="16.5">
      <c r="A129" s="397">
        <v>402</v>
      </c>
      <c r="B129" s="398" t="s">
        <v>152</v>
      </c>
      <c r="C129" s="420">
        <v>8975</v>
      </c>
      <c r="D129" s="574">
        <v>898232.97994657478</v>
      </c>
      <c r="E129" s="574">
        <v>410445.25392134901</v>
      </c>
      <c r="F129" s="596">
        <f t="shared" si="5"/>
        <v>1308678.2338679237</v>
      </c>
      <c r="G129" s="596">
        <f t="shared" si="4"/>
        <v>145.81373079308344</v>
      </c>
    </row>
    <row r="130" spans="1:7" ht="16.5">
      <c r="A130" s="397">
        <v>403</v>
      </c>
      <c r="B130" s="398" t="s">
        <v>153</v>
      </c>
      <c r="C130" s="420">
        <v>2789</v>
      </c>
      <c r="D130" s="574">
        <v>195803.1512544241</v>
      </c>
      <c r="E130" s="574">
        <v>71252.250560115805</v>
      </c>
      <c r="F130" s="596">
        <f t="shared" si="5"/>
        <v>267055.40181453992</v>
      </c>
      <c r="G130" s="596">
        <f t="shared" si="4"/>
        <v>95.753102120666881</v>
      </c>
    </row>
    <row r="131" spans="1:7" ht="16.5">
      <c r="A131" s="397">
        <v>405</v>
      </c>
      <c r="B131" s="398" t="s">
        <v>154</v>
      </c>
      <c r="C131" s="420">
        <v>72988</v>
      </c>
      <c r="D131" s="574">
        <v>8483563.0098877121</v>
      </c>
      <c r="E131" s="574">
        <v>3915041.4755051285</v>
      </c>
      <c r="F131" s="596">
        <f t="shared" si="5"/>
        <v>12398604.485392841</v>
      </c>
      <c r="G131" s="596">
        <f t="shared" si="4"/>
        <v>169.87182119516689</v>
      </c>
    </row>
    <row r="132" spans="1:7" ht="16.5">
      <c r="A132" s="397">
        <v>407</v>
      </c>
      <c r="B132" s="398" t="s">
        <v>155</v>
      </c>
      <c r="C132" s="420">
        <v>2449</v>
      </c>
      <c r="D132" s="574">
        <v>233026.48142941526</v>
      </c>
      <c r="E132" s="574">
        <v>34873.246195508516</v>
      </c>
      <c r="F132" s="596">
        <f t="shared" si="5"/>
        <v>267899.72762492381</v>
      </c>
      <c r="G132" s="596">
        <f t="shared" si="4"/>
        <v>109.39147718453401</v>
      </c>
    </row>
    <row r="133" spans="1:7" ht="16.5">
      <c r="A133" s="397">
        <v>408</v>
      </c>
      <c r="B133" s="398" t="s">
        <v>156</v>
      </c>
      <c r="C133" s="420">
        <v>14024</v>
      </c>
      <c r="D133" s="574">
        <v>1144495.3506092071</v>
      </c>
      <c r="E133" s="574">
        <v>444363.51897678513</v>
      </c>
      <c r="F133" s="596">
        <f t="shared" si="5"/>
        <v>1588858.8695859923</v>
      </c>
      <c r="G133" s="596">
        <f t="shared" si="4"/>
        <v>113.29569805946893</v>
      </c>
    </row>
    <row r="134" spans="1:7" ht="16.5">
      <c r="A134" s="397">
        <v>410</v>
      </c>
      <c r="B134" s="398" t="s">
        <v>157</v>
      </c>
      <c r="C134" s="420">
        <v>18762</v>
      </c>
      <c r="D134" s="574">
        <v>1881388.5771204387</v>
      </c>
      <c r="E134" s="574">
        <v>691918.92126286472</v>
      </c>
      <c r="F134" s="596">
        <f t="shared" si="5"/>
        <v>2573307.4983833032</v>
      </c>
      <c r="G134" s="596">
        <f t="shared" si="4"/>
        <v>137.15528719663698</v>
      </c>
    </row>
    <row r="135" spans="1:7" ht="16.5">
      <c r="A135" s="397">
        <v>416</v>
      </c>
      <c r="B135" s="398" t="s">
        <v>158</v>
      </c>
      <c r="C135" s="420">
        <v>2862</v>
      </c>
      <c r="D135" s="574">
        <v>210773.6578132947</v>
      </c>
      <c r="E135" s="574">
        <v>111354.64634443299</v>
      </c>
      <c r="F135" s="596">
        <f t="shared" si="5"/>
        <v>322128.30415772769</v>
      </c>
      <c r="G135" s="596">
        <f t="shared" si="4"/>
        <v>112.55356539403483</v>
      </c>
    </row>
    <row r="136" spans="1:7" ht="16.5">
      <c r="A136" s="397">
        <v>418</v>
      </c>
      <c r="B136" s="398" t="s">
        <v>159</v>
      </c>
      <c r="C136" s="420">
        <v>24711</v>
      </c>
      <c r="D136" s="574">
        <v>1955295.5552641458</v>
      </c>
      <c r="E136" s="574">
        <v>1003107.1265508151</v>
      </c>
      <c r="F136" s="596">
        <f t="shared" si="5"/>
        <v>2958402.6818149611</v>
      </c>
      <c r="G136" s="596">
        <f t="shared" si="4"/>
        <v>119.72007129678933</v>
      </c>
    </row>
    <row r="137" spans="1:7" ht="16.5">
      <c r="A137" s="397">
        <v>420</v>
      </c>
      <c r="B137" s="398" t="s">
        <v>160</v>
      </c>
      <c r="C137" s="420">
        <v>9049</v>
      </c>
      <c r="D137" s="574">
        <v>800605.20750678529</v>
      </c>
      <c r="E137" s="574">
        <v>269247.38487045898</v>
      </c>
      <c r="F137" s="596">
        <f t="shared" si="5"/>
        <v>1069852.5923772443</v>
      </c>
      <c r="G137" s="596">
        <f t="shared" si="4"/>
        <v>118.22882002179736</v>
      </c>
    </row>
    <row r="138" spans="1:7" ht="16.5">
      <c r="A138" s="397">
        <v>421</v>
      </c>
      <c r="B138" s="398" t="s">
        <v>161</v>
      </c>
      <c r="C138" s="420">
        <v>682</v>
      </c>
      <c r="D138" s="574">
        <v>48717.036014532641</v>
      </c>
      <c r="E138" s="574">
        <v>14029.129123728864</v>
      </c>
      <c r="F138" s="596">
        <f t="shared" si="5"/>
        <v>62746.165138261509</v>
      </c>
      <c r="G138" s="596">
        <f t="shared" si="4"/>
        <v>92.003174689533012</v>
      </c>
    </row>
    <row r="139" spans="1:7" ht="16.5">
      <c r="A139" s="397">
        <v>422</v>
      </c>
      <c r="B139" s="398" t="s">
        <v>162</v>
      </c>
      <c r="C139" s="420">
        <v>10228</v>
      </c>
      <c r="D139" s="574">
        <v>1421898.6884504741</v>
      </c>
      <c r="E139" s="574">
        <v>530407.05315925088</v>
      </c>
      <c r="F139" s="596">
        <f t="shared" si="5"/>
        <v>1952305.7416097249</v>
      </c>
      <c r="G139" s="596">
        <f t="shared" ref="G139:G202" si="6">F139/C139</f>
        <v>190.87854337208887</v>
      </c>
    </row>
    <row r="140" spans="1:7" ht="16.5">
      <c r="A140" s="397">
        <v>423</v>
      </c>
      <c r="B140" s="398" t="s">
        <v>163</v>
      </c>
      <c r="C140" s="420">
        <v>20637</v>
      </c>
      <c r="D140" s="574">
        <v>1483788.5046727678</v>
      </c>
      <c r="E140" s="574">
        <v>595485.90554074803</v>
      </c>
      <c r="F140" s="596">
        <f t="shared" ref="F140:F203" si="7">SUM(D140:E140)</f>
        <v>2079274.4102135159</v>
      </c>
      <c r="G140" s="596">
        <f t="shared" si="6"/>
        <v>100.75468383066898</v>
      </c>
    </row>
    <row r="141" spans="1:7" ht="16.5">
      <c r="A141" s="397">
        <v>425</v>
      </c>
      <c r="B141" s="398" t="s">
        <v>164</v>
      </c>
      <c r="C141" s="420">
        <v>10256</v>
      </c>
      <c r="D141" s="574">
        <v>737203.16404754657</v>
      </c>
      <c r="E141" s="574">
        <v>255461.48908469806</v>
      </c>
      <c r="F141" s="596">
        <f t="shared" si="7"/>
        <v>992664.6531322446</v>
      </c>
      <c r="G141" s="596">
        <f t="shared" si="6"/>
        <v>96.788675227402948</v>
      </c>
    </row>
    <row r="142" spans="1:7" ht="16.5">
      <c r="A142" s="397">
        <v>426</v>
      </c>
      <c r="B142" s="398" t="s">
        <v>165</v>
      </c>
      <c r="C142" s="420">
        <v>11969</v>
      </c>
      <c r="D142" s="574">
        <v>1330323.8306225601</v>
      </c>
      <c r="E142" s="574">
        <v>406244.44872973999</v>
      </c>
      <c r="F142" s="596">
        <f t="shared" si="7"/>
        <v>1736568.2793523001</v>
      </c>
      <c r="G142" s="596">
        <f t="shared" si="6"/>
        <v>145.08883610596541</v>
      </c>
    </row>
    <row r="143" spans="1:7" ht="16.5">
      <c r="A143" s="397">
        <v>430</v>
      </c>
      <c r="B143" s="398" t="s">
        <v>166</v>
      </c>
      <c r="C143" s="420">
        <v>15420</v>
      </c>
      <c r="D143" s="574">
        <v>1520382.9568533543</v>
      </c>
      <c r="E143" s="574">
        <v>798173.09282262519</v>
      </c>
      <c r="F143" s="596">
        <f t="shared" si="7"/>
        <v>2318556.0496759797</v>
      </c>
      <c r="G143" s="596">
        <f t="shared" si="6"/>
        <v>150.36031450557584</v>
      </c>
    </row>
    <row r="144" spans="1:7" ht="16.5">
      <c r="A144" s="397">
        <v>433</v>
      </c>
      <c r="B144" s="398" t="s">
        <v>167</v>
      </c>
      <c r="C144" s="420">
        <v>7692</v>
      </c>
      <c r="D144" s="574">
        <v>564289.1797540508</v>
      </c>
      <c r="E144" s="574">
        <v>265265.14442149957</v>
      </c>
      <c r="F144" s="596">
        <f t="shared" si="7"/>
        <v>829554.32417555037</v>
      </c>
      <c r="G144" s="596">
        <f t="shared" si="6"/>
        <v>107.84637599786146</v>
      </c>
    </row>
    <row r="145" spans="1:7" ht="16.5">
      <c r="A145" s="397">
        <v>434</v>
      </c>
      <c r="B145" s="398" t="s">
        <v>168</v>
      </c>
      <c r="C145" s="420">
        <v>14458</v>
      </c>
      <c r="D145" s="574">
        <v>1435032.0766326562</v>
      </c>
      <c r="E145" s="574">
        <v>379376.06370399124</v>
      </c>
      <c r="F145" s="596">
        <f t="shared" si="7"/>
        <v>1814408.1403366474</v>
      </c>
      <c r="G145" s="596">
        <f t="shared" si="6"/>
        <v>125.49509893046393</v>
      </c>
    </row>
    <row r="146" spans="1:7" ht="16.5">
      <c r="A146" s="397">
        <v>435</v>
      </c>
      <c r="B146" s="398" t="s">
        <v>169</v>
      </c>
      <c r="C146" s="420">
        <v>702</v>
      </c>
      <c r="D146" s="574">
        <v>42807.969159489177</v>
      </c>
      <c r="E146" s="574">
        <v>24003.422800615794</v>
      </c>
      <c r="F146" s="596">
        <f t="shared" si="7"/>
        <v>66811.391960104971</v>
      </c>
      <c r="G146" s="596">
        <f t="shared" si="6"/>
        <v>95.172923020092554</v>
      </c>
    </row>
    <row r="147" spans="1:7" ht="16.5">
      <c r="A147" s="397">
        <v>436</v>
      </c>
      <c r="B147" s="398" t="s">
        <v>170</v>
      </c>
      <c r="C147" s="420">
        <v>2033</v>
      </c>
      <c r="D147" s="574">
        <v>148483.78081509162</v>
      </c>
      <c r="E147" s="574">
        <v>33436.819269533007</v>
      </c>
      <c r="F147" s="596">
        <f t="shared" si="7"/>
        <v>181920.60008462463</v>
      </c>
      <c r="G147" s="596">
        <f t="shared" si="6"/>
        <v>89.483817060808974</v>
      </c>
    </row>
    <row r="148" spans="1:7" ht="16.5">
      <c r="A148" s="397">
        <v>440</v>
      </c>
      <c r="B148" s="398" t="s">
        <v>171</v>
      </c>
      <c r="C148" s="420">
        <v>5843</v>
      </c>
      <c r="D148" s="574">
        <v>254023.12347608953</v>
      </c>
      <c r="E148" s="574">
        <v>83198.100267148111</v>
      </c>
      <c r="F148" s="596">
        <f t="shared" si="7"/>
        <v>337221.22374323767</v>
      </c>
      <c r="G148" s="596">
        <f t="shared" si="6"/>
        <v>57.713712774813906</v>
      </c>
    </row>
    <row r="149" spans="1:7" ht="16.5">
      <c r="A149" s="397">
        <v>441</v>
      </c>
      <c r="B149" s="398" t="s">
        <v>172</v>
      </c>
      <c r="C149" s="420">
        <v>4396</v>
      </c>
      <c r="D149" s="574">
        <v>427079.84086459863</v>
      </c>
      <c r="E149" s="574">
        <v>229570.70439166753</v>
      </c>
      <c r="F149" s="596">
        <f t="shared" si="7"/>
        <v>656650.54525626614</v>
      </c>
      <c r="G149" s="596">
        <f t="shared" si="6"/>
        <v>149.37455533582033</v>
      </c>
    </row>
    <row r="150" spans="1:7" ht="16.5">
      <c r="A150" s="397">
        <v>444</v>
      </c>
      <c r="B150" s="398" t="s">
        <v>173</v>
      </c>
      <c r="C150" s="420">
        <v>45645</v>
      </c>
      <c r="D150" s="574">
        <v>4300977.9026048379</v>
      </c>
      <c r="E150" s="574">
        <v>2117799.1890837396</v>
      </c>
      <c r="F150" s="596">
        <f t="shared" si="7"/>
        <v>6418777.0916885771</v>
      </c>
      <c r="G150" s="596">
        <f t="shared" si="6"/>
        <v>140.62388195177078</v>
      </c>
    </row>
    <row r="151" spans="1:7" ht="16.5">
      <c r="A151" s="397">
        <v>445</v>
      </c>
      <c r="B151" s="398" t="s">
        <v>174</v>
      </c>
      <c r="C151" s="420">
        <v>14999</v>
      </c>
      <c r="D151" s="574">
        <v>1087461.6966446857</v>
      </c>
      <c r="E151" s="574">
        <v>337696.10070079088</v>
      </c>
      <c r="F151" s="596">
        <f t="shared" si="7"/>
        <v>1425157.7973454767</v>
      </c>
      <c r="G151" s="596">
        <f t="shared" si="6"/>
        <v>95.016854279983775</v>
      </c>
    </row>
    <row r="152" spans="1:7" ht="16.5">
      <c r="A152" s="397">
        <v>475</v>
      </c>
      <c r="B152" s="398" t="s">
        <v>175</v>
      </c>
      <c r="C152" s="420">
        <v>5456</v>
      </c>
      <c r="D152" s="574">
        <v>347216.53517330391</v>
      </c>
      <c r="E152" s="574">
        <v>95482.600630911737</v>
      </c>
      <c r="F152" s="596">
        <f t="shared" si="7"/>
        <v>442699.13580421568</v>
      </c>
      <c r="G152" s="596">
        <f t="shared" si="6"/>
        <v>81.139870931857715</v>
      </c>
    </row>
    <row r="153" spans="1:7" ht="16.5">
      <c r="A153" s="397">
        <v>480</v>
      </c>
      <c r="B153" s="398" t="s">
        <v>176</v>
      </c>
      <c r="C153" s="420">
        <v>1930</v>
      </c>
      <c r="D153" s="574">
        <v>155586.61605588402</v>
      </c>
      <c r="E153" s="574">
        <v>87338.324722934267</v>
      </c>
      <c r="F153" s="596">
        <f t="shared" si="7"/>
        <v>242924.94077881827</v>
      </c>
      <c r="G153" s="596">
        <f t="shared" si="6"/>
        <v>125.86784496311827</v>
      </c>
    </row>
    <row r="154" spans="1:7" ht="16.5">
      <c r="A154" s="397">
        <v>481</v>
      </c>
      <c r="B154" s="398" t="s">
        <v>177</v>
      </c>
      <c r="C154" s="420">
        <v>9619</v>
      </c>
      <c r="D154" s="574">
        <v>642651.73630944116</v>
      </c>
      <c r="E154" s="574">
        <v>183448.77365064411</v>
      </c>
      <c r="F154" s="596">
        <f t="shared" si="7"/>
        <v>826100.50996008527</v>
      </c>
      <c r="G154" s="596">
        <f t="shared" si="6"/>
        <v>85.882161343183824</v>
      </c>
    </row>
    <row r="155" spans="1:7" ht="16.5">
      <c r="A155" s="397">
        <v>483</v>
      </c>
      <c r="B155" s="398" t="s">
        <v>178</v>
      </c>
      <c r="C155" s="420">
        <v>1055</v>
      </c>
      <c r="D155" s="574">
        <v>101338.04666021261</v>
      </c>
      <c r="E155" s="574">
        <v>40595.713300171599</v>
      </c>
      <c r="F155" s="596">
        <f t="shared" si="7"/>
        <v>141933.75996038422</v>
      </c>
      <c r="G155" s="596">
        <f t="shared" si="6"/>
        <v>134.53436963069595</v>
      </c>
    </row>
    <row r="156" spans="1:7" ht="16.5">
      <c r="A156" s="397">
        <v>484</v>
      </c>
      <c r="B156" s="398" t="s">
        <v>179</v>
      </c>
      <c r="C156" s="420">
        <v>2966</v>
      </c>
      <c r="D156" s="574">
        <v>207111.75908919424</v>
      </c>
      <c r="E156" s="574">
        <v>96005.837051500595</v>
      </c>
      <c r="F156" s="596">
        <f t="shared" si="7"/>
        <v>303117.5961406948</v>
      </c>
      <c r="G156" s="596">
        <f t="shared" si="6"/>
        <v>102.19743632525112</v>
      </c>
    </row>
    <row r="157" spans="1:7" ht="16.5">
      <c r="A157" s="397">
        <v>489</v>
      </c>
      <c r="B157" s="398" t="s">
        <v>180</v>
      </c>
      <c r="C157" s="420">
        <v>1752</v>
      </c>
      <c r="D157" s="574">
        <v>183015.61962664148</v>
      </c>
      <c r="E157" s="574">
        <v>57684.482908448612</v>
      </c>
      <c r="F157" s="596">
        <f t="shared" si="7"/>
        <v>240700.10253509009</v>
      </c>
      <c r="G157" s="596">
        <f t="shared" si="6"/>
        <v>137.38590327345324</v>
      </c>
    </row>
    <row r="158" spans="1:7" ht="16.5">
      <c r="A158" s="397">
        <v>491</v>
      </c>
      <c r="B158" s="398" t="s">
        <v>181</v>
      </c>
      <c r="C158" s="420">
        <v>51919</v>
      </c>
      <c r="D158" s="574">
        <v>5894686.877801043</v>
      </c>
      <c r="E158" s="574">
        <v>2559318.0380514995</v>
      </c>
      <c r="F158" s="596">
        <f t="shared" si="7"/>
        <v>8454004.915852543</v>
      </c>
      <c r="G158" s="596">
        <f t="shared" si="6"/>
        <v>162.83065767546645</v>
      </c>
    </row>
    <row r="159" spans="1:7" ht="16.5">
      <c r="A159" s="397">
        <v>494</v>
      </c>
      <c r="B159" s="398" t="s">
        <v>182</v>
      </c>
      <c r="C159" s="420">
        <v>8827</v>
      </c>
      <c r="D159" s="574">
        <v>729596.11872109212</v>
      </c>
      <c r="E159" s="574">
        <v>163329.14263309597</v>
      </c>
      <c r="F159" s="596">
        <f t="shared" si="7"/>
        <v>892925.26135418809</v>
      </c>
      <c r="G159" s="596">
        <f t="shared" si="6"/>
        <v>101.15840731326476</v>
      </c>
    </row>
    <row r="160" spans="1:7" ht="16.5">
      <c r="A160" s="397">
        <v>495</v>
      </c>
      <c r="B160" s="398" t="s">
        <v>183</v>
      </c>
      <c r="C160" s="420">
        <v>1430</v>
      </c>
      <c r="D160" s="574">
        <v>135549.83511791</v>
      </c>
      <c r="E160" s="574">
        <v>59588.200028801599</v>
      </c>
      <c r="F160" s="596">
        <f t="shared" si="7"/>
        <v>195138.0351467116</v>
      </c>
      <c r="G160" s="596">
        <f t="shared" si="6"/>
        <v>136.46016443825985</v>
      </c>
    </row>
    <row r="161" spans="1:7" ht="16.5">
      <c r="A161" s="397">
        <v>498</v>
      </c>
      <c r="B161" s="398" t="s">
        <v>184</v>
      </c>
      <c r="C161" s="420">
        <v>2325</v>
      </c>
      <c r="D161" s="574">
        <v>259881.47710380721</v>
      </c>
      <c r="E161" s="574">
        <v>128689.36746121282</v>
      </c>
      <c r="F161" s="596">
        <f t="shared" si="7"/>
        <v>388570.84456502006</v>
      </c>
      <c r="G161" s="596">
        <f t="shared" si="6"/>
        <v>167.12724497420217</v>
      </c>
    </row>
    <row r="162" spans="1:7" ht="16.5">
      <c r="A162" s="397">
        <v>499</v>
      </c>
      <c r="B162" s="398" t="s">
        <v>185</v>
      </c>
      <c r="C162" s="420">
        <v>19763</v>
      </c>
      <c r="D162" s="574">
        <v>1159711.8695103752</v>
      </c>
      <c r="E162" s="574">
        <v>371945.82476859394</v>
      </c>
      <c r="F162" s="596">
        <f t="shared" si="7"/>
        <v>1531657.6942789692</v>
      </c>
      <c r="G162" s="596">
        <f t="shared" si="6"/>
        <v>77.501274820572235</v>
      </c>
    </row>
    <row r="163" spans="1:7" ht="16.5">
      <c r="A163" s="397">
        <v>500</v>
      </c>
      <c r="B163" s="398" t="s">
        <v>186</v>
      </c>
      <c r="C163" s="420">
        <v>10551</v>
      </c>
      <c r="D163" s="574">
        <v>956422.96630862181</v>
      </c>
      <c r="E163" s="574">
        <v>375874.37989198999</v>
      </c>
      <c r="F163" s="596">
        <f t="shared" si="7"/>
        <v>1332297.3462006119</v>
      </c>
      <c r="G163" s="596">
        <f t="shared" si="6"/>
        <v>126.27213972141142</v>
      </c>
    </row>
    <row r="164" spans="1:7" ht="16.5">
      <c r="A164" s="397">
        <v>503</v>
      </c>
      <c r="B164" s="398" t="s">
        <v>187</v>
      </c>
      <c r="C164" s="420">
        <v>7515</v>
      </c>
      <c r="D164" s="574">
        <v>601261.38010919502</v>
      </c>
      <c r="E164" s="574">
        <v>180288.39601773233</v>
      </c>
      <c r="F164" s="596">
        <f t="shared" si="7"/>
        <v>781549.77612692735</v>
      </c>
      <c r="G164" s="596">
        <f t="shared" si="6"/>
        <v>103.99863953784795</v>
      </c>
    </row>
    <row r="165" spans="1:7" ht="16.5">
      <c r="A165" s="397">
        <v>504</v>
      </c>
      <c r="B165" s="398" t="s">
        <v>188</v>
      </c>
      <c r="C165" s="420">
        <v>1715</v>
      </c>
      <c r="D165" s="574">
        <v>154477.33085831944</v>
      </c>
      <c r="E165" s="574">
        <v>41353.150778867275</v>
      </c>
      <c r="F165" s="596">
        <f t="shared" si="7"/>
        <v>195830.48163718672</v>
      </c>
      <c r="G165" s="596">
        <f t="shared" si="6"/>
        <v>114.18686975929255</v>
      </c>
    </row>
    <row r="166" spans="1:7" ht="16.5">
      <c r="A166" s="397">
        <v>505</v>
      </c>
      <c r="B166" s="398" t="s">
        <v>189</v>
      </c>
      <c r="C166" s="420">
        <v>20957</v>
      </c>
      <c r="D166" s="574">
        <v>1686216.8517726334</v>
      </c>
      <c r="E166" s="574">
        <v>516581.89035596396</v>
      </c>
      <c r="F166" s="596">
        <f t="shared" si="7"/>
        <v>2202798.7421285976</v>
      </c>
      <c r="G166" s="596">
        <f t="shared" si="6"/>
        <v>105.11040426247065</v>
      </c>
    </row>
    <row r="167" spans="1:7" ht="16.5">
      <c r="A167" s="397">
        <v>507</v>
      </c>
      <c r="B167" s="398" t="s">
        <v>190</v>
      </c>
      <c r="C167" s="420">
        <v>5522</v>
      </c>
      <c r="D167" s="574">
        <v>632907.01754337212</v>
      </c>
      <c r="E167" s="574">
        <v>284274.49610750668</v>
      </c>
      <c r="F167" s="596">
        <f t="shared" si="7"/>
        <v>917181.5136508788</v>
      </c>
      <c r="G167" s="596">
        <f t="shared" si="6"/>
        <v>166.09589164267996</v>
      </c>
    </row>
    <row r="168" spans="1:7" ht="16.5">
      <c r="A168" s="397">
        <v>508</v>
      </c>
      <c r="B168" s="398" t="s">
        <v>191</v>
      </c>
      <c r="C168" s="420">
        <v>9271</v>
      </c>
      <c r="D168" s="574">
        <v>838889.59680043731</v>
      </c>
      <c r="E168" s="574">
        <v>591174.74359396612</v>
      </c>
      <c r="F168" s="596">
        <f t="shared" si="7"/>
        <v>1430064.3403944033</v>
      </c>
      <c r="G168" s="596">
        <f t="shared" si="6"/>
        <v>154.25135804060008</v>
      </c>
    </row>
    <row r="169" spans="1:7" ht="16.5">
      <c r="A169" s="397">
        <v>529</v>
      </c>
      <c r="B169" s="398" t="s">
        <v>192</v>
      </c>
      <c r="C169" s="420">
        <v>19999</v>
      </c>
      <c r="D169" s="574">
        <v>1621579.6342697511</v>
      </c>
      <c r="E169" s="574">
        <v>807974.29863670806</v>
      </c>
      <c r="F169" s="596">
        <f t="shared" si="7"/>
        <v>2429553.9329064591</v>
      </c>
      <c r="G169" s="596">
        <f t="shared" si="6"/>
        <v>121.48377083386465</v>
      </c>
    </row>
    <row r="170" spans="1:7" ht="16.5">
      <c r="A170" s="397">
        <v>531</v>
      </c>
      <c r="B170" s="398" t="s">
        <v>193</v>
      </c>
      <c r="C170" s="420">
        <v>4966</v>
      </c>
      <c r="D170" s="574">
        <v>428527.15869577567</v>
      </c>
      <c r="E170" s="574">
        <v>439468.97913175786</v>
      </c>
      <c r="F170" s="596">
        <f t="shared" si="7"/>
        <v>867996.13782753353</v>
      </c>
      <c r="G170" s="596">
        <f t="shared" si="6"/>
        <v>174.78778450010745</v>
      </c>
    </row>
    <row r="171" spans="1:7" ht="16.5">
      <c r="A171" s="397">
        <v>535</v>
      </c>
      <c r="B171" s="398" t="s">
        <v>194</v>
      </c>
      <c r="C171" s="420">
        <v>10454</v>
      </c>
      <c r="D171" s="574">
        <v>737601.65141129261</v>
      </c>
      <c r="E171" s="574">
        <v>249789.93803309952</v>
      </c>
      <c r="F171" s="596">
        <f t="shared" si="7"/>
        <v>987391.58944439213</v>
      </c>
      <c r="G171" s="596">
        <f t="shared" si="6"/>
        <v>94.451079916241838</v>
      </c>
    </row>
    <row r="172" spans="1:7" ht="16.5">
      <c r="A172" s="397">
        <v>536</v>
      </c>
      <c r="B172" s="398" t="s">
        <v>195</v>
      </c>
      <c r="C172" s="420">
        <v>35647</v>
      </c>
      <c r="D172" s="574">
        <v>3291987.9581938684</v>
      </c>
      <c r="E172" s="574">
        <v>1727461.7992306368</v>
      </c>
      <c r="F172" s="596">
        <f t="shared" si="7"/>
        <v>5019449.7574245054</v>
      </c>
      <c r="G172" s="596">
        <f t="shared" si="6"/>
        <v>140.80987901995977</v>
      </c>
    </row>
    <row r="173" spans="1:7" ht="16.5">
      <c r="A173" s="397">
        <v>538</v>
      </c>
      <c r="B173" s="398" t="s">
        <v>196</v>
      </c>
      <c r="C173" s="420">
        <v>4695</v>
      </c>
      <c r="D173" s="574">
        <v>318225.45466352237</v>
      </c>
      <c r="E173" s="574">
        <v>100731.70676837518</v>
      </c>
      <c r="F173" s="596">
        <f t="shared" si="7"/>
        <v>418957.16143189755</v>
      </c>
      <c r="G173" s="596">
        <f t="shared" si="6"/>
        <v>89.23475216866828</v>
      </c>
    </row>
    <row r="174" spans="1:7" ht="16.5">
      <c r="A174" s="397">
        <v>541</v>
      </c>
      <c r="B174" s="398" t="s">
        <v>197</v>
      </c>
      <c r="C174" s="420">
        <v>9130</v>
      </c>
      <c r="D174" s="574">
        <v>1181825.097613222</v>
      </c>
      <c r="E174" s="574">
        <v>242239.31361104886</v>
      </c>
      <c r="F174" s="596">
        <f t="shared" si="7"/>
        <v>1424064.4112242707</v>
      </c>
      <c r="G174" s="596">
        <f t="shared" si="6"/>
        <v>155.97638677155211</v>
      </c>
    </row>
    <row r="175" spans="1:7" ht="16.5">
      <c r="A175" s="397">
        <v>543</v>
      </c>
      <c r="B175" s="398" t="s">
        <v>198</v>
      </c>
      <c r="C175" s="420">
        <v>44785</v>
      </c>
      <c r="D175" s="574">
        <v>3650755.7744827205</v>
      </c>
      <c r="E175" s="574">
        <v>1069403.5095069902</v>
      </c>
      <c r="F175" s="596">
        <f t="shared" si="7"/>
        <v>4720159.2839897107</v>
      </c>
      <c r="G175" s="596">
        <f t="shared" si="6"/>
        <v>105.3959871383211</v>
      </c>
    </row>
    <row r="176" spans="1:7" ht="16.5">
      <c r="A176" s="397">
        <v>545</v>
      </c>
      <c r="B176" s="398" t="s">
        <v>199</v>
      </c>
      <c r="C176" s="420">
        <v>9621</v>
      </c>
      <c r="D176" s="574">
        <v>719833.09640845587</v>
      </c>
      <c r="E176" s="574">
        <v>254727.42332646169</v>
      </c>
      <c r="F176" s="596">
        <f t="shared" si="7"/>
        <v>974560.51973491756</v>
      </c>
      <c r="G176" s="596">
        <f t="shared" si="6"/>
        <v>101.29513769201928</v>
      </c>
    </row>
    <row r="177" spans="1:7" ht="16.5">
      <c r="A177" s="397">
        <v>560</v>
      </c>
      <c r="B177" s="398" t="s">
        <v>200</v>
      </c>
      <c r="C177" s="420">
        <v>15669</v>
      </c>
      <c r="D177" s="574">
        <v>1569792.8706702772</v>
      </c>
      <c r="E177" s="574">
        <v>353280.8167155399</v>
      </c>
      <c r="F177" s="596">
        <f t="shared" si="7"/>
        <v>1923073.6873858171</v>
      </c>
      <c r="G177" s="596">
        <f t="shared" si="6"/>
        <v>122.73110520044783</v>
      </c>
    </row>
    <row r="178" spans="1:7" ht="16.5">
      <c r="A178" s="397">
        <v>561</v>
      </c>
      <c r="B178" s="398" t="s">
        <v>201</v>
      </c>
      <c r="C178" s="420">
        <v>1315</v>
      </c>
      <c r="D178" s="574">
        <v>132975.86089023922</v>
      </c>
      <c r="E178" s="574">
        <v>58560.919115655997</v>
      </c>
      <c r="F178" s="596">
        <f t="shared" si="7"/>
        <v>191536.78000589521</v>
      </c>
      <c r="G178" s="596">
        <f t="shared" si="6"/>
        <v>145.65534601208762</v>
      </c>
    </row>
    <row r="179" spans="1:7" ht="16.5">
      <c r="A179" s="397">
        <v>562</v>
      </c>
      <c r="B179" s="398" t="s">
        <v>202</v>
      </c>
      <c r="C179" s="420">
        <v>8839</v>
      </c>
      <c r="D179" s="574">
        <v>732734.13967009576</v>
      </c>
      <c r="E179" s="574">
        <v>237881.160562417</v>
      </c>
      <c r="F179" s="596">
        <f t="shared" si="7"/>
        <v>970615.30023251276</v>
      </c>
      <c r="G179" s="596">
        <f t="shared" si="6"/>
        <v>109.81053289201411</v>
      </c>
    </row>
    <row r="180" spans="1:7" ht="16.5">
      <c r="A180" s="397">
        <v>563</v>
      </c>
      <c r="B180" s="398" t="s">
        <v>203</v>
      </c>
      <c r="C180" s="420">
        <v>6978</v>
      </c>
      <c r="D180" s="574">
        <v>576671.67838523176</v>
      </c>
      <c r="E180" s="574">
        <v>228221.41507628036</v>
      </c>
      <c r="F180" s="596">
        <f t="shared" si="7"/>
        <v>804893.09346151212</v>
      </c>
      <c r="G180" s="596">
        <f t="shared" si="6"/>
        <v>115.34724755825626</v>
      </c>
    </row>
    <row r="181" spans="1:7" ht="16.5">
      <c r="A181" s="397">
        <v>564</v>
      </c>
      <c r="B181" s="398" t="s">
        <v>204</v>
      </c>
      <c r="C181" s="420">
        <v>214633</v>
      </c>
      <c r="D181" s="574">
        <v>25067838.216921676</v>
      </c>
      <c r="E181" s="574">
        <v>7460840.1531818509</v>
      </c>
      <c r="F181" s="596">
        <f t="shared" si="7"/>
        <v>32528678.370103527</v>
      </c>
      <c r="G181" s="596">
        <f t="shared" si="6"/>
        <v>151.5548791197231</v>
      </c>
    </row>
    <row r="182" spans="1:7" ht="16.5">
      <c r="A182" s="397">
        <v>576</v>
      </c>
      <c r="B182" s="398" t="s">
        <v>205</v>
      </c>
      <c r="C182" s="420">
        <v>2726</v>
      </c>
      <c r="D182" s="574">
        <v>245274.09508774205</v>
      </c>
      <c r="E182" s="574">
        <v>105369.78120705643</v>
      </c>
      <c r="F182" s="596">
        <f t="shared" si="7"/>
        <v>350643.87629479845</v>
      </c>
      <c r="G182" s="596">
        <f t="shared" si="6"/>
        <v>128.62944838400531</v>
      </c>
    </row>
    <row r="183" spans="1:7" ht="16.5">
      <c r="A183" s="397">
        <v>577</v>
      </c>
      <c r="B183" s="398" t="s">
        <v>206</v>
      </c>
      <c r="C183" s="420">
        <v>11236</v>
      </c>
      <c r="D183" s="574">
        <v>871341.4376670731</v>
      </c>
      <c r="E183" s="574">
        <v>524145.50081178802</v>
      </c>
      <c r="F183" s="596">
        <f t="shared" si="7"/>
        <v>1395486.938478861</v>
      </c>
      <c r="G183" s="596">
        <f t="shared" si="6"/>
        <v>124.1978407332557</v>
      </c>
    </row>
    <row r="184" spans="1:7" ht="16.5">
      <c r="A184" s="397">
        <v>578</v>
      </c>
      <c r="B184" s="398" t="s">
        <v>207</v>
      </c>
      <c r="C184" s="420">
        <v>3037</v>
      </c>
      <c r="D184" s="574">
        <v>344588.35899149161</v>
      </c>
      <c r="E184" s="574">
        <v>128364.72033847129</v>
      </c>
      <c r="F184" s="596">
        <f t="shared" si="7"/>
        <v>472953.0793299629</v>
      </c>
      <c r="G184" s="596">
        <f t="shared" si="6"/>
        <v>155.73035210074511</v>
      </c>
    </row>
    <row r="185" spans="1:7" ht="16.5">
      <c r="A185" s="397">
        <v>580</v>
      </c>
      <c r="B185" s="398" t="s">
        <v>208</v>
      </c>
      <c r="C185" s="420">
        <v>4366</v>
      </c>
      <c r="D185" s="574">
        <v>380225.97314223467</v>
      </c>
      <c r="E185" s="574">
        <v>129207.67418923805</v>
      </c>
      <c r="F185" s="596">
        <f t="shared" si="7"/>
        <v>509433.64733147272</v>
      </c>
      <c r="G185" s="596">
        <f t="shared" si="6"/>
        <v>116.68200809241245</v>
      </c>
    </row>
    <row r="186" spans="1:7" ht="16.5">
      <c r="A186" s="397">
        <v>581</v>
      </c>
      <c r="B186" s="398" t="s">
        <v>209</v>
      </c>
      <c r="C186" s="420">
        <v>6123</v>
      </c>
      <c r="D186" s="574">
        <v>641957.27480898227</v>
      </c>
      <c r="E186" s="574">
        <v>427869.86712929938</v>
      </c>
      <c r="F186" s="596">
        <f t="shared" si="7"/>
        <v>1069827.1419382817</v>
      </c>
      <c r="G186" s="596">
        <f t="shared" si="6"/>
        <v>174.72270813952014</v>
      </c>
    </row>
    <row r="187" spans="1:7" ht="16.5">
      <c r="A187" s="397">
        <v>583</v>
      </c>
      <c r="B187" s="398" t="s">
        <v>210</v>
      </c>
      <c r="C187" s="420">
        <v>912</v>
      </c>
      <c r="D187" s="574">
        <v>97807.996063174447</v>
      </c>
      <c r="E187" s="574">
        <v>27242.427337981306</v>
      </c>
      <c r="F187" s="596">
        <f t="shared" si="7"/>
        <v>125050.42340115576</v>
      </c>
      <c r="G187" s="596">
        <f t="shared" si="6"/>
        <v>137.11669232582869</v>
      </c>
    </row>
    <row r="188" spans="1:7" ht="16.5">
      <c r="A188" s="397">
        <v>584</v>
      </c>
      <c r="B188" s="398" t="s">
        <v>211</v>
      </c>
      <c r="C188" s="420">
        <v>2578</v>
      </c>
      <c r="D188" s="574">
        <v>185406.35941810627</v>
      </c>
      <c r="E188" s="574">
        <v>82793.226695439182</v>
      </c>
      <c r="F188" s="596">
        <f t="shared" si="7"/>
        <v>268199.58611354546</v>
      </c>
      <c r="G188" s="596">
        <f t="shared" si="6"/>
        <v>104.03397444280274</v>
      </c>
    </row>
    <row r="189" spans="1:7" ht="16.5">
      <c r="A189" s="397">
        <v>592</v>
      </c>
      <c r="B189" s="398" t="s">
        <v>213</v>
      </c>
      <c r="C189" s="420">
        <v>3596</v>
      </c>
      <c r="D189" s="574">
        <v>368749.38719417603</v>
      </c>
      <c r="E189" s="574">
        <v>172390.47068399773</v>
      </c>
      <c r="F189" s="596">
        <f t="shared" si="7"/>
        <v>541139.8578781737</v>
      </c>
      <c r="G189" s="596">
        <f t="shared" si="6"/>
        <v>150.4838314455433</v>
      </c>
    </row>
    <row r="190" spans="1:7" ht="16.5">
      <c r="A190" s="397">
        <v>593</v>
      </c>
      <c r="B190" s="398" t="s">
        <v>214</v>
      </c>
      <c r="C190" s="420">
        <v>17050</v>
      </c>
      <c r="D190" s="574">
        <v>1745259.3089731582</v>
      </c>
      <c r="E190" s="574">
        <v>978607.24830633495</v>
      </c>
      <c r="F190" s="596">
        <f t="shared" si="7"/>
        <v>2723866.5572794932</v>
      </c>
      <c r="G190" s="596">
        <f t="shared" si="6"/>
        <v>159.75756934190576</v>
      </c>
    </row>
    <row r="191" spans="1:7" ht="16.5">
      <c r="A191" s="397">
        <v>595</v>
      </c>
      <c r="B191" s="398" t="s">
        <v>215</v>
      </c>
      <c r="C191" s="420">
        <v>4073</v>
      </c>
      <c r="D191" s="574">
        <v>302033.08927997237</v>
      </c>
      <c r="E191" s="574">
        <v>118304.07205779743</v>
      </c>
      <c r="F191" s="596">
        <f t="shared" si="7"/>
        <v>420337.16133776982</v>
      </c>
      <c r="G191" s="596">
        <f t="shared" si="6"/>
        <v>103.2008743770611</v>
      </c>
    </row>
    <row r="192" spans="1:7" ht="16.5">
      <c r="A192" s="397">
        <v>598</v>
      </c>
      <c r="B192" s="398" t="s">
        <v>216</v>
      </c>
      <c r="C192" s="420">
        <v>19475</v>
      </c>
      <c r="D192" s="574">
        <v>2123126.7852354879</v>
      </c>
      <c r="E192" s="574">
        <v>1295711.6964148963</v>
      </c>
      <c r="F192" s="596">
        <f t="shared" si="7"/>
        <v>3418838.4816503841</v>
      </c>
      <c r="G192" s="596">
        <f t="shared" si="6"/>
        <v>175.55011459052037</v>
      </c>
    </row>
    <row r="193" spans="1:7" ht="16.5">
      <c r="A193" s="397">
        <v>599</v>
      </c>
      <c r="B193" s="398" t="s">
        <v>217</v>
      </c>
      <c r="C193" s="420">
        <v>11225</v>
      </c>
      <c r="D193" s="574">
        <v>572332.71932653873</v>
      </c>
      <c r="E193" s="574">
        <v>168692.22220505498</v>
      </c>
      <c r="F193" s="596">
        <f t="shared" si="7"/>
        <v>741024.94153159368</v>
      </c>
      <c r="G193" s="596">
        <f t="shared" si="6"/>
        <v>66.015584991678722</v>
      </c>
    </row>
    <row r="194" spans="1:7" ht="16.5">
      <c r="A194" s="397">
        <v>601</v>
      </c>
      <c r="B194" s="398" t="s">
        <v>218</v>
      </c>
      <c r="C194" s="420">
        <v>3739</v>
      </c>
      <c r="D194" s="574">
        <v>430298.72725557734</v>
      </c>
      <c r="E194" s="574">
        <v>125951.79914684387</v>
      </c>
      <c r="F194" s="596">
        <f t="shared" si="7"/>
        <v>556250.52640242118</v>
      </c>
      <c r="G194" s="596">
        <f t="shared" si="6"/>
        <v>148.76986531222818</v>
      </c>
    </row>
    <row r="195" spans="1:7" ht="16.5">
      <c r="A195" s="397">
        <v>604</v>
      </c>
      <c r="B195" s="398" t="s">
        <v>219</v>
      </c>
      <c r="C195" s="420">
        <v>20763</v>
      </c>
      <c r="D195" s="574">
        <v>1734243.6696026246</v>
      </c>
      <c r="E195" s="574">
        <v>718329.82025030383</v>
      </c>
      <c r="F195" s="596">
        <f t="shared" si="7"/>
        <v>2452573.4898529286</v>
      </c>
      <c r="G195" s="596">
        <f t="shared" si="6"/>
        <v>118.12230842618737</v>
      </c>
    </row>
    <row r="196" spans="1:7" ht="16.5">
      <c r="A196" s="397">
        <v>607</v>
      </c>
      <c r="B196" s="398" t="s">
        <v>220</v>
      </c>
      <c r="C196" s="420">
        <v>4064</v>
      </c>
      <c r="D196" s="574">
        <v>446501.89721394639</v>
      </c>
      <c r="E196" s="574">
        <v>127735.09787476307</v>
      </c>
      <c r="F196" s="596">
        <f t="shared" si="7"/>
        <v>574236.99508870952</v>
      </c>
      <c r="G196" s="596">
        <f t="shared" si="6"/>
        <v>141.29847320096198</v>
      </c>
    </row>
    <row r="197" spans="1:7" ht="16.5">
      <c r="A197" s="397">
        <v>608</v>
      </c>
      <c r="B197" s="398" t="s">
        <v>221</v>
      </c>
      <c r="C197" s="420">
        <v>1943</v>
      </c>
      <c r="D197" s="574">
        <v>152071.34534291478</v>
      </c>
      <c r="E197" s="574">
        <v>99936.001041662501</v>
      </c>
      <c r="F197" s="596">
        <f t="shared" si="7"/>
        <v>252007.34638457728</v>
      </c>
      <c r="G197" s="596">
        <f t="shared" si="6"/>
        <v>129.70012680626726</v>
      </c>
    </row>
    <row r="198" spans="1:7" ht="16.5">
      <c r="A198" s="397">
        <v>609</v>
      </c>
      <c r="B198" s="398" t="s">
        <v>222</v>
      </c>
      <c r="C198" s="420">
        <v>83106</v>
      </c>
      <c r="D198" s="574">
        <v>9047413.6362032034</v>
      </c>
      <c r="E198" s="574">
        <v>4695710.6358370222</v>
      </c>
      <c r="F198" s="596">
        <f t="shared" si="7"/>
        <v>13743124.272040226</v>
      </c>
      <c r="G198" s="596">
        <f t="shared" si="6"/>
        <v>165.36861685125294</v>
      </c>
    </row>
    <row r="199" spans="1:7" ht="16.5">
      <c r="A199" s="397">
        <v>611</v>
      </c>
      <c r="B199" s="398" t="s">
        <v>223</v>
      </c>
      <c r="C199" s="420">
        <v>4973</v>
      </c>
      <c r="D199" s="574">
        <v>370506.65993708768</v>
      </c>
      <c r="E199" s="574">
        <v>79791.304038794333</v>
      </c>
      <c r="F199" s="596">
        <f t="shared" si="7"/>
        <v>450297.96397588204</v>
      </c>
      <c r="G199" s="596">
        <f t="shared" si="6"/>
        <v>90.54855499213393</v>
      </c>
    </row>
    <row r="200" spans="1:7" ht="16.5">
      <c r="A200" s="397">
        <v>614</v>
      </c>
      <c r="B200" s="398" t="s">
        <v>224</v>
      </c>
      <c r="C200" s="420">
        <v>2923</v>
      </c>
      <c r="D200" s="574">
        <v>302937.48157471564</v>
      </c>
      <c r="E200" s="574">
        <v>171221.5391250276</v>
      </c>
      <c r="F200" s="596">
        <f t="shared" si="7"/>
        <v>474159.02069974324</v>
      </c>
      <c r="G200" s="596">
        <f t="shared" si="6"/>
        <v>162.21656541215984</v>
      </c>
    </row>
    <row r="201" spans="1:7" ht="16.5">
      <c r="A201" s="397">
        <v>615</v>
      </c>
      <c r="B201" s="398" t="s">
        <v>225</v>
      </c>
      <c r="C201" s="420">
        <v>7479</v>
      </c>
      <c r="D201" s="574">
        <v>902832.50388861808</v>
      </c>
      <c r="E201" s="574">
        <v>361294.09643929312</v>
      </c>
      <c r="F201" s="596">
        <f t="shared" si="7"/>
        <v>1264126.6003279113</v>
      </c>
      <c r="G201" s="596">
        <f t="shared" si="6"/>
        <v>169.02347911858689</v>
      </c>
    </row>
    <row r="202" spans="1:7" ht="16.5">
      <c r="A202" s="397">
        <v>616</v>
      </c>
      <c r="B202" s="398" t="s">
        <v>226</v>
      </c>
      <c r="C202" s="420">
        <v>1781</v>
      </c>
      <c r="D202" s="574">
        <v>180857.42831843928</v>
      </c>
      <c r="E202" s="574">
        <v>36547.180845823896</v>
      </c>
      <c r="F202" s="596">
        <f t="shared" si="7"/>
        <v>217404.60916426318</v>
      </c>
      <c r="G202" s="596">
        <f t="shared" si="6"/>
        <v>122.06884287718314</v>
      </c>
    </row>
    <row r="203" spans="1:7" ht="16.5">
      <c r="A203" s="397">
        <v>619</v>
      </c>
      <c r="B203" s="398" t="s">
        <v>227</v>
      </c>
      <c r="C203" s="420">
        <v>2650</v>
      </c>
      <c r="D203" s="574">
        <v>202705.89843833284</v>
      </c>
      <c r="E203" s="574">
        <v>176657.18624702407</v>
      </c>
      <c r="F203" s="596">
        <f t="shared" si="7"/>
        <v>379363.08468535694</v>
      </c>
      <c r="G203" s="596">
        <f t="shared" ref="G203:G266" si="8">F203/C203</f>
        <v>143.15588101334225</v>
      </c>
    </row>
    <row r="204" spans="1:7" ht="16.5">
      <c r="A204" s="397">
        <v>620</v>
      </c>
      <c r="B204" s="398" t="s">
        <v>228</v>
      </c>
      <c r="C204" s="420">
        <v>2359</v>
      </c>
      <c r="D204" s="574">
        <v>309356.9776062888</v>
      </c>
      <c r="E204" s="574">
        <v>159119.45601182082</v>
      </c>
      <c r="F204" s="596">
        <f t="shared" ref="F204:F267" si="9">SUM(D204:E204)</f>
        <v>468476.43361810962</v>
      </c>
      <c r="G204" s="596">
        <f t="shared" si="8"/>
        <v>198.59111217384893</v>
      </c>
    </row>
    <row r="205" spans="1:7" ht="16.5">
      <c r="A205" s="397">
        <v>623</v>
      </c>
      <c r="B205" s="398" t="s">
        <v>229</v>
      </c>
      <c r="C205" s="420">
        <v>2108</v>
      </c>
      <c r="D205" s="574">
        <v>145175.89998461789</v>
      </c>
      <c r="E205" s="574">
        <v>62975.021016002516</v>
      </c>
      <c r="F205" s="596">
        <f t="shared" si="9"/>
        <v>208150.92100062041</v>
      </c>
      <c r="G205" s="596">
        <f t="shared" si="8"/>
        <v>98.743321157789566</v>
      </c>
    </row>
    <row r="206" spans="1:7" ht="16.5">
      <c r="A206" s="397">
        <v>624</v>
      </c>
      <c r="B206" s="398" t="s">
        <v>230</v>
      </c>
      <c r="C206" s="420">
        <v>5065</v>
      </c>
      <c r="D206" s="574">
        <v>466995.11752213171</v>
      </c>
      <c r="E206" s="574">
        <v>134712.92813885765</v>
      </c>
      <c r="F206" s="596">
        <f t="shared" si="9"/>
        <v>601708.04566098936</v>
      </c>
      <c r="G206" s="596">
        <f t="shared" si="8"/>
        <v>118.79724494787548</v>
      </c>
    </row>
    <row r="207" spans="1:7" ht="16.5">
      <c r="A207" s="397">
        <v>625</v>
      </c>
      <c r="B207" s="398" t="s">
        <v>231</v>
      </c>
      <c r="C207" s="420">
        <v>2980</v>
      </c>
      <c r="D207" s="574">
        <v>266304.94438748469</v>
      </c>
      <c r="E207" s="574">
        <v>70256.306288046122</v>
      </c>
      <c r="F207" s="596">
        <f t="shared" si="9"/>
        <v>336561.25067553081</v>
      </c>
      <c r="G207" s="596">
        <f t="shared" si="8"/>
        <v>112.94001700521169</v>
      </c>
    </row>
    <row r="208" spans="1:7" ht="16.5">
      <c r="A208" s="397">
        <v>626</v>
      </c>
      <c r="B208" s="398" t="s">
        <v>232</v>
      </c>
      <c r="C208" s="420">
        <v>4756</v>
      </c>
      <c r="D208" s="574">
        <v>453071.43025533698</v>
      </c>
      <c r="E208" s="574">
        <v>280330.62720259011</v>
      </c>
      <c r="F208" s="596">
        <f t="shared" si="9"/>
        <v>733402.05745792715</v>
      </c>
      <c r="G208" s="596">
        <f t="shared" si="8"/>
        <v>154.20564706852969</v>
      </c>
    </row>
    <row r="209" spans="1:7" ht="16.5">
      <c r="A209" s="397">
        <v>630</v>
      </c>
      <c r="B209" s="398" t="s">
        <v>233</v>
      </c>
      <c r="C209" s="420">
        <v>1646</v>
      </c>
      <c r="D209" s="574">
        <v>118986.68135163661</v>
      </c>
      <c r="E209" s="574">
        <v>32217.877101606398</v>
      </c>
      <c r="F209" s="596">
        <f t="shared" si="9"/>
        <v>151204.55845324299</v>
      </c>
      <c r="G209" s="596">
        <f t="shared" si="8"/>
        <v>91.861821660536449</v>
      </c>
    </row>
    <row r="210" spans="1:7" ht="16.5">
      <c r="A210" s="397">
        <v>631</v>
      </c>
      <c r="B210" s="398" t="s">
        <v>234</v>
      </c>
      <c r="C210" s="420">
        <v>1930</v>
      </c>
      <c r="D210" s="574">
        <v>168391.16342510722</v>
      </c>
      <c r="E210" s="574">
        <v>80979.601978083418</v>
      </c>
      <c r="F210" s="596">
        <f t="shared" si="9"/>
        <v>249370.76540319063</v>
      </c>
      <c r="G210" s="596">
        <f t="shared" si="8"/>
        <v>129.20765046797442</v>
      </c>
    </row>
    <row r="211" spans="1:7" ht="16.5">
      <c r="A211" s="397">
        <v>635</v>
      </c>
      <c r="B211" s="398" t="s">
        <v>235</v>
      </c>
      <c r="C211" s="420">
        <v>6337</v>
      </c>
      <c r="D211" s="574">
        <v>507433.56960614189</v>
      </c>
      <c r="E211" s="574">
        <v>308307.01977222238</v>
      </c>
      <c r="F211" s="596">
        <f t="shared" si="9"/>
        <v>815740.58937836427</v>
      </c>
      <c r="G211" s="596">
        <f t="shared" si="8"/>
        <v>128.7266197535686</v>
      </c>
    </row>
    <row r="212" spans="1:7" ht="16.5">
      <c r="A212" s="397">
        <v>636</v>
      </c>
      <c r="B212" s="398" t="s">
        <v>236</v>
      </c>
      <c r="C212" s="420">
        <v>8130</v>
      </c>
      <c r="D212" s="574">
        <v>684559.82098382991</v>
      </c>
      <c r="E212" s="574">
        <v>157085.41384277394</v>
      </c>
      <c r="F212" s="596">
        <f t="shared" si="9"/>
        <v>841645.2348266039</v>
      </c>
      <c r="G212" s="596">
        <f t="shared" si="8"/>
        <v>103.52339911766346</v>
      </c>
    </row>
    <row r="213" spans="1:7" ht="16.5">
      <c r="A213" s="397">
        <v>638</v>
      </c>
      <c r="B213" s="398" t="s">
        <v>237</v>
      </c>
      <c r="C213" s="420">
        <v>51289</v>
      </c>
      <c r="D213" s="574">
        <v>4891462.7527728789</v>
      </c>
      <c r="E213" s="574">
        <v>1255417.5638302919</v>
      </c>
      <c r="F213" s="596">
        <f t="shared" si="9"/>
        <v>6146880.3166031707</v>
      </c>
      <c r="G213" s="596">
        <f t="shared" si="8"/>
        <v>119.84792677968318</v>
      </c>
    </row>
    <row r="214" spans="1:7" ht="16.5">
      <c r="A214" s="397">
        <v>678</v>
      </c>
      <c r="B214" s="398" t="s">
        <v>238</v>
      </c>
      <c r="C214" s="420">
        <v>23797</v>
      </c>
      <c r="D214" s="574">
        <v>2453389.0918872617</v>
      </c>
      <c r="E214" s="574">
        <v>1020494.7637855788</v>
      </c>
      <c r="F214" s="596">
        <f t="shared" si="9"/>
        <v>3473883.8556728405</v>
      </c>
      <c r="G214" s="596">
        <f t="shared" si="8"/>
        <v>145.97990736953568</v>
      </c>
    </row>
    <row r="215" spans="1:7" ht="16.5">
      <c r="A215" s="397">
        <v>680</v>
      </c>
      <c r="B215" s="398" t="s">
        <v>239</v>
      </c>
      <c r="C215" s="420">
        <v>25331</v>
      </c>
      <c r="D215" s="574">
        <v>2748360.6499472959</v>
      </c>
      <c r="E215" s="574">
        <v>1383232.4838348543</v>
      </c>
      <c r="F215" s="596">
        <f t="shared" si="9"/>
        <v>4131593.1337821502</v>
      </c>
      <c r="G215" s="596">
        <f t="shared" si="8"/>
        <v>163.10422540689868</v>
      </c>
    </row>
    <row r="216" spans="1:7" ht="16.5">
      <c r="A216" s="397">
        <v>681</v>
      </c>
      <c r="B216" s="398" t="s">
        <v>240</v>
      </c>
      <c r="C216" s="420">
        <v>3297</v>
      </c>
      <c r="D216" s="574">
        <v>295422.43012183014</v>
      </c>
      <c r="E216" s="574">
        <v>108726.106271461</v>
      </c>
      <c r="F216" s="596">
        <f t="shared" si="9"/>
        <v>404148.53639329114</v>
      </c>
      <c r="G216" s="596">
        <f t="shared" si="8"/>
        <v>122.58069044382503</v>
      </c>
    </row>
    <row r="217" spans="1:7" ht="16.5">
      <c r="A217" s="397">
        <v>683</v>
      </c>
      <c r="B217" s="398" t="s">
        <v>241</v>
      </c>
      <c r="C217" s="420">
        <v>3599</v>
      </c>
      <c r="D217" s="574">
        <v>286672.11490178382</v>
      </c>
      <c r="E217" s="574">
        <v>173173.94264537166</v>
      </c>
      <c r="F217" s="596">
        <f t="shared" si="9"/>
        <v>459846.05754715548</v>
      </c>
      <c r="G217" s="596">
        <f t="shared" si="8"/>
        <v>127.77050779304126</v>
      </c>
    </row>
    <row r="218" spans="1:7" ht="16.5">
      <c r="A218" s="397">
        <v>684</v>
      </c>
      <c r="B218" s="398" t="s">
        <v>242</v>
      </c>
      <c r="C218" s="420">
        <v>38832</v>
      </c>
      <c r="D218" s="574">
        <v>3778801.5041439012</v>
      </c>
      <c r="E218" s="574">
        <v>1868985.3069247869</v>
      </c>
      <c r="F218" s="596">
        <f t="shared" si="9"/>
        <v>5647786.8110686876</v>
      </c>
      <c r="G218" s="596">
        <f t="shared" si="8"/>
        <v>145.44156394387844</v>
      </c>
    </row>
    <row r="219" spans="1:7" ht="16.5">
      <c r="A219" s="397">
        <v>686</v>
      </c>
      <c r="B219" s="398" t="s">
        <v>243</v>
      </c>
      <c r="C219" s="420">
        <v>2933</v>
      </c>
      <c r="D219" s="574">
        <v>253827.3084757351</v>
      </c>
      <c r="E219" s="574">
        <v>78236.526261392122</v>
      </c>
      <c r="F219" s="596">
        <f t="shared" si="9"/>
        <v>332063.83473712724</v>
      </c>
      <c r="G219" s="596">
        <f t="shared" si="8"/>
        <v>113.21644552919442</v>
      </c>
    </row>
    <row r="220" spans="1:7" ht="16.5">
      <c r="A220" s="397">
        <v>687</v>
      </c>
      <c r="B220" s="398" t="s">
        <v>244</v>
      </c>
      <c r="C220" s="420">
        <v>1424</v>
      </c>
      <c r="D220" s="574">
        <v>126904.68660246574</v>
      </c>
      <c r="E220" s="574">
        <v>94628.493958858409</v>
      </c>
      <c r="F220" s="596">
        <f t="shared" si="9"/>
        <v>221533.18056132414</v>
      </c>
      <c r="G220" s="596">
        <f t="shared" si="8"/>
        <v>155.57105376497483</v>
      </c>
    </row>
    <row r="221" spans="1:7" ht="16.5">
      <c r="A221" s="397">
        <v>689</v>
      </c>
      <c r="B221" s="398" t="s">
        <v>245</v>
      </c>
      <c r="C221" s="420">
        <v>3032</v>
      </c>
      <c r="D221" s="574">
        <v>377020.14349139278</v>
      </c>
      <c r="E221" s="574">
        <v>185085.57098897052</v>
      </c>
      <c r="F221" s="596">
        <f t="shared" si="9"/>
        <v>562105.7144803633</v>
      </c>
      <c r="G221" s="596">
        <f t="shared" si="8"/>
        <v>185.39106678112245</v>
      </c>
    </row>
    <row r="222" spans="1:7" ht="16.5">
      <c r="A222" s="397">
        <v>691</v>
      </c>
      <c r="B222" s="398" t="s">
        <v>246</v>
      </c>
      <c r="C222" s="420">
        <v>2598</v>
      </c>
      <c r="D222" s="574">
        <v>172785.28818907225</v>
      </c>
      <c r="E222" s="574">
        <v>92489.491500817981</v>
      </c>
      <c r="F222" s="596">
        <f t="shared" si="9"/>
        <v>265274.77968989022</v>
      </c>
      <c r="G222" s="596">
        <f t="shared" si="8"/>
        <v>102.10730550034265</v>
      </c>
    </row>
    <row r="223" spans="1:7" ht="16.5">
      <c r="A223" s="397">
        <v>694</v>
      </c>
      <c r="B223" s="398" t="s">
        <v>247</v>
      </c>
      <c r="C223" s="420">
        <v>28483</v>
      </c>
      <c r="D223" s="574">
        <v>2913517.4995661671</v>
      </c>
      <c r="E223" s="574">
        <v>1812118.1243834731</v>
      </c>
      <c r="F223" s="596">
        <f t="shared" si="9"/>
        <v>4725635.6239496404</v>
      </c>
      <c r="G223" s="596">
        <f t="shared" si="8"/>
        <v>165.91074058033354</v>
      </c>
    </row>
    <row r="224" spans="1:7" ht="16.5">
      <c r="A224" s="397">
        <v>697</v>
      </c>
      <c r="B224" s="398" t="s">
        <v>248</v>
      </c>
      <c r="C224" s="420">
        <v>1164</v>
      </c>
      <c r="D224" s="574">
        <v>130620.48082571822</v>
      </c>
      <c r="E224" s="574">
        <v>31118.452918584284</v>
      </c>
      <c r="F224" s="596">
        <f t="shared" si="9"/>
        <v>161738.93374430249</v>
      </c>
      <c r="G224" s="596">
        <f t="shared" si="8"/>
        <v>138.95097400713271</v>
      </c>
    </row>
    <row r="225" spans="1:7" ht="16.5">
      <c r="A225" s="397">
        <v>698</v>
      </c>
      <c r="B225" s="398" t="s">
        <v>249</v>
      </c>
      <c r="C225" s="420">
        <v>65286</v>
      </c>
      <c r="D225" s="574">
        <v>7695198.3662697766</v>
      </c>
      <c r="E225" s="574">
        <v>1850232.9212748902</v>
      </c>
      <c r="F225" s="596">
        <f t="shared" si="9"/>
        <v>9545431.2875446677</v>
      </c>
      <c r="G225" s="596">
        <f t="shared" si="8"/>
        <v>146.209467382665</v>
      </c>
    </row>
    <row r="226" spans="1:7" ht="16.5">
      <c r="A226" s="397">
        <v>700</v>
      </c>
      <c r="B226" s="398" t="s">
        <v>250</v>
      </c>
      <c r="C226" s="420">
        <v>4758</v>
      </c>
      <c r="D226" s="574">
        <v>434775.68931741908</v>
      </c>
      <c r="E226" s="574">
        <v>246252.03226485406</v>
      </c>
      <c r="F226" s="596">
        <f t="shared" si="9"/>
        <v>681027.72158227314</v>
      </c>
      <c r="G226" s="596">
        <f t="shared" si="8"/>
        <v>143.13319074869128</v>
      </c>
    </row>
    <row r="227" spans="1:7" ht="16.5">
      <c r="A227" s="397">
        <v>702</v>
      </c>
      <c r="B227" s="398" t="s">
        <v>251</v>
      </c>
      <c r="C227" s="420">
        <v>4124</v>
      </c>
      <c r="D227" s="574">
        <v>410353.15851224505</v>
      </c>
      <c r="E227" s="574">
        <v>241073.09003501321</v>
      </c>
      <c r="F227" s="596">
        <f t="shared" si="9"/>
        <v>651426.24854725832</v>
      </c>
      <c r="G227" s="596">
        <f t="shared" si="8"/>
        <v>157.95980808614411</v>
      </c>
    </row>
    <row r="228" spans="1:7" ht="16.5">
      <c r="A228" s="397">
        <v>704</v>
      </c>
      <c r="B228" s="398" t="s">
        <v>252</v>
      </c>
      <c r="C228" s="420">
        <v>6436</v>
      </c>
      <c r="D228" s="574">
        <v>417908.59190561989</v>
      </c>
      <c r="E228" s="574">
        <v>104677.6286543271</v>
      </c>
      <c r="F228" s="596">
        <f t="shared" si="9"/>
        <v>522586.22055994696</v>
      </c>
      <c r="G228" s="596">
        <f t="shared" si="8"/>
        <v>81.19736180235347</v>
      </c>
    </row>
    <row r="229" spans="1:7" ht="16.5">
      <c r="A229" s="397">
        <v>707</v>
      </c>
      <c r="B229" s="398" t="s">
        <v>253</v>
      </c>
      <c r="C229" s="420">
        <v>1902</v>
      </c>
      <c r="D229" s="574">
        <v>281535.41960489418</v>
      </c>
      <c r="E229" s="574">
        <v>120962.63307402789</v>
      </c>
      <c r="F229" s="596">
        <f t="shared" si="9"/>
        <v>402498.05267892207</v>
      </c>
      <c r="G229" s="596">
        <f t="shared" si="8"/>
        <v>211.61832422656261</v>
      </c>
    </row>
    <row r="230" spans="1:7" ht="16.5">
      <c r="A230" s="397">
        <v>710</v>
      </c>
      <c r="B230" s="398" t="s">
        <v>254</v>
      </c>
      <c r="C230" s="420">
        <v>27209</v>
      </c>
      <c r="D230" s="574">
        <v>2336497.0205453127</v>
      </c>
      <c r="E230" s="574">
        <v>654281.92265551211</v>
      </c>
      <c r="F230" s="596">
        <f t="shared" si="9"/>
        <v>2990778.9432008248</v>
      </c>
      <c r="G230" s="596">
        <f t="shared" si="8"/>
        <v>109.91873803523926</v>
      </c>
    </row>
    <row r="231" spans="1:7" ht="16.5">
      <c r="A231" s="397">
        <v>729</v>
      </c>
      <c r="B231" s="398" t="s">
        <v>255</v>
      </c>
      <c r="C231" s="420">
        <v>8847</v>
      </c>
      <c r="D231" s="574">
        <v>1013320.908759554</v>
      </c>
      <c r="E231" s="574">
        <v>569654.39742835204</v>
      </c>
      <c r="F231" s="596">
        <f t="shared" si="9"/>
        <v>1582975.3061879061</v>
      </c>
      <c r="G231" s="596">
        <f t="shared" si="8"/>
        <v>178.92791976804637</v>
      </c>
    </row>
    <row r="232" spans="1:7" ht="16.5">
      <c r="A232" s="397">
        <v>732</v>
      </c>
      <c r="B232" s="398" t="s">
        <v>256</v>
      </c>
      <c r="C232" s="420">
        <v>3344</v>
      </c>
      <c r="D232" s="574">
        <v>343085.75614587148</v>
      </c>
      <c r="E232" s="574">
        <v>161858.85386017902</v>
      </c>
      <c r="F232" s="596">
        <f t="shared" si="9"/>
        <v>504944.6100060505</v>
      </c>
      <c r="G232" s="596">
        <f t="shared" si="8"/>
        <v>151.00018241807732</v>
      </c>
    </row>
    <row r="233" spans="1:7" ht="16.5">
      <c r="A233" s="397">
        <v>734</v>
      </c>
      <c r="B233" s="398" t="s">
        <v>257</v>
      </c>
      <c r="C233" s="420">
        <v>51100</v>
      </c>
      <c r="D233" s="574">
        <v>5894266.7874446381</v>
      </c>
      <c r="E233" s="574">
        <v>2492355.0404930897</v>
      </c>
      <c r="F233" s="596">
        <f t="shared" si="9"/>
        <v>8386621.8279377278</v>
      </c>
      <c r="G233" s="596">
        <f t="shared" si="8"/>
        <v>164.12175788527844</v>
      </c>
    </row>
    <row r="234" spans="1:7" ht="16.5">
      <c r="A234" s="397">
        <v>738</v>
      </c>
      <c r="B234" s="398" t="s">
        <v>258</v>
      </c>
      <c r="C234" s="420">
        <v>2974</v>
      </c>
      <c r="D234" s="574">
        <v>246490.56262217608</v>
      </c>
      <c r="E234" s="574">
        <v>122005.45896755312</v>
      </c>
      <c r="F234" s="596">
        <f t="shared" si="9"/>
        <v>368496.02158972918</v>
      </c>
      <c r="G234" s="596">
        <f t="shared" si="8"/>
        <v>123.90585796561169</v>
      </c>
    </row>
    <row r="235" spans="1:7" ht="16.5">
      <c r="A235" s="397">
        <v>739</v>
      </c>
      <c r="B235" s="398" t="s">
        <v>259</v>
      </c>
      <c r="C235" s="420">
        <v>3216</v>
      </c>
      <c r="D235" s="574">
        <v>274144.35446313006</v>
      </c>
      <c r="E235" s="574">
        <v>109501.78704697412</v>
      </c>
      <c r="F235" s="596">
        <f t="shared" si="9"/>
        <v>383646.14151010418</v>
      </c>
      <c r="G235" s="596">
        <f t="shared" si="8"/>
        <v>119.29295444965926</v>
      </c>
    </row>
    <row r="236" spans="1:7" ht="16.5">
      <c r="A236" s="397">
        <v>740</v>
      </c>
      <c r="B236" s="398" t="s">
        <v>260</v>
      </c>
      <c r="C236" s="420">
        <v>31843</v>
      </c>
      <c r="D236" s="574">
        <v>3444189.900622014</v>
      </c>
      <c r="E236" s="574">
        <v>1716286.0343112592</v>
      </c>
      <c r="F236" s="596">
        <f t="shared" si="9"/>
        <v>5160475.9349332731</v>
      </c>
      <c r="G236" s="596">
        <f t="shared" si="8"/>
        <v>162.05997974227532</v>
      </c>
    </row>
    <row r="237" spans="1:7" ht="16.5">
      <c r="A237" s="397">
        <v>742</v>
      </c>
      <c r="B237" s="398" t="s">
        <v>261</v>
      </c>
      <c r="C237" s="420">
        <v>978</v>
      </c>
      <c r="D237" s="574">
        <v>133883.43599137262</v>
      </c>
      <c r="E237" s="574">
        <v>69020.326418453813</v>
      </c>
      <c r="F237" s="596">
        <f t="shared" si="9"/>
        <v>202903.76240982645</v>
      </c>
      <c r="G237" s="596">
        <f t="shared" si="8"/>
        <v>207.46805972374892</v>
      </c>
    </row>
    <row r="238" spans="1:7" ht="16.5">
      <c r="A238" s="397">
        <v>743</v>
      </c>
      <c r="B238" s="398" t="s">
        <v>262</v>
      </c>
      <c r="C238" s="420">
        <v>66160</v>
      </c>
      <c r="D238" s="574">
        <v>6304588.5751927663</v>
      </c>
      <c r="E238" s="574">
        <v>2348341.8496672735</v>
      </c>
      <c r="F238" s="596">
        <f t="shared" si="9"/>
        <v>8652930.4248600397</v>
      </c>
      <c r="G238" s="596">
        <f t="shared" si="8"/>
        <v>130.78794475302357</v>
      </c>
    </row>
    <row r="239" spans="1:7" ht="16.5">
      <c r="A239" s="397">
        <v>746</v>
      </c>
      <c r="B239" s="398" t="s">
        <v>263</v>
      </c>
      <c r="C239" s="420">
        <v>4713</v>
      </c>
      <c r="D239" s="574">
        <v>320824.36431883503</v>
      </c>
      <c r="E239" s="574">
        <v>117042.39976614976</v>
      </c>
      <c r="F239" s="596">
        <f t="shared" si="9"/>
        <v>437866.76408498478</v>
      </c>
      <c r="G239" s="596">
        <f t="shared" si="8"/>
        <v>92.906166790788205</v>
      </c>
    </row>
    <row r="240" spans="1:7" ht="16.5">
      <c r="A240" s="397">
        <v>747</v>
      </c>
      <c r="B240" s="398" t="s">
        <v>264</v>
      </c>
      <c r="C240" s="420">
        <v>1283</v>
      </c>
      <c r="D240" s="574">
        <v>116783.17557127716</v>
      </c>
      <c r="E240" s="574">
        <v>117217.8489052419</v>
      </c>
      <c r="F240" s="596">
        <f t="shared" si="9"/>
        <v>234001.02447651906</v>
      </c>
      <c r="G240" s="596">
        <f t="shared" si="8"/>
        <v>182.38583357483949</v>
      </c>
    </row>
    <row r="241" spans="1:7" ht="16.5">
      <c r="A241" s="397">
        <v>748</v>
      </c>
      <c r="B241" s="398" t="s">
        <v>265</v>
      </c>
      <c r="C241" s="420">
        <v>4837</v>
      </c>
      <c r="D241" s="574">
        <v>414951.30300517101</v>
      </c>
      <c r="E241" s="574">
        <v>128110.09448919812</v>
      </c>
      <c r="F241" s="596">
        <f t="shared" si="9"/>
        <v>543061.39749436919</v>
      </c>
      <c r="G241" s="596">
        <f t="shared" si="8"/>
        <v>112.27235838213132</v>
      </c>
    </row>
    <row r="242" spans="1:7" ht="16.5">
      <c r="A242" s="397">
        <v>749</v>
      </c>
      <c r="B242" s="398" t="s">
        <v>266</v>
      </c>
      <c r="C242" s="420">
        <v>21290</v>
      </c>
      <c r="D242" s="574">
        <v>1578638.1562843921</v>
      </c>
      <c r="E242" s="574">
        <v>449324.04434690671</v>
      </c>
      <c r="F242" s="596">
        <f t="shared" si="9"/>
        <v>2027962.2006312988</v>
      </c>
      <c r="G242" s="596">
        <f t="shared" si="8"/>
        <v>95.254213275307606</v>
      </c>
    </row>
    <row r="243" spans="1:7" ht="16.5">
      <c r="A243" s="397">
        <v>751</v>
      </c>
      <c r="B243" s="398" t="s">
        <v>267</v>
      </c>
      <c r="C243" s="420">
        <v>2828</v>
      </c>
      <c r="D243" s="574">
        <v>272943.81192932493</v>
      </c>
      <c r="E243" s="574">
        <v>154249.62439920762</v>
      </c>
      <c r="F243" s="596">
        <f t="shared" si="9"/>
        <v>427193.43632853252</v>
      </c>
      <c r="G243" s="596">
        <f t="shared" si="8"/>
        <v>151.05849940895774</v>
      </c>
    </row>
    <row r="244" spans="1:7" ht="16.5">
      <c r="A244" s="397">
        <v>753</v>
      </c>
      <c r="B244" s="398" t="s">
        <v>268</v>
      </c>
      <c r="C244" s="420">
        <v>22595</v>
      </c>
      <c r="D244" s="574">
        <v>1848862.0495305676</v>
      </c>
      <c r="E244" s="574">
        <v>341565.96070901002</v>
      </c>
      <c r="F244" s="596">
        <f t="shared" si="9"/>
        <v>2190428.0102395779</v>
      </c>
      <c r="G244" s="596">
        <f t="shared" si="8"/>
        <v>96.943040948863811</v>
      </c>
    </row>
    <row r="245" spans="1:7" ht="16.5">
      <c r="A245" s="397">
        <v>755</v>
      </c>
      <c r="B245" s="398" t="s">
        <v>269</v>
      </c>
      <c r="C245" s="420">
        <v>6158</v>
      </c>
      <c r="D245" s="574">
        <v>441584.15964608401</v>
      </c>
      <c r="E245" s="574">
        <v>93995.482876760303</v>
      </c>
      <c r="F245" s="596">
        <f t="shared" si="9"/>
        <v>535579.64252284425</v>
      </c>
      <c r="G245" s="596">
        <f t="shared" si="8"/>
        <v>86.972985144989323</v>
      </c>
    </row>
    <row r="246" spans="1:7" ht="16.5">
      <c r="A246" s="397">
        <v>758</v>
      </c>
      <c r="B246" s="398" t="s">
        <v>270</v>
      </c>
      <c r="C246" s="420">
        <v>8126</v>
      </c>
      <c r="D246" s="574">
        <v>723294.14100761374</v>
      </c>
      <c r="E246" s="574">
        <v>288221.85638741188</v>
      </c>
      <c r="F246" s="596">
        <f t="shared" si="9"/>
        <v>1011515.9973950256</v>
      </c>
      <c r="G246" s="596">
        <f t="shared" si="8"/>
        <v>124.47895611555815</v>
      </c>
    </row>
    <row r="247" spans="1:7" ht="16.5">
      <c r="A247" s="397">
        <v>759</v>
      </c>
      <c r="B247" s="398" t="s">
        <v>271</v>
      </c>
      <c r="C247" s="420">
        <v>1873</v>
      </c>
      <c r="D247" s="574">
        <v>143450.70344543594</v>
      </c>
      <c r="E247" s="574">
        <v>104922.27628552589</v>
      </c>
      <c r="F247" s="596">
        <f t="shared" si="9"/>
        <v>248372.97973096184</v>
      </c>
      <c r="G247" s="596">
        <f t="shared" si="8"/>
        <v>132.60703669565501</v>
      </c>
    </row>
    <row r="248" spans="1:7" ht="16.5">
      <c r="A248" s="397">
        <v>761</v>
      </c>
      <c r="B248" s="398" t="s">
        <v>272</v>
      </c>
      <c r="C248" s="420">
        <v>8410</v>
      </c>
      <c r="D248" s="574">
        <v>791910.29907551967</v>
      </c>
      <c r="E248" s="574">
        <v>338786.76433060638</v>
      </c>
      <c r="F248" s="596">
        <f t="shared" si="9"/>
        <v>1130697.0634061261</v>
      </c>
      <c r="G248" s="596">
        <f t="shared" si="8"/>
        <v>134.44673762260715</v>
      </c>
    </row>
    <row r="249" spans="1:7" ht="16.5">
      <c r="A249" s="397">
        <v>762</v>
      </c>
      <c r="B249" s="398" t="s">
        <v>273</v>
      </c>
      <c r="C249" s="420">
        <v>3637</v>
      </c>
      <c r="D249" s="574">
        <v>315208.81979112001</v>
      </c>
      <c r="E249" s="574">
        <v>217142.2437134097</v>
      </c>
      <c r="F249" s="596">
        <f t="shared" si="9"/>
        <v>532351.06350452965</v>
      </c>
      <c r="G249" s="596">
        <f t="shared" si="8"/>
        <v>146.37092755142416</v>
      </c>
    </row>
    <row r="250" spans="1:7" ht="16.5">
      <c r="A250" s="397">
        <v>765</v>
      </c>
      <c r="B250" s="398" t="s">
        <v>274</v>
      </c>
      <c r="C250" s="420">
        <v>10274</v>
      </c>
      <c r="D250" s="574">
        <v>1063300.2143789213</v>
      </c>
      <c r="E250" s="574">
        <v>340727.63510704495</v>
      </c>
      <c r="F250" s="596">
        <f t="shared" si="9"/>
        <v>1404027.8494859664</v>
      </c>
      <c r="G250" s="596">
        <f t="shared" si="8"/>
        <v>136.65834626104404</v>
      </c>
    </row>
    <row r="251" spans="1:7" ht="16.5">
      <c r="A251" s="397">
        <v>768</v>
      </c>
      <c r="B251" s="398" t="s">
        <v>275</v>
      </c>
      <c r="C251" s="420">
        <v>2368</v>
      </c>
      <c r="D251" s="574">
        <v>215749.87713861765</v>
      </c>
      <c r="E251" s="574">
        <v>85039.764611373394</v>
      </c>
      <c r="F251" s="596">
        <f t="shared" si="9"/>
        <v>300789.64174999105</v>
      </c>
      <c r="G251" s="596">
        <f t="shared" si="8"/>
        <v>127.02265276604352</v>
      </c>
    </row>
    <row r="252" spans="1:7" ht="16.5">
      <c r="A252" s="397">
        <v>777</v>
      </c>
      <c r="B252" s="398" t="s">
        <v>276</v>
      </c>
      <c r="C252" s="420">
        <v>7172</v>
      </c>
      <c r="D252" s="574">
        <v>727026.86350852472</v>
      </c>
      <c r="E252" s="574">
        <v>336891.68591774703</v>
      </c>
      <c r="F252" s="596">
        <f t="shared" si="9"/>
        <v>1063918.5494262718</v>
      </c>
      <c r="G252" s="596">
        <f t="shared" si="8"/>
        <v>148.34335602708754</v>
      </c>
    </row>
    <row r="253" spans="1:7" ht="16.5">
      <c r="A253" s="397">
        <v>778</v>
      </c>
      <c r="B253" s="398" t="s">
        <v>277</v>
      </c>
      <c r="C253" s="420">
        <v>6708</v>
      </c>
      <c r="D253" s="574">
        <v>613622.14158731978</v>
      </c>
      <c r="E253" s="574">
        <v>254897.80241741706</v>
      </c>
      <c r="F253" s="596">
        <f t="shared" si="9"/>
        <v>868519.94400473684</v>
      </c>
      <c r="G253" s="596">
        <f t="shared" si="8"/>
        <v>129.47524508120705</v>
      </c>
    </row>
    <row r="254" spans="1:7" ht="16.5">
      <c r="A254" s="397">
        <v>781</v>
      </c>
      <c r="B254" s="398" t="s">
        <v>278</v>
      </c>
      <c r="C254" s="420">
        <v>3496</v>
      </c>
      <c r="D254" s="574">
        <v>307143.50643553294</v>
      </c>
      <c r="E254" s="574">
        <v>148225.7752360914</v>
      </c>
      <c r="F254" s="596">
        <f t="shared" si="9"/>
        <v>455369.28167162434</v>
      </c>
      <c r="G254" s="596">
        <f t="shared" si="8"/>
        <v>130.25437118753555</v>
      </c>
    </row>
    <row r="255" spans="1:7" ht="16.5">
      <c r="A255" s="397">
        <v>783</v>
      </c>
      <c r="B255" s="398" t="s">
        <v>279</v>
      </c>
      <c r="C255" s="420">
        <v>6377</v>
      </c>
      <c r="D255" s="574">
        <v>431736.1174624</v>
      </c>
      <c r="E255" s="574">
        <v>243239.7698566193</v>
      </c>
      <c r="F255" s="596">
        <f t="shared" si="9"/>
        <v>674975.8873190193</v>
      </c>
      <c r="G255" s="596">
        <f t="shared" si="8"/>
        <v>105.8453641710866</v>
      </c>
    </row>
    <row r="256" spans="1:7" ht="16.5">
      <c r="A256" s="397">
        <v>785</v>
      </c>
      <c r="B256" s="398" t="s">
        <v>280</v>
      </c>
      <c r="C256" s="420">
        <v>2589</v>
      </c>
      <c r="D256" s="574">
        <v>317913.67212894239</v>
      </c>
      <c r="E256" s="574">
        <v>166358.83877064177</v>
      </c>
      <c r="F256" s="596">
        <f t="shared" si="9"/>
        <v>484272.51089958416</v>
      </c>
      <c r="G256" s="596">
        <f t="shared" si="8"/>
        <v>187.05002352243497</v>
      </c>
    </row>
    <row r="257" spans="1:7" ht="16.5">
      <c r="A257" s="397">
        <v>790</v>
      </c>
      <c r="B257" s="398" t="s">
        <v>281</v>
      </c>
      <c r="C257" s="420">
        <v>23515</v>
      </c>
      <c r="D257" s="574">
        <v>1826429.834776799</v>
      </c>
      <c r="E257" s="574">
        <v>1248133.5713915871</v>
      </c>
      <c r="F257" s="596">
        <f t="shared" si="9"/>
        <v>3074563.4061683863</v>
      </c>
      <c r="G257" s="596">
        <f t="shared" si="8"/>
        <v>130.74902854213849</v>
      </c>
    </row>
    <row r="258" spans="1:7" ht="16.5">
      <c r="A258" s="397">
        <v>791</v>
      </c>
      <c r="B258" s="398" t="s">
        <v>282</v>
      </c>
      <c r="C258" s="420">
        <v>4931</v>
      </c>
      <c r="D258" s="574">
        <v>407679.76731517777</v>
      </c>
      <c r="E258" s="574">
        <v>194480.34122731857</v>
      </c>
      <c r="F258" s="596">
        <f t="shared" si="9"/>
        <v>602160.10854249634</v>
      </c>
      <c r="G258" s="596">
        <f t="shared" si="8"/>
        <v>122.11723961518888</v>
      </c>
    </row>
    <row r="259" spans="1:7" ht="16.5">
      <c r="A259" s="397">
        <v>831</v>
      </c>
      <c r="B259" s="398" t="s">
        <v>283</v>
      </c>
      <c r="C259" s="420">
        <v>4625</v>
      </c>
      <c r="D259" s="574">
        <v>459256.54792570509</v>
      </c>
      <c r="E259" s="574">
        <v>184131.70252893542</v>
      </c>
      <c r="F259" s="596">
        <f t="shared" si="9"/>
        <v>643388.25045464048</v>
      </c>
      <c r="G259" s="596">
        <f t="shared" si="8"/>
        <v>139.11097307127361</v>
      </c>
    </row>
    <row r="260" spans="1:7" ht="16.5">
      <c r="A260" s="397">
        <v>832</v>
      </c>
      <c r="B260" s="398" t="s">
        <v>284</v>
      </c>
      <c r="C260" s="420">
        <v>3731</v>
      </c>
      <c r="D260" s="574">
        <v>417542.90096309118</v>
      </c>
      <c r="E260" s="574">
        <v>227658.11825650599</v>
      </c>
      <c r="F260" s="596">
        <f t="shared" si="9"/>
        <v>645201.0192195971</v>
      </c>
      <c r="G260" s="596">
        <f t="shared" si="8"/>
        <v>172.92978269085958</v>
      </c>
    </row>
    <row r="261" spans="1:7" ht="16.5">
      <c r="A261" s="397">
        <v>833</v>
      </c>
      <c r="B261" s="398" t="s">
        <v>285</v>
      </c>
      <c r="C261" s="420">
        <v>1705</v>
      </c>
      <c r="D261" s="574">
        <v>129893.33004946301</v>
      </c>
      <c r="E261" s="574">
        <v>44608.159186095101</v>
      </c>
      <c r="F261" s="596">
        <f t="shared" si="9"/>
        <v>174501.48923555811</v>
      </c>
      <c r="G261" s="596">
        <f t="shared" si="8"/>
        <v>102.34691450765871</v>
      </c>
    </row>
    <row r="262" spans="1:7" ht="16.5">
      <c r="A262" s="397">
        <v>834</v>
      </c>
      <c r="B262" s="398" t="s">
        <v>286</v>
      </c>
      <c r="C262" s="420">
        <v>5844</v>
      </c>
      <c r="D262" s="574">
        <v>439667.58166470262</v>
      </c>
      <c r="E262" s="574">
        <v>177836.14951506059</v>
      </c>
      <c r="F262" s="596">
        <f t="shared" si="9"/>
        <v>617503.73117976321</v>
      </c>
      <c r="G262" s="596">
        <f t="shared" si="8"/>
        <v>105.66456727922026</v>
      </c>
    </row>
    <row r="263" spans="1:7" ht="16.5">
      <c r="A263" s="397">
        <v>837</v>
      </c>
      <c r="B263" s="398" t="s">
        <v>287</v>
      </c>
      <c r="C263" s="420">
        <v>255050</v>
      </c>
      <c r="D263" s="574">
        <v>33263660.414304871</v>
      </c>
      <c r="E263" s="574">
        <v>16575384.939725727</v>
      </c>
      <c r="F263" s="596">
        <f t="shared" si="9"/>
        <v>49839045.354030594</v>
      </c>
      <c r="G263" s="596">
        <f t="shared" si="8"/>
        <v>195.40892120772631</v>
      </c>
    </row>
    <row r="264" spans="1:7" ht="16.5">
      <c r="A264" s="397">
        <v>844</v>
      </c>
      <c r="B264" s="398" t="s">
        <v>288</v>
      </c>
      <c r="C264" s="420">
        <v>1412</v>
      </c>
      <c r="D264" s="574">
        <v>112449.32790283124</v>
      </c>
      <c r="E264" s="574">
        <v>59775.822805782707</v>
      </c>
      <c r="F264" s="596">
        <f t="shared" si="9"/>
        <v>172225.15070861395</v>
      </c>
      <c r="G264" s="596">
        <f t="shared" si="8"/>
        <v>121.97248633754529</v>
      </c>
    </row>
    <row r="265" spans="1:7" ht="16.5">
      <c r="A265" s="397">
        <v>845</v>
      </c>
      <c r="B265" s="398" t="s">
        <v>289</v>
      </c>
      <c r="C265" s="420">
        <v>2831</v>
      </c>
      <c r="D265" s="574">
        <v>275710.44104014756</v>
      </c>
      <c r="E265" s="574">
        <v>108127.50962420581</v>
      </c>
      <c r="F265" s="596">
        <f t="shared" si="9"/>
        <v>383837.95066435338</v>
      </c>
      <c r="G265" s="596">
        <f t="shared" si="8"/>
        <v>135.58387519051692</v>
      </c>
    </row>
    <row r="266" spans="1:7" ht="16.5">
      <c r="A266" s="397">
        <v>846</v>
      </c>
      <c r="B266" s="398" t="s">
        <v>290</v>
      </c>
      <c r="C266" s="420">
        <v>4758</v>
      </c>
      <c r="D266" s="574">
        <v>421179.66304430837</v>
      </c>
      <c r="E266" s="574">
        <v>248403.36689690748</v>
      </c>
      <c r="F266" s="596">
        <f t="shared" si="9"/>
        <v>669583.02994121588</v>
      </c>
      <c r="G266" s="596">
        <f t="shared" si="8"/>
        <v>140.72783311080619</v>
      </c>
    </row>
    <row r="267" spans="1:7" ht="16.5">
      <c r="A267" s="397">
        <v>848</v>
      </c>
      <c r="B267" s="398" t="s">
        <v>291</v>
      </c>
      <c r="C267" s="420">
        <v>4066</v>
      </c>
      <c r="D267" s="574">
        <v>675863.97602126631</v>
      </c>
      <c r="E267" s="574">
        <v>336426.54632570501</v>
      </c>
      <c r="F267" s="596">
        <f t="shared" si="9"/>
        <v>1012290.5223469713</v>
      </c>
      <c r="G267" s="596">
        <f t="shared" ref="G267:G302" si="10">F267/C267</f>
        <v>248.9647128251282</v>
      </c>
    </row>
    <row r="268" spans="1:7" ht="16.5">
      <c r="A268" s="397">
        <v>849</v>
      </c>
      <c r="B268" s="398" t="s">
        <v>292</v>
      </c>
      <c r="C268" s="420">
        <v>2849</v>
      </c>
      <c r="D268" s="574">
        <v>208618.20932190801</v>
      </c>
      <c r="E268" s="574">
        <v>124786.5122456785</v>
      </c>
      <c r="F268" s="596">
        <f t="shared" ref="F268:F302" si="11">SUM(D268:E268)</f>
        <v>333404.72156758653</v>
      </c>
      <c r="G268" s="596">
        <f t="shared" si="10"/>
        <v>117.02517429539716</v>
      </c>
    </row>
    <row r="269" spans="1:7" ht="16.5">
      <c r="A269" s="397">
        <v>850</v>
      </c>
      <c r="B269" s="398" t="s">
        <v>293</v>
      </c>
      <c r="C269" s="420">
        <v>2368</v>
      </c>
      <c r="D269" s="574">
        <v>190603.62683903426</v>
      </c>
      <c r="E269" s="574">
        <v>71337.085225554809</v>
      </c>
      <c r="F269" s="596">
        <f t="shared" si="11"/>
        <v>261940.71206458908</v>
      </c>
      <c r="G269" s="596">
        <f t="shared" si="10"/>
        <v>110.61685475700553</v>
      </c>
    </row>
    <row r="270" spans="1:7" ht="16.5">
      <c r="A270" s="397">
        <v>851</v>
      </c>
      <c r="B270" s="398" t="s">
        <v>294</v>
      </c>
      <c r="C270" s="420">
        <v>21018</v>
      </c>
      <c r="D270" s="574">
        <v>2078959.7480875426</v>
      </c>
      <c r="E270" s="574">
        <v>848280.83302312926</v>
      </c>
      <c r="F270" s="596">
        <f t="shared" si="11"/>
        <v>2927240.5811106721</v>
      </c>
      <c r="G270" s="596">
        <f t="shared" si="10"/>
        <v>139.27303173996918</v>
      </c>
    </row>
    <row r="271" spans="1:7" ht="16.5">
      <c r="A271" s="397">
        <v>853</v>
      </c>
      <c r="B271" s="398" t="s">
        <v>295</v>
      </c>
      <c r="C271" s="420">
        <v>201863</v>
      </c>
      <c r="D271" s="574">
        <v>27778908.03974222</v>
      </c>
      <c r="E271" s="574">
        <v>8199381.0425101593</v>
      </c>
      <c r="F271" s="596">
        <f t="shared" si="11"/>
        <v>35978289.082252383</v>
      </c>
      <c r="G271" s="596">
        <f t="shared" si="10"/>
        <v>178.2312215822235</v>
      </c>
    </row>
    <row r="272" spans="1:7" ht="16.5">
      <c r="A272" s="397">
        <v>854</v>
      </c>
      <c r="B272" s="398" t="s">
        <v>296</v>
      </c>
      <c r="C272" s="420">
        <v>3253</v>
      </c>
      <c r="D272" s="574">
        <v>339610.5101873317</v>
      </c>
      <c r="E272" s="574">
        <v>115085.06166224676</v>
      </c>
      <c r="F272" s="596">
        <f t="shared" si="11"/>
        <v>454695.57184957847</v>
      </c>
      <c r="G272" s="596">
        <f t="shared" si="10"/>
        <v>139.77730459562818</v>
      </c>
    </row>
    <row r="273" spans="1:7" ht="16.5">
      <c r="A273" s="397">
        <v>857</v>
      </c>
      <c r="B273" s="398" t="s">
        <v>297</v>
      </c>
      <c r="C273" s="420">
        <v>2313</v>
      </c>
      <c r="D273" s="574">
        <v>182028.09066460148</v>
      </c>
      <c r="E273" s="574">
        <v>50604.445785028976</v>
      </c>
      <c r="F273" s="596">
        <f t="shared" si="11"/>
        <v>232632.53644963045</v>
      </c>
      <c r="G273" s="596">
        <f t="shared" si="10"/>
        <v>100.57610741445329</v>
      </c>
    </row>
    <row r="274" spans="1:7" ht="16.5">
      <c r="A274" s="397">
        <v>858</v>
      </c>
      <c r="B274" s="398" t="s">
        <v>298</v>
      </c>
      <c r="C274" s="420">
        <v>41338</v>
      </c>
      <c r="D274" s="574">
        <v>3363777.2553820494</v>
      </c>
      <c r="E274" s="574">
        <v>817808.97040225379</v>
      </c>
      <c r="F274" s="596">
        <f t="shared" si="11"/>
        <v>4181586.2257843032</v>
      </c>
      <c r="G274" s="596">
        <f t="shared" si="10"/>
        <v>101.15598785099191</v>
      </c>
    </row>
    <row r="275" spans="1:7" ht="16.5">
      <c r="A275" s="397">
        <v>859</v>
      </c>
      <c r="B275" s="398" t="s">
        <v>299</v>
      </c>
      <c r="C275" s="420">
        <v>6525</v>
      </c>
      <c r="D275" s="574">
        <v>473988.99629812018</v>
      </c>
      <c r="E275" s="574">
        <v>160187.735593911</v>
      </c>
      <c r="F275" s="596">
        <f t="shared" si="11"/>
        <v>634176.73189203115</v>
      </c>
      <c r="G275" s="596">
        <f t="shared" si="10"/>
        <v>97.191836305292128</v>
      </c>
    </row>
    <row r="276" spans="1:7" ht="16.5">
      <c r="A276" s="397">
        <v>886</v>
      </c>
      <c r="B276" s="398" t="s">
        <v>300</v>
      </c>
      <c r="C276" s="420">
        <v>12533</v>
      </c>
      <c r="D276" s="574">
        <v>937955.19790462416</v>
      </c>
      <c r="E276" s="574">
        <v>471578.77823340788</v>
      </c>
      <c r="F276" s="596">
        <f t="shared" si="11"/>
        <v>1409533.976138032</v>
      </c>
      <c r="G276" s="596">
        <f t="shared" si="10"/>
        <v>112.46580835698013</v>
      </c>
    </row>
    <row r="277" spans="1:7" ht="16.5">
      <c r="A277" s="397">
        <v>887</v>
      </c>
      <c r="B277" s="398" t="s">
        <v>301</v>
      </c>
      <c r="C277" s="420">
        <v>4568</v>
      </c>
      <c r="D277" s="574">
        <v>477123.20357167639</v>
      </c>
      <c r="E277" s="574">
        <v>453127.65363271011</v>
      </c>
      <c r="F277" s="596">
        <f t="shared" si="11"/>
        <v>930250.8572043865</v>
      </c>
      <c r="G277" s="596">
        <f t="shared" si="10"/>
        <v>203.64510884509338</v>
      </c>
    </row>
    <row r="278" spans="1:7" ht="16.5">
      <c r="A278" s="397">
        <v>889</v>
      </c>
      <c r="B278" s="398" t="s">
        <v>302</v>
      </c>
      <c r="C278" s="420">
        <v>2491</v>
      </c>
      <c r="D278" s="574">
        <v>245829.14292402094</v>
      </c>
      <c r="E278" s="574">
        <v>111564.88392448131</v>
      </c>
      <c r="F278" s="596">
        <f t="shared" si="11"/>
        <v>357394.02684850222</v>
      </c>
      <c r="G278" s="596">
        <f t="shared" si="10"/>
        <v>143.47411756262633</v>
      </c>
    </row>
    <row r="279" spans="1:7" ht="16.5">
      <c r="A279" s="397">
        <v>890</v>
      </c>
      <c r="B279" s="398" t="s">
        <v>303</v>
      </c>
      <c r="C279" s="420">
        <v>1139</v>
      </c>
      <c r="D279" s="574">
        <v>82121.850384887279</v>
      </c>
      <c r="E279" s="574">
        <v>23437.960974083602</v>
      </c>
      <c r="F279" s="596">
        <f t="shared" si="11"/>
        <v>105559.81135897088</v>
      </c>
      <c r="G279" s="596">
        <f t="shared" si="10"/>
        <v>92.677621913056086</v>
      </c>
    </row>
    <row r="280" spans="1:7" ht="16.5">
      <c r="A280" s="397">
        <v>892</v>
      </c>
      <c r="B280" s="398" t="s">
        <v>304</v>
      </c>
      <c r="C280" s="420">
        <v>3615</v>
      </c>
      <c r="D280" s="574">
        <v>297781.43330441922</v>
      </c>
      <c r="E280" s="574">
        <v>170256.092341804</v>
      </c>
      <c r="F280" s="596">
        <f t="shared" si="11"/>
        <v>468037.52564622322</v>
      </c>
      <c r="G280" s="596">
        <f t="shared" si="10"/>
        <v>129.4709614512374</v>
      </c>
    </row>
    <row r="281" spans="1:7" ht="16.5">
      <c r="A281" s="397">
        <v>893</v>
      </c>
      <c r="B281" s="398" t="s">
        <v>305</v>
      </c>
      <c r="C281" s="420">
        <v>7500</v>
      </c>
      <c r="D281" s="574">
        <v>541696.88365621434</v>
      </c>
      <c r="E281" s="574">
        <v>277877.13168577017</v>
      </c>
      <c r="F281" s="596">
        <f t="shared" si="11"/>
        <v>819574.01534198457</v>
      </c>
      <c r="G281" s="596">
        <f t="shared" si="10"/>
        <v>109.27653537893127</v>
      </c>
    </row>
    <row r="282" spans="1:7" ht="16.5">
      <c r="A282" s="397">
        <v>895</v>
      </c>
      <c r="B282" s="398" t="s">
        <v>306</v>
      </c>
      <c r="C282" s="420">
        <v>14938</v>
      </c>
      <c r="D282" s="574">
        <v>1682718.7352962214</v>
      </c>
      <c r="E282" s="574">
        <v>863279.94855961599</v>
      </c>
      <c r="F282" s="596">
        <f t="shared" si="11"/>
        <v>2545998.6838558372</v>
      </c>
      <c r="G282" s="596">
        <f t="shared" si="10"/>
        <v>170.43772150594705</v>
      </c>
    </row>
    <row r="283" spans="1:7" ht="16.5">
      <c r="A283" s="397">
        <v>905</v>
      </c>
      <c r="B283" s="398" t="s">
        <v>307</v>
      </c>
      <c r="C283" s="420">
        <v>68956</v>
      </c>
      <c r="D283" s="574">
        <v>7428365.1113157505</v>
      </c>
      <c r="E283" s="574">
        <v>3494124.0174267404</v>
      </c>
      <c r="F283" s="596">
        <f t="shared" si="11"/>
        <v>10922489.12874249</v>
      </c>
      <c r="G283" s="596">
        <f t="shared" si="10"/>
        <v>158.3979512840433</v>
      </c>
    </row>
    <row r="284" spans="1:7" ht="16.5">
      <c r="A284" s="397">
        <v>908</v>
      </c>
      <c r="B284" s="398" t="s">
        <v>308</v>
      </c>
      <c r="C284" s="420">
        <v>20694</v>
      </c>
      <c r="D284" s="574">
        <v>1964167.5170177075</v>
      </c>
      <c r="E284" s="574">
        <v>1147290.5997017133</v>
      </c>
      <c r="F284" s="596">
        <f t="shared" si="11"/>
        <v>3111458.116719421</v>
      </c>
      <c r="G284" s="596">
        <f t="shared" si="10"/>
        <v>150.35556763890119</v>
      </c>
    </row>
    <row r="285" spans="1:7" ht="16.5">
      <c r="A285" s="397">
        <v>915</v>
      </c>
      <c r="B285" s="398" t="s">
        <v>309</v>
      </c>
      <c r="C285" s="420">
        <v>19727</v>
      </c>
      <c r="D285" s="574">
        <v>2246387.5889744679</v>
      </c>
      <c r="E285" s="574">
        <v>1463530.1649426175</v>
      </c>
      <c r="F285" s="596">
        <f t="shared" si="11"/>
        <v>3709917.7539170855</v>
      </c>
      <c r="G285" s="596">
        <f t="shared" si="10"/>
        <v>188.06294692133042</v>
      </c>
    </row>
    <row r="286" spans="1:7" ht="16.5">
      <c r="A286" s="397">
        <v>918</v>
      </c>
      <c r="B286" s="398" t="s">
        <v>310</v>
      </c>
      <c r="C286" s="420">
        <v>2245</v>
      </c>
      <c r="D286" s="574">
        <v>197465.2045507477</v>
      </c>
      <c r="E286" s="574">
        <v>27991.224172728907</v>
      </c>
      <c r="F286" s="596">
        <f t="shared" si="11"/>
        <v>225456.42872347659</v>
      </c>
      <c r="G286" s="596">
        <f t="shared" si="10"/>
        <v>100.42602615745059</v>
      </c>
    </row>
    <row r="287" spans="1:7" ht="16.5">
      <c r="A287" s="397">
        <v>921</v>
      </c>
      <c r="B287" s="398" t="s">
        <v>311</v>
      </c>
      <c r="C287" s="420">
        <v>1895</v>
      </c>
      <c r="D287" s="574">
        <v>168910.93831241521</v>
      </c>
      <c r="E287" s="574">
        <v>82922.864464913539</v>
      </c>
      <c r="F287" s="596">
        <f t="shared" si="11"/>
        <v>251833.80277732876</v>
      </c>
      <c r="G287" s="596">
        <f t="shared" si="10"/>
        <v>132.89382732312865</v>
      </c>
    </row>
    <row r="288" spans="1:7" ht="16.5">
      <c r="A288" s="397">
        <v>922</v>
      </c>
      <c r="B288" s="398" t="s">
        <v>312</v>
      </c>
      <c r="C288" s="420">
        <v>4469</v>
      </c>
      <c r="D288" s="574">
        <v>329786.65546873148</v>
      </c>
      <c r="E288" s="574">
        <v>236212.19863731024</v>
      </c>
      <c r="F288" s="596">
        <f t="shared" si="11"/>
        <v>565998.85410604172</v>
      </c>
      <c r="G288" s="596">
        <f t="shared" si="10"/>
        <v>126.65000091878311</v>
      </c>
    </row>
    <row r="289" spans="1:7" ht="16.5">
      <c r="A289" s="397">
        <v>924</v>
      </c>
      <c r="B289" s="398" t="s">
        <v>313</v>
      </c>
      <c r="C289" s="420">
        <v>2936</v>
      </c>
      <c r="D289" s="574">
        <v>245681.51294726177</v>
      </c>
      <c r="E289" s="574">
        <v>139165.9581946783</v>
      </c>
      <c r="F289" s="596">
        <f t="shared" si="11"/>
        <v>384847.4711419401</v>
      </c>
      <c r="G289" s="596">
        <f t="shared" si="10"/>
        <v>131.0788389448025</v>
      </c>
    </row>
    <row r="290" spans="1:7" ht="16.5">
      <c r="A290" s="397">
        <v>925</v>
      </c>
      <c r="B290" s="398" t="s">
        <v>314</v>
      </c>
      <c r="C290" s="420">
        <v>3387</v>
      </c>
      <c r="D290" s="574">
        <v>273064.56696852832</v>
      </c>
      <c r="E290" s="574">
        <v>103230.59683794747</v>
      </c>
      <c r="F290" s="596">
        <f t="shared" si="11"/>
        <v>376295.16380647582</v>
      </c>
      <c r="G290" s="596">
        <f t="shared" si="10"/>
        <v>111.09984169072212</v>
      </c>
    </row>
    <row r="291" spans="1:7" ht="16.5">
      <c r="A291" s="397">
        <v>927</v>
      </c>
      <c r="B291" s="398" t="s">
        <v>315</v>
      </c>
      <c r="C291" s="420">
        <v>28811</v>
      </c>
      <c r="D291" s="574">
        <v>2493903.9285664782</v>
      </c>
      <c r="E291" s="574">
        <v>947029.93438190152</v>
      </c>
      <c r="F291" s="596">
        <f t="shared" si="11"/>
        <v>3440933.8629483795</v>
      </c>
      <c r="G291" s="596">
        <f t="shared" si="10"/>
        <v>119.43125413725242</v>
      </c>
    </row>
    <row r="292" spans="1:7" ht="16.5">
      <c r="A292" s="397">
        <v>931</v>
      </c>
      <c r="B292" s="398" t="s">
        <v>316</v>
      </c>
      <c r="C292" s="420">
        <v>5877</v>
      </c>
      <c r="D292" s="574">
        <v>560070.79522146843</v>
      </c>
      <c r="E292" s="574">
        <v>225607.00530776998</v>
      </c>
      <c r="F292" s="596">
        <f t="shared" si="11"/>
        <v>785677.80052923842</v>
      </c>
      <c r="G292" s="596">
        <f t="shared" si="10"/>
        <v>133.68688115181868</v>
      </c>
    </row>
    <row r="293" spans="1:7" ht="16.5">
      <c r="A293" s="397">
        <v>934</v>
      </c>
      <c r="B293" s="398" t="s">
        <v>317</v>
      </c>
      <c r="C293" s="420">
        <v>2656</v>
      </c>
      <c r="D293" s="574">
        <v>215502.23834073733</v>
      </c>
      <c r="E293" s="574">
        <v>63438.521688261397</v>
      </c>
      <c r="F293" s="596">
        <f t="shared" si="11"/>
        <v>278940.76002899872</v>
      </c>
      <c r="G293" s="596">
        <f t="shared" si="10"/>
        <v>105.02287651694229</v>
      </c>
    </row>
    <row r="294" spans="1:7" ht="16.5">
      <c r="A294" s="397">
        <v>935</v>
      </c>
      <c r="B294" s="398" t="s">
        <v>318</v>
      </c>
      <c r="C294" s="420">
        <v>2927</v>
      </c>
      <c r="D294" s="574">
        <v>347027.19686619611</v>
      </c>
      <c r="E294" s="574">
        <v>151115.48268915692</v>
      </c>
      <c r="F294" s="596">
        <f t="shared" si="11"/>
        <v>498142.67955535301</v>
      </c>
      <c r="G294" s="596">
        <f t="shared" si="10"/>
        <v>170.18882116684421</v>
      </c>
    </row>
    <row r="295" spans="1:7" ht="16.5">
      <c r="A295" s="397">
        <v>936</v>
      </c>
      <c r="B295" s="398" t="s">
        <v>319</v>
      </c>
      <c r="C295" s="420">
        <v>6275</v>
      </c>
      <c r="D295" s="574">
        <v>508778.72728039423</v>
      </c>
      <c r="E295" s="574">
        <v>248642.81072485005</v>
      </c>
      <c r="F295" s="596">
        <f t="shared" si="11"/>
        <v>757421.53800524422</v>
      </c>
      <c r="G295" s="596">
        <f t="shared" si="10"/>
        <v>120.70462757055685</v>
      </c>
    </row>
    <row r="296" spans="1:7" ht="16.5">
      <c r="A296" s="397">
        <v>946</v>
      </c>
      <c r="B296" s="398" t="s">
        <v>320</v>
      </c>
      <c r="C296" s="420">
        <v>6291</v>
      </c>
      <c r="D296" s="574">
        <v>400530.13373008254</v>
      </c>
      <c r="E296" s="574">
        <v>203622.59700878945</v>
      </c>
      <c r="F296" s="596">
        <f t="shared" si="11"/>
        <v>604152.73073887196</v>
      </c>
      <c r="G296" s="596">
        <f t="shared" si="10"/>
        <v>96.034450920183119</v>
      </c>
    </row>
    <row r="297" spans="1:7" ht="16.5">
      <c r="A297" s="397">
        <v>976</v>
      </c>
      <c r="B297" s="398" t="s">
        <v>321</v>
      </c>
      <c r="C297" s="420">
        <v>3765</v>
      </c>
      <c r="D297" s="574">
        <v>454728.01771257911</v>
      </c>
      <c r="E297" s="574">
        <v>188751.6755361323</v>
      </c>
      <c r="F297" s="596">
        <f t="shared" si="11"/>
        <v>643479.69324871141</v>
      </c>
      <c r="G297" s="596">
        <f t="shared" si="10"/>
        <v>170.91094110191537</v>
      </c>
    </row>
    <row r="298" spans="1:7" ht="16.5">
      <c r="A298" s="397">
        <v>977</v>
      </c>
      <c r="B298" s="398" t="s">
        <v>322</v>
      </c>
      <c r="C298" s="420">
        <v>15369</v>
      </c>
      <c r="D298" s="574">
        <v>1165964.4769183546</v>
      </c>
      <c r="E298" s="574">
        <v>478610.95433419303</v>
      </c>
      <c r="F298" s="596">
        <f t="shared" si="11"/>
        <v>1644575.4312525475</v>
      </c>
      <c r="G298" s="596">
        <f t="shared" si="10"/>
        <v>107.00601413576339</v>
      </c>
    </row>
    <row r="299" spans="1:7" ht="16.5">
      <c r="A299" s="397">
        <v>980</v>
      </c>
      <c r="B299" s="398" t="s">
        <v>323</v>
      </c>
      <c r="C299" s="420">
        <v>33677</v>
      </c>
      <c r="D299" s="574">
        <v>2832300.8273907518</v>
      </c>
      <c r="E299" s="574">
        <v>1154053.68178936</v>
      </c>
      <c r="F299" s="596">
        <f t="shared" si="11"/>
        <v>3986354.5091801118</v>
      </c>
      <c r="G299" s="596">
        <f t="shared" si="10"/>
        <v>118.37023812038221</v>
      </c>
    </row>
    <row r="300" spans="1:7" ht="16.5">
      <c r="A300" s="397">
        <v>981</v>
      </c>
      <c r="B300" s="398" t="s">
        <v>324</v>
      </c>
      <c r="C300" s="420">
        <v>2207</v>
      </c>
      <c r="D300" s="574">
        <v>187430.13647641928</v>
      </c>
      <c r="E300" s="574">
        <v>135696.79524591466</v>
      </c>
      <c r="F300" s="596">
        <f t="shared" si="11"/>
        <v>323126.93172233395</v>
      </c>
      <c r="G300" s="596">
        <f t="shared" si="10"/>
        <v>146.41002796662164</v>
      </c>
    </row>
    <row r="301" spans="1:7" ht="16.5">
      <c r="A301" s="397">
        <v>989</v>
      </c>
      <c r="B301" s="398" t="s">
        <v>325</v>
      </c>
      <c r="C301" s="420">
        <v>5316</v>
      </c>
      <c r="D301" s="574">
        <v>490436.20911484811</v>
      </c>
      <c r="E301" s="574">
        <v>205006.83251165878</v>
      </c>
      <c r="F301" s="596">
        <f t="shared" si="11"/>
        <v>695443.04162650695</v>
      </c>
      <c r="G301" s="596">
        <f t="shared" si="10"/>
        <v>130.82073770250318</v>
      </c>
    </row>
    <row r="302" spans="1:7" ht="16.5">
      <c r="A302" s="397">
        <v>992</v>
      </c>
      <c r="B302" s="398" t="s">
        <v>326</v>
      </c>
      <c r="C302" s="420">
        <v>17971</v>
      </c>
      <c r="D302" s="594">
        <v>2193525.4639083729</v>
      </c>
      <c r="E302" s="574">
        <v>1316622.2153600371</v>
      </c>
      <c r="F302" s="596">
        <f t="shared" si="11"/>
        <v>3510147.67926841</v>
      </c>
      <c r="G302" s="596">
        <f t="shared" si="10"/>
        <v>195.32289128420288</v>
      </c>
    </row>
    <row r="303" spans="1:7" ht="15.75">
      <c r="D303" s="575"/>
    </row>
  </sheetData>
  <autoFilter ref="A10:G10" xr:uid="{5E781CAA-B3A9-44E7-A6E1-567E974E151A}">
    <sortState xmlns:xlrd2="http://schemas.microsoft.com/office/spreadsheetml/2017/richdata2" ref="A11:G303">
      <sortCondition ref="A10"/>
    </sortState>
  </autoFilter>
  <mergeCells count="1">
    <mergeCell ref="A8:G8"/>
  </mergeCells>
  <conditionalFormatting sqref="C11:C301">
    <cfRule type="cellIs" dxfId="5" priority="7" operator="lessThan">
      <formula>0</formula>
    </cfRule>
  </conditionalFormatting>
  <hyperlinks>
    <hyperlink ref="A4" r:id="rId1" display="https://vm.fi/valtionosuuslaskelmia" xr:uid="{A90B89A2-F159-4BA5-A292-5F8E0DF15597}"/>
  </hyperlinks>
  <pageMargins left="0.7" right="0.7" top="0.75" bottom="0.75" header="0.3" footer="0.3"/>
  <ignoredErrors>
    <ignoredError sqref="F10 F11:F302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BAAAF-42DB-41C6-B349-FA6F19B2EDC6}">
  <sheetPr>
    <tabColor theme="4"/>
  </sheetPr>
  <dimension ref="A1:T302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4.25"/>
  <cols>
    <col min="1" max="1" width="6.85546875" style="446" customWidth="1"/>
    <col min="2" max="2" width="15.42578125" style="446" bestFit="1" customWidth="1"/>
    <col min="3" max="3" width="13.28515625" style="446" bestFit="1" customWidth="1"/>
    <col min="4" max="4" width="12" style="446" bestFit="1" customWidth="1"/>
    <col min="5" max="5" width="12.140625" style="446" bestFit="1" customWidth="1"/>
    <col min="6" max="6" width="5.5703125" style="446" customWidth="1"/>
    <col min="7" max="9" width="15.5703125" style="446" customWidth="1"/>
    <col min="10" max="10" width="13.140625" style="446" bestFit="1" customWidth="1"/>
    <col min="11" max="11" width="5.85546875" style="446" customWidth="1"/>
    <col min="12" max="12" width="13.140625" style="446" customWidth="1"/>
    <col min="13" max="13" width="15.7109375" style="446" customWidth="1"/>
    <col min="14" max="14" width="13.140625" style="446" customWidth="1"/>
    <col min="15" max="15" width="17.28515625" style="446" bestFit="1" customWidth="1"/>
    <col min="16" max="16" width="6.42578125" style="446" customWidth="1"/>
    <col min="17" max="17" width="17.7109375" style="446" bestFit="1" customWidth="1"/>
    <col min="18" max="18" width="17.28515625" style="70" bestFit="1" customWidth="1"/>
    <col min="19" max="19" width="14.85546875" style="70" bestFit="1" customWidth="1"/>
  </cols>
  <sheetData>
    <row r="1" spans="1:20" s="555" customFormat="1" ht="35.25">
      <c r="A1" s="422" t="s">
        <v>669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3"/>
      <c r="S1" s="554"/>
    </row>
    <row r="2" spans="1:20" s="192" customFormat="1" ht="15">
      <c r="A2" s="149" t="s">
        <v>716</v>
      </c>
      <c r="B2" s="551"/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2"/>
      <c r="S2" s="148"/>
    </row>
    <row r="3" spans="1:20" s="192" customFormat="1" ht="15.75">
      <c r="A3" s="302" t="s">
        <v>678</v>
      </c>
      <c r="B3" s="551"/>
      <c r="C3" s="551"/>
      <c r="D3" s="551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  <c r="R3" s="42"/>
      <c r="S3" s="148"/>
    </row>
    <row r="4" spans="1:20" s="192" customFormat="1" ht="15.75">
      <c r="A4" s="418"/>
      <c r="B4" s="551"/>
      <c r="C4" s="551"/>
      <c r="D4" s="551"/>
      <c r="E4" s="551"/>
      <c r="F4" s="551"/>
      <c r="G4" s="551"/>
      <c r="H4" s="551"/>
      <c r="I4" s="551"/>
      <c r="J4" s="551"/>
      <c r="K4" s="551"/>
      <c r="L4" s="551"/>
      <c r="M4" s="551"/>
      <c r="N4" s="551"/>
      <c r="O4" s="551"/>
      <c r="P4" s="551"/>
      <c r="Q4" s="551"/>
      <c r="R4" s="42"/>
      <c r="S4" s="148"/>
    </row>
    <row r="5" spans="1:20" s="192" customFormat="1">
      <c r="A5" s="576"/>
      <c r="B5" s="446"/>
      <c r="C5" s="446"/>
      <c r="D5" s="446"/>
      <c r="E5" s="446"/>
      <c r="F5" s="446"/>
      <c r="Q5" s="474"/>
      <c r="R5" s="70"/>
      <c r="S5" s="446"/>
    </row>
    <row r="6" spans="1:20" s="192" customFormat="1">
      <c r="A6" s="446"/>
      <c r="B6" s="446"/>
      <c r="C6" s="446"/>
      <c r="D6" s="446"/>
      <c r="E6" s="446"/>
      <c r="F6" s="446"/>
      <c r="Q6" s="446"/>
      <c r="R6" s="70"/>
      <c r="S6" s="446"/>
    </row>
    <row r="7" spans="1:20" s="192" customFormat="1">
      <c r="A7" s="446"/>
      <c r="B7" s="446"/>
      <c r="C7" s="446"/>
      <c r="D7" s="446"/>
      <c r="E7" s="446"/>
      <c r="F7" s="446"/>
      <c r="G7" s="576" t="s">
        <v>660</v>
      </c>
      <c r="H7" s="446" t="s">
        <v>515</v>
      </c>
      <c r="I7" s="446" t="s">
        <v>516</v>
      </c>
      <c r="J7" s="446"/>
      <c r="K7" s="446"/>
      <c r="L7" s="446"/>
      <c r="M7" s="446"/>
      <c r="N7" s="446"/>
      <c r="O7" s="580"/>
      <c r="P7" s="580"/>
      <c r="Q7" s="446"/>
      <c r="R7" s="70"/>
      <c r="S7" s="446"/>
    </row>
    <row r="8" spans="1:20" s="192" customFormat="1">
      <c r="A8" s="578" t="s">
        <v>661</v>
      </c>
      <c r="B8" s="446"/>
      <c r="C8" s="446"/>
      <c r="D8" s="446"/>
      <c r="E8" s="446"/>
      <c r="F8" s="446"/>
      <c r="G8" s="576">
        <v>83.48</v>
      </c>
      <c r="H8" s="576">
        <v>734.32</v>
      </c>
      <c r="I8" s="577">
        <v>82.5</v>
      </c>
      <c r="J8" s="576"/>
      <c r="K8" s="576"/>
      <c r="L8" s="576" t="s">
        <v>679</v>
      </c>
      <c r="M8" s="576"/>
      <c r="N8" s="576"/>
      <c r="O8" s="576">
        <v>31.63</v>
      </c>
      <c r="P8" s="576"/>
      <c r="Q8" s="446"/>
      <c r="R8" s="70"/>
      <c r="S8" s="446"/>
    </row>
    <row r="9" spans="1:20" ht="89.25">
      <c r="A9" s="475" t="s">
        <v>11</v>
      </c>
      <c r="B9" s="579" t="s">
        <v>12</v>
      </c>
      <c r="C9" s="475" t="s">
        <v>665</v>
      </c>
      <c r="D9" s="475" t="s">
        <v>664</v>
      </c>
      <c r="E9" s="475" t="s">
        <v>666</v>
      </c>
      <c r="G9" s="597" t="s">
        <v>667</v>
      </c>
      <c r="H9" s="597" t="s">
        <v>668</v>
      </c>
      <c r="I9" s="598" t="s">
        <v>517</v>
      </c>
      <c r="J9" s="597" t="s">
        <v>670</v>
      </c>
      <c r="K9" s="601"/>
      <c r="L9" s="597" t="s">
        <v>680</v>
      </c>
      <c r="M9" s="597" t="s">
        <v>684</v>
      </c>
      <c r="N9" s="597" t="s">
        <v>681</v>
      </c>
      <c r="O9" s="597" t="s">
        <v>671</v>
      </c>
      <c r="P9" s="601"/>
      <c r="Q9" s="597" t="s">
        <v>682</v>
      </c>
      <c r="R9" s="597" t="s">
        <v>663</v>
      </c>
      <c r="S9" s="597" t="s">
        <v>683</v>
      </c>
    </row>
    <row r="10" spans="1:20" s="547" customFormat="1" ht="29.25" customHeight="1">
      <c r="A10" s="581"/>
      <c r="B10" s="581" t="s">
        <v>483</v>
      </c>
      <c r="C10" s="582">
        <v>3255053</v>
      </c>
      <c r="D10" s="582">
        <v>370040</v>
      </c>
      <c r="E10" s="582">
        <v>555250</v>
      </c>
      <c r="F10" s="581"/>
      <c r="G10" s="582">
        <v>271731824.43999994</v>
      </c>
      <c r="H10" s="582">
        <v>271727772.79999995</v>
      </c>
      <c r="I10" s="582">
        <v>45808125</v>
      </c>
      <c r="J10" s="587">
        <v>589267722.24000001</v>
      </c>
      <c r="K10" s="582"/>
      <c r="L10" s="587">
        <v>294632999.99999982</v>
      </c>
      <c r="M10" s="587">
        <v>-294633861.12</v>
      </c>
      <c r="N10" s="587">
        <v>-861.1200001607649</v>
      </c>
      <c r="O10" s="587">
        <v>17562557.499999993</v>
      </c>
      <c r="P10" s="582"/>
      <c r="Q10" s="585">
        <f>SUM(J10,N10,O10)</f>
        <v>606829418.61999989</v>
      </c>
      <c r="R10" s="585">
        <v>216081015.58784497</v>
      </c>
      <c r="S10" s="583">
        <v>822910434.2078439</v>
      </c>
    </row>
    <row r="11" spans="1:20" ht="12.75">
      <c r="A11" s="446">
        <v>5</v>
      </c>
      <c r="B11" s="446" t="s">
        <v>34</v>
      </c>
      <c r="C11" s="474">
        <v>4453</v>
      </c>
      <c r="D11" s="474">
        <v>411</v>
      </c>
      <c r="E11" s="474">
        <v>410</v>
      </c>
      <c r="G11" s="474">
        <v>371736.44</v>
      </c>
      <c r="H11" s="474">
        <v>301805.52</v>
      </c>
      <c r="I11" s="474">
        <v>33825</v>
      </c>
      <c r="J11" s="588">
        <v>707366.96</v>
      </c>
      <c r="K11" s="474"/>
      <c r="L11" s="588">
        <v>472285.2455405831</v>
      </c>
      <c r="M11" s="588">
        <v>-353683.48</v>
      </c>
      <c r="N11" s="588">
        <v>118601.76554058312</v>
      </c>
      <c r="O11" s="588">
        <v>12968.3</v>
      </c>
      <c r="P11" s="474"/>
      <c r="Q11" s="600">
        <f t="shared" ref="Q11:Q74" si="0">SUM(J11,N11,O11)</f>
        <v>838937.02554058307</v>
      </c>
      <c r="R11" s="586">
        <v>316760.57052561705</v>
      </c>
      <c r="S11" s="584">
        <v>1155697.5960662002</v>
      </c>
      <c r="T11" s="547"/>
    </row>
    <row r="12" spans="1:20" ht="12.75">
      <c r="A12" s="446">
        <v>9</v>
      </c>
      <c r="B12" s="446" t="s">
        <v>35</v>
      </c>
      <c r="C12" s="474">
        <v>1225</v>
      </c>
      <c r="D12" s="474">
        <v>123</v>
      </c>
      <c r="E12" s="474">
        <v>47</v>
      </c>
      <c r="G12" s="474">
        <v>102263</v>
      </c>
      <c r="H12" s="474">
        <v>90321.36</v>
      </c>
      <c r="I12" s="474">
        <v>3877.5</v>
      </c>
      <c r="J12" s="588">
        <v>196461.86</v>
      </c>
      <c r="K12" s="474"/>
      <c r="L12" s="588">
        <v>92280.921348764721</v>
      </c>
      <c r="M12" s="588">
        <v>-98230.93</v>
      </c>
      <c r="N12" s="588">
        <v>-5950.0086512352718</v>
      </c>
      <c r="O12" s="588">
        <v>1486.61</v>
      </c>
      <c r="P12" s="474"/>
      <c r="Q12" s="600">
        <f t="shared" si="0"/>
        <v>191998.46134876471</v>
      </c>
      <c r="R12" s="586">
        <v>76029.623449555904</v>
      </c>
      <c r="S12" s="584">
        <v>268028.0847983206</v>
      </c>
      <c r="T12" s="547"/>
    </row>
    <row r="13" spans="1:20" ht="12.75">
      <c r="A13" s="446">
        <v>10</v>
      </c>
      <c r="B13" s="446" t="s">
        <v>36</v>
      </c>
      <c r="C13" s="474">
        <v>5510</v>
      </c>
      <c r="D13" s="474">
        <v>514</v>
      </c>
      <c r="E13" s="474">
        <v>278</v>
      </c>
      <c r="G13" s="474">
        <v>459974.80000000005</v>
      </c>
      <c r="H13" s="474">
        <v>377440.48000000004</v>
      </c>
      <c r="I13" s="474">
        <v>22935</v>
      </c>
      <c r="J13" s="588">
        <v>860350.28</v>
      </c>
      <c r="K13" s="474"/>
      <c r="L13" s="588">
        <v>454243.21049983456</v>
      </c>
      <c r="M13" s="588">
        <v>-430175.14</v>
      </c>
      <c r="N13" s="588">
        <v>24068.070499834546</v>
      </c>
      <c r="O13" s="588">
        <v>8793.14</v>
      </c>
      <c r="P13" s="474"/>
      <c r="Q13" s="600">
        <f t="shared" si="0"/>
        <v>893211.49049983465</v>
      </c>
      <c r="R13" s="586">
        <v>534209.61680744821</v>
      </c>
      <c r="S13" s="584">
        <v>1427421.1073072827</v>
      </c>
      <c r="T13" s="547"/>
    </row>
    <row r="14" spans="1:20" ht="12.75">
      <c r="A14" s="446">
        <v>16</v>
      </c>
      <c r="B14" s="446" t="s">
        <v>37</v>
      </c>
      <c r="C14" s="474">
        <v>3847</v>
      </c>
      <c r="D14" s="474">
        <v>414</v>
      </c>
      <c r="E14" s="474">
        <v>257</v>
      </c>
      <c r="G14" s="474">
        <v>321147.56</v>
      </c>
      <c r="H14" s="474">
        <v>304008.48000000004</v>
      </c>
      <c r="I14" s="474">
        <v>21202.5</v>
      </c>
      <c r="J14" s="588">
        <v>646358.54</v>
      </c>
      <c r="K14" s="474"/>
      <c r="L14" s="588">
        <v>391523.30090310716</v>
      </c>
      <c r="M14" s="588">
        <v>-323179.27</v>
      </c>
      <c r="N14" s="588">
        <v>68344.030903107137</v>
      </c>
      <c r="O14" s="588">
        <v>8128.91</v>
      </c>
      <c r="P14" s="474"/>
      <c r="Q14" s="600">
        <f t="shared" si="0"/>
        <v>722831.48090310721</v>
      </c>
      <c r="R14" s="586">
        <v>294529.82823765307</v>
      </c>
      <c r="S14" s="584">
        <v>1017361.3091407602</v>
      </c>
      <c r="T14" s="547"/>
    </row>
    <row r="15" spans="1:20" ht="12.75">
      <c r="A15" s="446">
        <v>18</v>
      </c>
      <c r="B15" s="446" t="s">
        <v>38</v>
      </c>
      <c r="C15" s="474">
        <v>2648</v>
      </c>
      <c r="D15" s="474">
        <v>209</v>
      </c>
      <c r="E15" s="474">
        <v>184</v>
      </c>
      <c r="G15" s="474">
        <v>221055.04</v>
      </c>
      <c r="H15" s="474">
        <v>153472.88</v>
      </c>
      <c r="I15" s="474">
        <v>15180</v>
      </c>
      <c r="J15" s="588">
        <v>389707.92000000004</v>
      </c>
      <c r="K15" s="474"/>
      <c r="L15" s="588">
        <v>176574.11385790774</v>
      </c>
      <c r="M15" s="588">
        <v>-194853.96000000002</v>
      </c>
      <c r="N15" s="588">
        <v>-18279.846142092283</v>
      </c>
      <c r="O15" s="588">
        <v>5819.92</v>
      </c>
      <c r="P15" s="474"/>
      <c r="Q15" s="600">
        <f t="shared" si="0"/>
        <v>377247.99385790777</v>
      </c>
      <c r="R15" s="586">
        <v>135236.42157126064</v>
      </c>
      <c r="S15" s="584">
        <v>512484.41542916838</v>
      </c>
      <c r="T15" s="547"/>
    </row>
    <row r="16" spans="1:20" ht="12.75">
      <c r="A16" s="446">
        <v>19</v>
      </c>
      <c r="B16" s="446" t="s">
        <v>39</v>
      </c>
      <c r="C16" s="474">
        <v>2192</v>
      </c>
      <c r="D16" s="474">
        <v>156</v>
      </c>
      <c r="E16" s="474">
        <v>115</v>
      </c>
      <c r="G16" s="474">
        <v>182988.16</v>
      </c>
      <c r="H16" s="474">
        <v>114553.92000000001</v>
      </c>
      <c r="I16" s="474">
        <v>9487.5</v>
      </c>
      <c r="J16" s="588">
        <v>307029.58</v>
      </c>
      <c r="K16" s="474"/>
      <c r="L16" s="588">
        <v>128547.88708788992</v>
      </c>
      <c r="M16" s="588">
        <v>-153514.79</v>
      </c>
      <c r="N16" s="588">
        <v>-24966.90291211009</v>
      </c>
      <c r="O16" s="588">
        <v>3637.45</v>
      </c>
      <c r="P16" s="474"/>
      <c r="Q16" s="600">
        <f t="shared" si="0"/>
        <v>285700.12708788994</v>
      </c>
      <c r="R16" s="586">
        <v>77081.081784552516</v>
      </c>
      <c r="S16" s="584">
        <v>362781.20887244248</v>
      </c>
      <c r="T16" s="547"/>
    </row>
    <row r="17" spans="1:20" ht="12.75">
      <c r="A17" s="446">
        <v>20</v>
      </c>
      <c r="B17" s="446" t="s">
        <v>40</v>
      </c>
      <c r="C17" s="474">
        <v>9032</v>
      </c>
      <c r="D17" s="474">
        <v>1024</v>
      </c>
      <c r="E17" s="474">
        <v>492</v>
      </c>
      <c r="G17" s="474">
        <v>753991.36</v>
      </c>
      <c r="H17" s="474">
        <v>751943.68000000005</v>
      </c>
      <c r="I17" s="474">
        <v>40590</v>
      </c>
      <c r="J17" s="588">
        <v>1546525.04</v>
      </c>
      <c r="K17" s="474"/>
      <c r="L17" s="588">
        <v>734774.5814472835</v>
      </c>
      <c r="M17" s="588">
        <v>-773262.52</v>
      </c>
      <c r="N17" s="588">
        <v>-38487.938552716514</v>
      </c>
      <c r="O17" s="588">
        <v>15561.96</v>
      </c>
      <c r="P17" s="474"/>
      <c r="Q17" s="600">
        <f t="shared" si="0"/>
        <v>1523599.0614472835</v>
      </c>
      <c r="R17" s="586">
        <v>1028469.863971878</v>
      </c>
      <c r="S17" s="584">
        <v>2552068.9254191616</v>
      </c>
      <c r="T17" s="547"/>
    </row>
    <row r="18" spans="1:20" ht="12.75">
      <c r="A18" s="446">
        <v>46</v>
      </c>
      <c r="B18" s="446" t="s">
        <v>41</v>
      </c>
      <c r="C18" s="474">
        <v>611</v>
      </c>
      <c r="D18" s="474">
        <v>66</v>
      </c>
      <c r="E18" s="474">
        <v>49</v>
      </c>
      <c r="G18" s="474">
        <v>51006.28</v>
      </c>
      <c r="H18" s="474">
        <v>48465.120000000003</v>
      </c>
      <c r="I18" s="474">
        <v>4042.5</v>
      </c>
      <c r="J18" s="588">
        <v>103513.9</v>
      </c>
      <c r="K18" s="474"/>
      <c r="L18" s="588">
        <v>72047.185258296871</v>
      </c>
      <c r="M18" s="588">
        <v>-51756.95</v>
      </c>
      <c r="N18" s="588">
        <v>20290.235258296874</v>
      </c>
      <c r="O18" s="588">
        <v>1549.87</v>
      </c>
      <c r="P18" s="474"/>
      <c r="Q18" s="600">
        <f>SUM(J18,N18,O18)</f>
        <v>125354.00525829686</v>
      </c>
      <c r="R18" s="586">
        <v>39422.009864600623</v>
      </c>
      <c r="S18" s="584">
        <v>164776.01512289749</v>
      </c>
      <c r="T18" s="547"/>
    </row>
    <row r="19" spans="1:20" ht="12.75">
      <c r="A19" s="446">
        <v>47</v>
      </c>
      <c r="B19" s="446" t="s">
        <v>42</v>
      </c>
      <c r="C19" s="474">
        <v>957</v>
      </c>
      <c r="D19" s="474">
        <v>133</v>
      </c>
      <c r="E19" s="474">
        <v>59</v>
      </c>
      <c r="G19" s="474">
        <v>79890.36</v>
      </c>
      <c r="H19" s="474">
        <v>97664.560000000012</v>
      </c>
      <c r="I19" s="474">
        <v>4867.5</v>
      </c>
      <c r="J19" s="588">
        <v>182422.42</v>
      </c>
      <c r="K19" s="474"/>
      <c r="L19" s="588">
        <v>84406.145992904916</v>
      </c>
      <c r="M19" s="588">
        <v>-91211.21</v>
      </c>
      <c r="N19" s="588">
        <v>-6805.0640070950903</v>
      </c>
      <c r="O19" s="588">
        <v>1866.1699999999998</v>
      </c>
      <c r="P19" s="474"/>
      <c r="Q19" s="600">
        <f t="shared" si="0"/>
        <v>177483.52599290494</v>
      </c>
      <c r="R19" s="586">
        <v>44772.299622023187</v>
      </c>
      <c r="S19" s="584">
        <v>222255.82561492812</v>
      </c>
      <c r="T19" s="547"/>
    </row>
    <row r="20" spans="1:20" ht="12.75">
      <c r="A20" s="446">
        <v>49</v>
      </c>
      <c r="B20" s="446" t="s">
        <v>43</v>
      </c>
      <c r="C20" s="474">
        <v>199024</v>
      </c>
      <c r="D20" s="474">
        <v>19667</v>
      </c>
      <c r="E20" s="474">
        <v>74204</v>
      </c>
      <c r="G20" s="474">
        <v>16614523.520000001</v>
      </c>
      <c r="H20" s="474">
        <v>14441871.440000001</v>
      </c>
      <c r="I20" s="474">
        <v>6121830</v>
      </c>
      <c r="J20" s="588">
        <v>37178224.960000001</v>
      </c>
      <c r="K20" s="474"/>
      <c r="L20" s="588">
        <v>16482786.364646561</v>
      </c>
      <c r="M20" s="588">
        <v>-18589112.48</v>
      </c>
      <c r="N20" s="588">
        <v>-2106326.115353439</v>
      </c>
      <c r="O20" s="588">
        <v>2347072.52</v>
      </c>
      <c r="P20" s="474"/>
      <c r="Q20" s="600">
        <f t="shared" si="0"/>
        <v>37418971.364646561</v>
      </c>
      <c r="R20" s="586">
        <v>9001638.3093743287</v>
      </c>
      <c r="S20" s="584">
        <v>46420609.674020886</v>
      </c>
      <c r="T20" s="547"/>
    </row>
    <row r="21" spans="1:20" ht="12.75">
      <c r="A21" s="446">
        <v>50</v>
      </c>
      <c r="B21" s="446" t="s">
        <v>44</v>
      </c>
      <c r="C21" s="474">
        <v>5891</v>
      </c>
      <c r="D21" s="474">
        <v>460</v>
      </c>
      <c r="E21" s="474">
        <v>486</v>
      </c>
      <c r="G21" s="474">
        <v>491780.68000000005</v>
      </c>
      <c r="H21" s="474">
        <v>337787.2</v>
      </c>
      <c r="I21" s="474">
        <v>40095</v>
      </c>
      <c r="J21" s="588">
        <v>869662.88000000012</v>
      </c>
      <c r="K21" s="474"/>
      <c r="L21" s="588">
        <v>350891.73161650682</v>
      </c>
      <c r="M21" s="588">
        <v>-434831.44000000006</v>
      </c>
      <c r="N21" s="588">
        <v>-83939.708383493242</v>
      </c>
      <c r="O21" s="588">
        <v>15372.18</v>
      </c>
      <c r="P21" s="474"/>
      <c r="Q21" s="600">
        <f t="shared" si="0"/>
        <v>801095.35161650693</v>
      </c>
      <c r="R21" s="586">
        <v>295813.22828237887</v>
      </c>
      <c r="S21" s="584">
        <v>1096908.5798988859</v>
      </c>
    </row>
    <row r="22" spans="1:20" ht="12.75">
      <c r="A22" s="446">
        <v>51</v>
      </c>
      <c r="B22" s="446" t="s">
        <v>45</v>
      </c>
      <c r="C22" s="474">
        <v>4852</v>
      </c>
      <c r="D22" s="474">
        <v>370</v>
      </c>
      <c r="E22" s="474">
        <v>340</v>
      </c>
      <c r="G22" s="474">
        <v>405044.96</v>
      </c>
      <c r="H22" s="474">
        <v>271698.40000000002</v>
      </c>
      <c r="I22" s="474">
        <v>28050</v>
      </c>
      <c r="J22" s="588">
        <v>704793.3600000001</v>
      </c>
      <c r="K22" s="474"/>
      <c r="L22" s="588">
        <v>294114.08292306686</v>
      </c>
      <c r="M22" s="588">
        <v>-352396.68000000005</v>
      </c>
      <c r="N22" s="588">
        <v>-58282.597076933191</v>
      </c>
      <c r="O22" s="588">
        <v>10754.199999999999</v>
      </c>
      <c r="P22" s="474"/>
      <c r="Q22" s="600">
        <f t="shared" si="0"/>
        <v>657264.96292306692</v>
      </c>
      <c r="R22" s="586">
        <v>263763.15918738878</v>
      </c>
      <c r="S22" s="584">
        <v>921028.12211045576</v>
      </c>
    </row>
    <row r="23" spans="1:20" ht="12.75">
      <c r="A23" s="446">
        <v>52</v>
      </c>
      <c r="B23" s="446" t="s">
        <v>46</v>
      </c>
      <c r="C23" s="474">
        <v>1135</v>
      </c>
      <c r="D23" s="474">
        <v>73</v>
      </c>
      <c r="E23" s="474">
        <v>98</v>
      </c>
      <c r="G23" s="474">
        <v>94749.8</v>
      </c>
      <c r="H23" s="474">
        <v>53605.36</v>
      </c>
      <c r="I23" s="474">
        <v>8085</v>
      </c>
      <c r="J23" s="588">
        <v>156440.16</v>
      </c>
      <c r="K23" s="474"/>
      <c r="L23" s="588">
        <v>75714.726539672542</v>
      </c>
      <c r="M23" s="588">
        <v>-78220.08</v>
      </c>
      <c r="N23" s="588">
        <v>-2505.3534603274602</v>
      </c>
      <c r="O23" s="588">
        <v>3099.74</v>
      </c>
      <c r="P23" s="474"/>
      <c r="Q23" s="600">
        <f t="shared" si="0"/>
        <v>157034.54653967253</v>
      </c>
      <c r="R23" s="586">
        <v>65695.45264651801</v>
      </c>
      <c r="S23" s="584">
        <v>222729.99918619054</v>
      </c>
    </row>
    <row r="24" spans="1:20" ht="12.75">
      <c r="A24" s="446">
        <v>61</v>
      </c>
      <c r="B24" s="446" t="s">
        <v>47</v>
      </c>
      <c r="C24" s="474">
        <v>8649</v>
      </c>
      <c r="D24" s="474">
        <v>1258</v>
      </c>
      <c r="E24" s="474">
        <v>1302</v>
      </c>
      <c r="G24" s="474">
        <v>722018.52</v>
      </c>
      <c r="H24" s="474">
        <v>923774.56</v>
      </c>
      <c r="I24" s="474">
        <v>107415</v>
      </c>
      <c r="J24" s="588">
        <v>1753208.08</v>
      </c>
      <c r="K24" s="474"/>
      <c r="L24" s="588">
        <v>1026100.3083655105</v>
      </c>
      <c r="M24" s="588">
        <v>-876604.04</v>
      </c>
      <c r="N24" s="588">
        <v>149496.26836551051</v>
      </c>
      <c r="O24" s="588">
        <v>41182.26</v>
      </c>
      <c r="P24" s="474"/>
      <c r="Q24" s="600">
        <f t="shared" si="0"/>
        <v>1943886.6083655106</v>
      </c>
      <c r="R24" s="586">
        <v>1310691.9463011723</v>
      </c>
      <c r="S24" s="584">
        <v>3254578.5546666831</v>
      </c>
    </row>
    <row r="25" spans="1:20" ht="12.75">
      <c r="A25" s="446">
        <v>69</v>
      </c>
      <c r="B25" s="446" t="s">
        <v>48</v>
      </c>
      <c r="C25" s="474">
        <v>3355</v>
      </c>
      <c r="D25" s="474">
        <v>344</v>
      </c>
      <c r="E25" s="474">
        <v>133</v>
      </c>
      <c r="G25" s="474">
        <v>280075.40000000002</v>
      </c>
      <c r="H25" s="474">
        <v>252606.08000000002</v>
      </c>
      <c r="I25" s="474">
        <v>10972.5</v>
      </c>
      <c r="J25" s="588">
        <v>543653.98</v>
      </c>
      <c r="K25" s="474"/>
      <c r="L25" s="588">
        <v>241121.41166589712</v>
      </c>
      <c r="M25" s="588">
        <v>-271826.99</v>
      </c>
      <c r="N25" s="588">
        <v>-30705.578334102873</v>
      </c>
      <c r="O25" s="588">
        <v>4206.79</v>
      </c>
      <c r="P25" s="474"/>
      <c r="Q25" s="600">
        <f t="shared" si="0"/>
        <v>517155.19166589709</v>
      </c>
      <c r="R25" s="586">
        <v>225377.20761484338</v>
      </c>
      <c r="S25" s="584">
        <v>742532.39928074041</v>
      </c>
    </row>
    <row r="26" spans="1:20" ht="12.75">
      <c r="A26" s="446">
        <v>71</v>
      </c>
      <c r="B26" s="446" t="s">
        <v>49</v>
      </c>
      <c r="C26" s="474">
        <v>3303</v>
      </c>
      <c r="D26" s="474">
        <v>316</v>
      </c>
      <c r="E26" s="474">
        <v>232</v>
      </c>
      <c r="G26" s="474">
        <v>275734.44</v>
      </c>
      <c r="H26" s="474">
        <v>232045.12000000002</v>
      </c>
      <c r="I26" s="474">
        <v>19140</v>
      </c>
      <c r="J26" s="588">
        <v>526919.56000000006</v>
      </c>
      <c r="K26" s="474"/>
      <c r="L26" s="588">
        <v>216185.10736371856</v>
      </c>
      <c r="M26" s="588">
        <v>-263459.78000000003</v>
      </c>
      <c r="N26" s="588">
        <v>-47274.672636281466</v>
      </c>
      <c r="O26" s="588">
        <v>7338.16</v>
      </c>
      <c r="P26" s="474"/>
      <c r="Q26" s="600">
        <f t="shared" si="0"/>
        <v>486983.04736371856</v>
      </c>
      <c r="R26" s="586">
        <v>216053.06066545047</v>
      </c>
      <c r="S26" s="584">
        <v>703036.10802916903</v>
      </c>
    </row>
    <row r="27" spans="1:20" ht="12.75">
      <c r="A27" s="446">
        <v>72</v>
      </c>
      <c r="B27" s="446" t="s">
        <v>50</v>
      </c>
      <c r="C27" s="474">
        <v>425</v>
      </c>
      <c r="D27" s="474">
        <v>50</v>
      </c>
      <c r="E27" s="474">
        <v>17</v>
      </c>
      <c r="G27" s="474">
        <v>35479</v>
      </c>
      <c r="H27" s="474">
        <v>36716</v>
      </c>
      <c r="I27" s="474">
        <v>1402.5</v>
      </c>
      <c r="J27" s="588">
        <v>73597.5</v>
      </c>
      <c r="K27" s="474"/>
      <c r="L27" s="588">
        <v>47825.709102116562</v>
      </c>
      <c r="M27" s="588">
        <v>-36798.75</v>
      </c>
      <c r="N27" s="588">
        <v>11026.959102116562</v>
      </c>
      <c r="O27" s="588">
        <v>537.71</v>
      </c>
      <c r="P27" s="474"/>
      <c r="Q27" s="600">
        <f t="shared" si="0"/>
        <v>85162.169102116561</v>
      </c>
      <c r="R27" s="586">
        <v>38544.153724807999</v>
      </c>
      <c r="S27" s="584">
        <v>123706.32282692456</v>
      </c>
    </row>
    <row r="28" spans="1:20" ht="12.75">
      <c r="A28" s="446">
        <v>74</v>
      </c>
      <c r="B28" s="446" t="s">
        <v>51</v>
      </c>
      <c r="C28" s="474">
        <v>475</v>
      </c>
      <c r="D28" s="474">
        <v>53</v>
      </c>
      <c r="E28" s="474">
        <v>51</v>
      </c>
      <c r="G28" s="474">
        <v>39653</v>
      </c>
      <c r="H28" s="474">
        <v>38918.959999999999</v>
      </c>
      <c r="I28" s="474">
        <v>4207.5</v>
      </c>
      <c r="J28" s="588">
        <v>82779.459999999992</v>
      </c>
      <c r="K28" s="474"/>
      <c r="L28" s="588">
        <v>47920.68347969577</v>
      </c>
      <c r="M28" s="588">
        <v>-41389.729999999996</v>
      </c>
      <c r="N28" s="588">
        <v>6530.9534796957741</v>
      </c>
      <c r="O28" s="588">
        <v>1613.1299999999999</v>
      </c>
      <c r="P28" s="474"/>
      <c r="Q28" s="600">
        <f t="shared" si="0"/>
        <v>90923.543479695771</v>
      </c>
      <c r="R28" s="586">
        <v>13527.519571801931</v>
      </c>
      <c r="S28" s="584">
        <v>104451.06305149771</v>
      </c>
    </row>
    <row r="29" spans="1:20" ht="12.75">
      <c r="A29" s="446">
        <v>75</v>
      </c>
      <c r="B29" s="446" t="s">
        <v>52</v>
      </c>
      <c r="C29" s="474">
        <v>10434</v>
      </c>
      <c r="D29" s="474">
        <v>1365</v>
      </c>
      <c r="E29" s="474">
        <v>1558</v>
      </c>
      <c r="G29" s="474">
        <v>871030.32000000007</v>
      </c>
      <c r="H29" s="474">
        <v>1002346.8</v>
      </c>
      <c r="I29" s="474">
        <v>128535</v>
      </c>
      <c r="J29" s="588">
        <v>2001912.12</v>
      </c>
      <c r="K29" s="474"/>
      <c r="L29" s="588">
        <v>1052275.3622585402</v>
      </c>
      <c r="M29" s="588">
        <v>-1000956.06</v>
      </c>
      <c r="N29" s="588">
        <v>51319.302258540178</v>
      </c>
      <c r="O29" s="588">
        <v>49279.54</v>
      </c>
      <c r="P29" s="474"/>
      <c r="Q29" s="600">
        <f t="shared" si="0"/>
        <v>2102510.9622585401</v>
      </c>
      <c r="R29" s="586">
        <v>898453.91864475072</v>
      </c>
      <c r="S29" s="584">
        <v>3000964.8809032906</v>
      </c>
    </row>
    <row r="30" spans="1:20" ht="12.75">
      <c r="A30" s="446">
        <v>77</v>
      </c>
      <c r="B30" s="446" t="s">
        <v>53</v>
      </c>
      <c r="C30" s="474">
        <v>2215</v>
      </c>
      <c r="D30" s="474">
        <v>275</v>
      </c>
      <c r="E30" s="474">
        <v>121</v>
      </c>
      <c r="G30" s="474">
        <v>184908.2</v>
      </c>
      <c r="H30" s="474">
        <v>201938</v>
      </c>
      <c r="I30" s="474">
        <v>9982.5</v>
      </c>
      <c r="J30" s="588">
        <v>396828.7</v>
      </c>
      <c r="K30" s="474"/>
      <c r="L30" s="588">
        <v>228985.43399439895</v>
      </c>
      <c r="M30" s="588">
        <v>-198414.35</v>
      </c>
      <c r="N30" s="588">
        <v>30571.083994398941</v>
      </c>
      <c r="O30" s="588">
        <v>3827.23</v>
      </c>
      <c r="P30" s="474"/>
      <c r="Q30" s="600">
        <f t="shared" si="0"/>
        <v>431227.01399439893</v>
      </c>
      <c r="R30" s="586">
        <v>207058.29587333102</v>
      </c>
      <c r="S30" s="584">
        <v>638285.3098677299</v>
      </c>
    </row>
    <row r="31" spans="1:20" ht="12.75">
      <c r="A31" s="446">
        <v>78</v>
      </c>
      <c r="B31" s="446" t="s">
        <v>54</v>
      </c>
      <c r="C31" s="474">
        <v>3956</v>
      </c>
      <c r="D31" s="474">
        <v>477</v>
      </c>
      <c r="E31" s="474">
        <v>410</v>
      </c>
      <c r="G31" s="474">
        <v>330246.88</v>
      </c>
      <c r="H31" s="474">
        <v>350270.64</v>
      </c>
      <c r="I31" s="474">
        <v>33825</v>
      </c>
      <c r="J31" s="588">
        <v>714342.52</v>
      </c>
      <c r="K31" s="474"/>
      <c r="L31" s="588">
        <v>329672.94297573983</v>
      </c>
      <c r="M31" s="588">
        <v>-357171.26</v>
      </c>
      <c r="N31" s="588">
        <v>-27498.317024260177</v>
      </c>
      <c r="O31" s="588">
        <v>12968.3</v>
      </c>
      <c r="P31" s="474"/>
      <c r="Q31" s="600">
        <f t="shared" si="0"/>
        <v>699812.50297573989</v>
      </c>
      <c r="R31" s="586">
        <v>329720.40269825689</v>
      </c>
      <c r="S31" s="584">
        <v>1029532.9056739968</v>
      </c>
    </row>
    <row r="32" spans="1:20" ht="12.75">
      <c r="A32" s="446">
        <v>79</v>
      </c>
      <c r="B32" s="446" t="s">
        <v>55</v>
      </c>
      <c r="C32" s="474">
        <v>3406</v>
      </c>
      <c r="D32" s="474">
        <v>420</v>
      </c>
      <c r="E32" s="474">
        <v>330</v>
      </c>
      <c r="G32" s="474">
        <v>284332.88</v>
      </c>
      <c r="H32" s="474">
        <v>308414.40000000002</v>
      </c>
      <c r="I32" s="474">
        <v>27225</v>
      </c>
      <c r="J32" s="588">
        <v>619972.28</v>
      </c>
      <c r="K32" s="474"/>
      <c r="L32" s="588">
        <v>263127.87574586971</v>
      </c>
      <c r="M32" s="588">
        <v>-309986.14</v>
      </c>
      <c r="N32" s="588">
        <v>-46858.264254130307</v>
      </c>
      <c r="O32" s="588">
        <v>10437.9</v>
      </c>
      <c r="P32" s="474"/>
      <c r="Q32" s="600">
        <f t="shared" si="0"/>
        <v>583551.91574586974</v>
      </c>
      <c r="R32" s="586">
        <v>405339.7434121992</v>
      </c>
      <c r="S32" s="584">
        <v>988891.65915806894</v>
      </c>
    </row>
    <row r="33" spans="1:19" ht="12.75">
      <c r="A33" s="446">
        <v>81</v>
      </c>
      <c r="B33" s="446" t="s">
        <v>56</v>
      </c>
      <c r="C33" s="474">
        <v>1151</v>
      </c>
      <c r="D33" s="474">
        <v>166</v>
      </c>
      <c r="E33" s="474">
        <v>86</v>
      </c>
      <c r="G33" s="474">
        <v>96085.48000000001</v>
      </c>
      <c r="H33" s="474">
        <v>121897.12000000001</v>
      </c>
      <c r="I33" s="474">
        <v>7095</v>
      </c>
      <c r="J33" s="588">
        <v>225077.60000000003</v>
      </c>
      <c r="K33" s="474"/>
      <c r="L33" s="588">
        <v>164692.35961812353</v>
      </c>
      <c r="M33" s="588">
        <v>-112538.80000000002</v>
      </c>
      <c r="N33" s="588">
        <v>52153.559618123516</v>
      </c>
      <c r="O33" s="588">
        <v>2720.18</v>
      </c>
      <c r="P33" s="474"/>
      <c r="Q33" s="600">
        <f t="shared" si="0"/>
        <v>279951.33961812354</v>
      </c>
      <c r="R33" s="586">
        <v>118360.59974001625</v>
      </c>
      <c r="S33" s="584">
        <v>398311.93935813976</v>
      </c>
    </row>
    <row r="34" spans="1:19" ht="12.75">
      <c r="A34" s="446">
        <v>82</v>
      </c>
      <c r="B34" s="446" t="s">
        <v>57</v>
      </c>
      <c r="C34" s="474">
        <v>5143</v>
      </c>
      <c r="D34" s="474">
        <v>384</v>
      </c>
      <c r="E34" s="474">
        <v>231</v>
      </c>
      <c r="G34" s="474">
        <v>429337.64</v>
      </c>
      <c r="H34" s="474">
        <v>281978.88</v>
      </c>
      <c r="I34" s="474">
        <v>19057.5</v>
      </c>
      <c r="J34" s="588">
        <v>730374.02</v>
      </c>
      <c r="K34" s="474"/>
      <c r="L34" s="588">
        <v>359172.16723084165</v>
      </c>
      <c r="M34" s="588">
        <v>-365187.01</v>
      </c>
      <c r="N34" s="588">
        <v>-6014.8427691583638</v>
      </c>
      <c r="O34" s="588">
        <v>7306.53</v>
      </c>
      <c r="P34" s="474"/>
      <c r="Q34" s="600">
        <f t="shared" si="0"/>
        <v>731665.70723084174</v>
      </c>
      <c r="R34" s="586">
        <v>235899.34011272225</v>
      </c>
      <c r="S34" s="584">
        <v>967565.04734356399</v>
      </c>
    </row>
    <row r="35" spans="1:19" ht="12.75">
      <c r="A35" s="446">
        <v>86</v>
      </c>
      <c r="B35" s="446" t="s">
        <v>58</v>
      </c>
      <c r="C35" s="474">
        <v>4490</v>
      </c>
      <c r="D35" s="474">
        <v>373</v>
      </c>
      <c r="E35" s="474">
        <v>284</v>
      </c>
      <c r="G35" s="474">
        <v>374825.2</v>
      </c>
      <c r="H35" s="474">
        <v>273901.36000000004</v>
      </c>
      <c r="I35" s="474">
        <v>23430</v>
      </c>
      <c r="J35" s="588">
        <v>672156.56</v>
      </c>
      <c r="K35" s="474"/>
      <c r="L35" s="588">
        <v>305994.99176089646</v>
      </c>
      <c r="M35" s="588">
        <v>-336078.28</v>
      </c>
      <c r="N35" s="588">
        <v>-30083.288239103567</v>
      </c>
      <c r="O35" s="588">
        <v>8982.92</v>
      </c>
      <c r="P35" s="474"/>
      <c r="Q35" s="600">
        <f t="shared" si="0"/>
        <v>651056.19176089659</v>
      </c>
      <c r="R35" s="586">
        <v>429084.17827694298</v>
      </c>
      <c r="S35" s="584">
        <v>1080140.3700378395</v>
      </c>
    </row>
    <row r="36" spans="1:19" ht="12.75">
      <c r="A36" s="446">
        <v>90</v>
      </c>
      <c r="B36" s="446" t="s">
        <v>59</v>
      </c>
      <c r="C36" s="474">
        <v>1388</v>
      </c>
      <c r="D36" s="474">
        <v>210</v>
      </c>
      <c r="E36" s="474">
        <v>129</v>
      </c>
      <c r="G36" s="474">
        <v>115870.24</v>
      </c>
      <c r="H36" s="474">
        <v>154207.20000000001</v>
      </c>
      <c r="I36" s="474">
        <v>10642.5</v>
      </c>
      <c r="J36" s="588">
        <v>280719.94</v>
      </c>
      <c r="K36" s="474"/>
      <c r="L36" s="588">
        <v>200317.05587476716</v>
      </c>
      <c r="M36" s="588">
        <v>-140359.97</v>
      </c>
      <c r="N36" s="588">
        <v>59957.085874767159</v>
      </c>
      <c r="O36" s="588">
        <v>4080.27</v>
      </c>
      <c r="P36" s="474"/>
      <c r="Q36" s="600">
        <f t="shared" si="0"/>
        <v>344757.29587476718</v>
      </c>
      <c r="R36" s="586">
        <v>157682.6419541467</v>
      </c>
      <c r="S36" s="584">
        <v>502439.93782891391</v>
      </c>
    </row>
    <row r="37" spans="1:19" ht="12.75">
      <c r="A37" s="446">
        <v>91</v>
      </c>
      <c r="B37" s="446" t="s">
        <v>60</v>
      </c>
      <c r="C37" s="474">
        <v>442093</v>
      </c>
      <c r="D37" s="474">
        <v>50575</v>
      </c>
      <c r="E37" s="474">
        <v>131878</v>
      </c>
      <c r="G37" s="474">
        <v>36905923.640000001</v>
      </c>
      <c r="H37" s="474">
        <v>37138234</v>
      </c>
      <c r="I37" s="474">
        <v>10879935</v>
      </c>
      <c r="J37" s="588">
        <v>84924092.640000001</v>
      </c>
      <c r="K37" s="474"/>
      <c r="L37" s="588">
        <v>35325494.142591663</v>
      </c>
      <c r="M37" s="588">
        <v>-42462046.32</v>
      </c>
      <c r="N37" s="588">
        <v>-7136552.1774083376</v>
      </c>
      <c r="O37" s="588">
        <v>4171301.1399999997</v>
      </c>
      <c r="P37" s="474"/>
      <c r="Q37" s="600">
        <f t="shared" si="0"/>
        <v>81958841.602591664</v>
      </c>
      <c r="R37" s="586">
        <v>17349434.160264015</v>
      </c>
      <c r="S37" s="584">
        <v>99308275.762855679</v>
      </c>
    </row>
    <row r="38" spans="1:19" ht="12.75">
      <c r="A38" s="446">
        <v>92</v>
      </c>
      <c r="B38" s="446" t="s">
        <v>61</v>
      </c>
      <c r="C38" s="474">
        <v>159397</v>
      </c>
      <c r="D38" s="474">
        <v>19875</v>
      </c>
      <c r="E38" s="474">
        <v>66586</v>
      </c>
      <c r="G38" s="474">
        <v>13306461.560000001</v>
      </c>
      <c r="H38" s="474">
        <v>14594610.000000002</v>
      </c>
      <c r="I38" s="474">
        <v>5493345</v>
      </c>
      <c r="J38" s="588">
        <v>33394416.560000002</v>
      </c>
      <c r="K38" s="474"/>
      <c r="L38" s="588">
        <v>15388301.9105462</v>
      </c>
      <c r="M38" s="588">
        <v>-16697208.280000001</v>
      </c>
      <c r="N38" s="588">
        <v>-1308906.3694538008</v>
      </c>
      <c r="O38" s="588">
        <v>2106115.1799999997</v>
      </c>
      <c r="P38" s="474"/>
      <c r="Q38" s="600">
        <f t="shared" si="0"/>
        <v>34191625.370546199</v>
      </c>
      <c r="R38" s="586">
        <v>10165974.187999807</v>
      </c>
      <c r="S38" s="584">
        <v>44357599.558546007</v>
      </c>
    </row>
    <row r="39" spans="1:19" ht="12.75">
      <c r="A39" s="446">
        <v>97</v>
      </c>
      <c r="B39" s="446" t="s">
        <v>62</v>
      </c>
      <c r="C39" s="474">
        <v>994</v>
      </c>
      <c r="D39" s="474">
        <v>123</v>
      </c>
      <c r="E39" s="474">
        <v>63</v>
      </c>
      <c r="G39" s="474">
        <v>82979.12000000001</v>
      </c>
      <c r="H39" s="474">
        <v>90321.36</v>
      </c>
      <c r="I39" s="474">
        <v>5197.5</v>
      </c>
      <c r="J39" s="588">
        <v>178497.98</v>
      </c>
      <c r="K39" s="474"/>
      <c r="L39" s="588">
        <v>109689.75482661955</v>
      </c>
      <c r="M39" s="588">
        <v>-89248.99</v>
      </c>
      <c r="N39" s="588">
        <v>20440.764826619547</v>
      </c>
      <c r="O39" s="588">
        <v>1992.6899999999998</v>
      </c>
      <c r="P39" s="474"/>
      <c r="Q39" s="600">
        <f t="shared" si="0"/>
        <v>200931.43482661957</v>
      </c>
      <c r="R39" s="586">
        <v>71137.816863066037</v>
      </c>
      <c r="S39" s="584">
        <v>272069.25168968563</v>
      </c>
    </row>
    <row r="40" spans="1:19" ht="12.75">
      <c r="A40" s="446">
        <v>98</v>
      </c>
      <c r="B40" s="446" t="s">
        <v>63</v>
      </c>
      <c r="C40" s="474">
        <v>12134</v>
      </c>
      <c r="D40" s="474">
        <v>1059</v>
      </c>
      <c r="E40" s="474">
        <v>732</v>
      </c>
      <c r="G40" s="474">
        <v>1012946.3200000001</v>
      </c>
      <c r="H40" s="474">
        <v>777644.88</v>
      </c>
      <c r="I40" s="474">
        <v>60390</v>
      </c>
      <c r="J40" s="588">
        <v>1850981.2000000002</v>
      </c>
      <c r="K40" s="474"/>
      <c r="L40" s="588">
        <v>1133605.7541564063</v>
      </c>
      <c r="M40" s="588">
        <v>-925490.60000000009</v>
      </c>
      <c r="N40" s="588">
        <v>208115.15415640618</v>
      </c>
      <c r="O40" s="588">
        <v>23153.16</v>
      </c>
      <c r="P40" s="474"/>
      <c r="Q40" s="600">
        <f t="shared" si="0"/>
        <v>2082249.5141564063</v>
      </c>
      <c r="R40" s="586">
        <v>721277.40261503099</v>
      </c>
      <c r="S40" s="584">
        <v>2803526.916771437</v>
      </c>
    </row>
    <row r="41" spans="1:19" ht="12.75">
      <c r="A41" s="446">
        <v>102</v>
      </c>
      <c r="B41" s="446" t="s">
        <v>64</v>
      </c>
      <c r="C41" s="474">
        <v>5057</v>
      </c>
      <c r="D41" s="474">
        <v>451</v>
      </c>
      <c r="E41" s="474">
        <v>494</v>
      </c>
      <c r="G41" s="474">
        <v>422158.36000000004</v>
      </c>
      <c r="H41" s="474">
        <v>331178.32</v>
      </c>
      <c r="I41" s="474">
        <v>40755</v>
      </c>
      <c r="J41" s="588">
        <v>794091.68</v>
      </c>
      <c r="K41" s="474"/>
      <c r="L41" s="588">
        <v>320261.18306306319</v>
      </c>
      <c r="M41" s="588">
        <v>-397045.84</v>
      </c>
      <c r="N41" s="588">
        <v>-76784.656936936837</v>
      </c>
      <c r="O41" s="588">
        <v>15625.22</v>
      </c>
      <c r="P41" s="474"/>
      <c r="Q41" s="600">
        <f t="shared" si="0"/>
        <v>732932.24306306313</v>
      </c>
      <c r="R41" s="586">
        <v>541626.13667940395</v>
      </c>
      <c r="S41" s="584">
        <v>1274558.3797424671</v>
      </c>
    </row>
    <row r="42" spans="1:19" ht="12.75">
      <c r="A42" s="446">
        <v>103</v>
      </c>
      <c r="B42" s="446" t="s">
        <v>65</v>
      </c>
      <c r="C42" s="474">
        <v>1092</v>
      </c>
      <c r="D42" s="474">
        <v>127</v>
      </c>
      <c r="E42" s="474">
        <v>45</v>
      </c>
      <c r="G42" s="474">
        <v>91160.16</v>
      </c>
      <c r="H42" s="474">
        <v>93258.64</v>
      </c>
      <c r="I42" s="474">
        <v>3712.5</v>
      </c>
      <c r="J42" s="588">
        <v>188131.3</v>
      </c>
      <c r="K42" s="474"/>
      <c r="L42" s="588">
        <v>89581.479958435812</v>
      </c>
      <c r="M42" s="588">
        <v>-94065.65</v>
      </c>
      <c r="N42" s="588">
        <v>-4484.1700415641826</v>
      </c>
      <c r="O42" s="588">
        <v>1423.35</v>
      </c>
      <c r="P42" s="474"/>
      <c r="Q42" s="600">
        <f t="shared" si="0"/>
        <v>185070.47995843581</v>
      </c>
      <c r="R42" s="586">
        <v>120371.25168263924</v>
      </c>
      <c r="S42" s="584">
        <v>305441.73164107505</v>
      </c>
    </row>
    <row r="43" spans="1:19" ht="12.75">
      <c r="A43" s="446">
        <v>105</v>
      </c>
      <c r="B43" s="446" t="s">
        <v>66</v>
      </c>
      <c r="C43" s="474">
        <v>892</v>
      </c>
      <c r="D43" s="474">
        <v>124</v>
      </c>
      <c r="E43" s="474">
        <v>43</v>
      </c>
      <c r="G43" s="474">
        <v>74464.160000000003</v>
      </c>
      <c r="H43" s="474">
        <v>91055.680000000008</v>
      </c>
      <c r="I43" s="474">
        <v>3547.5</v>
      </c>
      <c r="J43" s="588">
        <v>169067.34000000003</v>
      </c>
      <c r="K43" s="474"/>
      <c r="L43" s="588">
        <v>107468.16383548029</v>
      </c>
      <c r="M43" s="588">
        <v>-84533.670000000013</v>
      </c>
      <c r="N43" s="588">
        <v>22934.493835480273</v>
      </c>
      <c r="O43" s="588">
        <v>1360.09</v>
      </c>
      <c r="P43" s="474"/>
      <c r="Q43" s="600">
        <f t="shared" si="0"/>
        <v>193361.92383548029</v>
      </c>
      <c r="R43" s="586">
        <v>112731.41746281052</v>
      </c>
      <c r="S43" s="584">
        <v>306093.34129829082</v>
      </c>
    </row>
    <row r="44" spans="1:19" ht="12.75">
      <c r="A44" s="446">
        <v>106</v>
      </c>
      <c r="B44" s="446" t="s">
        <v>67</v>
      </c>
      <c r="C44" s="474">
        <v>27145</v>
      </c>
      <c r="D44" s="474">
        <v>3254</v>
      </c>
      <c r="E44" s="474">
        <v>3681</v>
      </c>
      <c r="G44" s="474">
        <v>2266064.6</v>
      </c>
      <c r="H44" s="474">
        <v>2389477.2800000003</v>
      </c>
      <c r="I44" s="474">
        <v>303682.5</v>
      </c>
      <c r="J44" s="588">
        <v>4959224.3800000008</v>
      </c>
      <c r="K44" s="474"/>
      <c r="L44" s="588">
        <v>2259243.0935309716</v>
      </c>
      <c r="M44" s="588">
        <v>-2479612.1900000004</v>
      </c>
      <c r="N44" s="588">
        <v>-220369.09646902885</v>
      </c>
      <c r="O44" s="588">
        <v>116430.03</v>
      </c>
      <c r="P44" s="474"/>
      <c r="Q44" s="600">
        <f t="shared" si="0"/>
        <v>4855285.3135309722</v>
      </c>
      <c r="R44" s="586">
        <v>2167594.440275576</v>
      </c>
      <c r="S44" s="584">
        <v>7022879.7538065482</v>
      </c>
    </row>
    <row r="45" spans="1:19" ht="12.75">
      <c r="A45" s="446">
        <v>108</v>
      </c>
      <c r="B45" s="446" t="s">
        <v>68</v>
      </c>
      <c r="C45" s="474">
        <v>5617</v>
      </c>
      <c r="D45" s="474">
        <v>578</v>
      </c>
      <c r="E45" s="474">
        <v>214</v>
      </c>
      <c r="G45" s="474">
        <v>468907.16000000003</v>
      </c>
      <c r="H45" s="474">
        <v>424436.96</v>
      </c>
      <c r="I45" s="474">
        <v>17655</v>
      </c>
      <c r="J45" s="588">
        <v>910999.12000000011</v>
      </c>
      <c r="K45" s="474"/>
      <c r="L45" s="588">
        <v>434550.29477082385</v>
      </c>
      <c r="M45" s="588">
        <v>-455499.56000000006</v>
      </c>
      <c r="N45" s="588">
        <v>-20949.265229176206</v>
      </c>
      <c r="O45" s="588">
        <v>6768.82</v>
      </c>
      <c r="P45" s="474"/>
      <c r="Q45" s="600">
        <f t="shared" si="0"/>
        <v>896818.6747708238</v>
      </c>
      <c r="R45" s="586">
        <v>386967.165501957</v>
      </c>
      <c r="S45" s="584">
        <v>1283785.8402727807</v>
      </c>
    </row>
    <row r="46" spans="1:19" ht="12.75">
      <c r="A46" s="446">
        <v>109</v>
      </c>
      <c r="B46" s="446" t="s">
        <v>69</v>
      </c>
      <c r="C46" s="474">
        <v>38148</v>
      </c>
      <c r="D46" s="474">
        <v>4519</v>
      </c>
      <c r="E46" s="474">
        <v>4660</v>
      </c>
      <c r="G46" s="474">
        <v>3184595.04</v>
      </c>
      <c r="H46" s="474">
        <v>3318392.08</v>
      </c>
      <c r="I46" s="474">
        <v>384450</v>
      </c>
      <c r="J46" s="588">
        <v>6887437.1200000001</v>
      </c>
      <c r="K46" s="474"/>
      <c r="L46" s="588">
        <v>3322159.5854255399</v>
      </c>
      <c r="M46" s="588">
        <v>-3443718.56</v>
      </c>
      <c r="N46" s="588">
        <v>-121558.97457446018</v>
      </c>
      <c r="O46" s="588">
        <v>147395.79999999999</v>
      </c>
      <c r="P46" s="474"/>
      <c r="Q46" s="600">
        <f t="shared" si="0"/>
        <v>6913273.9454255393</v>
      </c>
      <c r="R46" s="586">
        <v>2513980.6113185212</v>
      </c>
      <c r="S46" s="584">
        <v>9427254.5567440614</v>
      </c>
    </row>
    <row r="47" spans="1:19" ht="12.75">
      <c r="A47" s="446">
        <v>111</v>
      </c>
      <c r="B47" s="446" t="s">
        <v>70</v>
      </c>
      <c r="C47" s="474">
        <v>8967</v>
      </c>
      <c r="D47" s="474">
        <v>1289</v>
      </c>
      <c r="E47" s="474">
        <v>903</v>
      </c>
      <c r="G47" s="474">
        <v>748565.16</v>
      </c>
      <c r="H47" s="474">
        <v>946538.4800000001</v>
      </c>
      <c r="I47" s="474">
        <v>74497.5</v>
      </c>
      <c r="J47" s="588">
        <v>1769601.1400000001</v>
      </c>
      <c r="K47" s="474"/>
      <c r="L47" s="588">
        <v>1064950.9070217507</v>
      </c>
      <c r="M47" s="588">
        <v>-884800.57000000007</v>
      </c>
      <c r="N47" s="588">
        <v>180150.33702175063</v>
      </c>
      <c r="O47" s="588">
        <v>28561.89</v>
      </c>
      <c r="P47" s="474"/>
      <c r="Q47" s="600">
        <f t="shared" si="0"/>
        <v>1978313.3670217507</v>
      </c>
      <c r="R47" s="586">
        <v>580310.68038950115</v>
      </c>
      <c r="S47" s="584">
        <v>2558624.0474112518</v>
      </c>
    </row>
    <row r="48" spans="1:19" ht="12.75">
      <c r="A48" s="446">
        <v>139</v>
      </c>
      <c r="B48" s="446" t="s">
        <v>71</v>
      </c>
      <c r="C48" s="474">
        <v>5050</v>
      </c>
      <c r="D48" s="474">
        <v>657</v>
      </c>
      <c r="E48" s="474">
        <v>88</v>
      </c>
      <c r="G48" s="474">
        <v>421574</v>
      </c>
      <c r="H48" s="474">
        <v>482448.24000000005</v>
      </c>
      <c r="I48" s="474">
        <v>7260</v>
      </c>
      <c r="J48" s="588">
        <v>911282.24</v>
      </c>
      <c r="K48" s="474"/>
      <c r="L48" s="588">
        <v>433812.97137158451</v>
      </c>
      <c r="M48" s="588">
        <v>-455641.12</v>
      </c>
      <c r="N48" s="588">
        <v>-21828.148628415482</v>
      </c>
      <c r="O48" s="588">
        <v>2783.44</v>
      </c>
      <c r="P48" s="474"/>
      <c r="Q48" s="600">
        <f t="shared" si="0"/>
        <v>892237.53137158439</v>
      </c>
      <c r="R48" s="586">
        <v>551606.1976680411</v>
      </c>
      <c r="S48" s="584">
        <v>1443843.7290396255</v>
      </c>
    </row>
    <row r="49" spans="1:19" ht="12.75">
      <c r="A49" s="446">
        <v>140</v>
      </c>
      <c r="B49" s="446" t="s">
        <v>72</v>
      </c>
      <c r="C49" s="474">
        <v>10977</v>
      </c>
      <c r="D49" s="474">
        <v>1525</v>
      </c>
      <c r="E49" s="474">
        <v>851</v>
      </c>
      <c r="G49" s="474">
        <v>916359.96000000008</v>
      </c>
      <c r="H49" s="474">
        <v>1119838</v>
      </c>
      <c r="I49" s="474">
        <v>70207.5</v>
      </c>
      <c r="J49" s="588">
        <v>2106405.46</v>
      </c>
      <c r="K49" s="474"/>
      <c r="L49" s="588">
        <v>1148698.4510779332</v>
      </c>
      <c r="M49" s="588">
        <v>-1053202.73</v>
      </c>
      <c r="N49" s="588">
        <v>95495.721077933209</v>
      </c>
      <c r="O49" s="588">
        <v>26917.129999999997</v>
      </c>
      <c r="P49" s="474"/>
      <c r="Q49" s="600">
        <f t="shared" si="0"/>
        <v>2228818.3110779328</v>
      </c>
      <c r="R49" s="586">
        <v>778185.43467979413</v>
      </c>
      <c r="S49" s="584">
        <v>3007003.745757727</v>
      </c>
    </row>
    <row r="50" spans="1:19" ht="12.75">
      <c r="A50" s="446">
        <v>142</v>
      </c>
      <c r="B50" s="446" t="s">
        <v>73</v>
      </c>
      <c r="C50" s="474">
        <v>3208</v>
      </c>
      <c r="D50" s="474">
        <v>357</v>
      </c>
      <c r="E50" s="474">
        <v>157</v>
      </c>
      <c r="G50" s="474">
        <v>267803.84000000003</v>
      </c>
      <c r="H50" s="474">
        <v>262152.24</v>
      </c>
      <c r="I50" s="474">
        <v>12952.5</v>
      </c>
      <c r="J50" s="588">
        <v>542908.58000000007</v>
      </c>
      <c r="K50" s="474"/>
      <c r="L50" s="588">
        <v>375007.19797188701</v>
      </c>
      <c r="M50" s="588">
        <v>-271454.29000000004</v>
      </c>
      <c r="N50" s="588">
        <v>103552.90797188698</v>
      </c>
      <c r="O50" s="588">
        <v>4965.91</v>
      </c>
      <c r="P50" s="474"/>
      <c r="Q50" s="600">
        <f t="shared" si="0"/>
        <v>651427.39797188703</v>
      </c>
      <c r="R50" s="586">
        <v>182776.87291591475</v>
      </c>
      <c r="S50" s="584">
        <v>834204.27088780177</v>
      </c>
    </row>
    <row r="51" spans="1:19" ht="12.75">
      <c r="A51" s="446">
        <v>143</v>
      </c>
      <c r="B51" s="446" t="s">
        <v>74</v>
      </c>
      <c r="C51" s="474">
        <v>3435</v>
      </c>
      <c r="D51" s="474">
        <v>397</v>
      </c>
      <c r="E51" s="474">
        <v>321</v>
      </c>
      <c r="G51" s="474">
        <v>286753.8</v>
      </c>
      <c r="H51" s="474">
        <v>291525.04000000004</v>
      </c>
      <c r="I51" s="474">
        <v>26482.5</v>
      </c>
      <c r="J51" s="588">
        <v>604761.34000000008</v>
      </c>
      <c r="K51" s="474"/>
      <c r="L51" s="588">
        <v>271803.36173789349</v>
      </c>
      <c r="M51" s="588">
        <v>-302380.67000000004</v>
      </c>
      <c r="N51" s="588">
        <v>-30577.308262106555</v>
      </c>
      <c r="O51" s="588">
        <v>10153.23</v>
      </c>
      <c r="P51" s="474"/>
      <c r="Q51" s="600">
        <f t="shared" si="0"/>
        <v>584337.26173789357</v>
      </c>
      <c r="R51" s="586">
        <v>334277.64786337712</v>
      </c>
      <c r="S51" s="584">
        <v>918614.90960127069</v>
      </c>
    </row>
    <row r="52" spans="1:19" ht="12.75">
      <c r="A52" s="446">
        <v>145</v>
      </c>
      <c r="B52" s="446" t="s">
        <v>75</v>
      </c>
      <c r="C52" s="474">
        <v>6666</v>
      </c>
      <c r="D52" s="474">
        <v>468</v>
      </c>
      <c r="E52" s="474">
        <v>202</v>
      </c>
      <c r="G52" s="474">
        <v>556477.68000000005</v>
      </c>
      <c r="H52" s="474">
        <v>343661.76</v>
      </c>
      <c r="I52" s="474">
        <v>16665</v>
      </c>
      <c r="J52" s="588">
        <v>916804.44000000006</v>
      </c>
      <c r="K52" s="474"/>
      <c r="L52" s="588">
        <v>429483.17178188852</v>
      </c>
      <c r="M52" s="588">
        <v>-458402.22000000003</v>
      </c>
      <c r="N52" s="588">
        <v>-28919.048218111508</v>
      </c>
      <c r="O52" s="588">
        <v>6389.26</v>
      </c>
      <c r="P52" s="474"/>
      <c r="Q52" s="600">
        <f t="shared" si="0"/>
        <v>894274.65178188856</v>
      </c>
      <c r="R52" s="586">
        <v>366573.14791111095</v>
      </c>
      <c r="S52" s="584">
        <v>1260847.7996929996</v>
      </c>
    </row>
    <row r="53" spans="1:19" ht="12.75">
      <c r="A53" s="446">
        <v>146</v>
      </c>
      <c r="B53" s="446" t="s">
        <v>76</v>
      </c>
      <c r="C53" s="474">
        <v>1935</v>
      </c>
      <c r="D53" s="474">
        <v>313</v>
      </c>
      <c r="E53" s="474">
        <v>193</v>
      </c>
      <c r="G53" s="474">
        <v>161533.80000000002</v>
      </c>
      <c r="H53" s="474">
        <v>229842.16</v>
      </c>
      <c r="I53" s="474">
        <v>15922.5</v>
      </c>
      <c r="J53" s="588">
        <v>407298.46</v>
      </c>
      <c r="K53" s="474"/>
      <c r="L53" s="588">
        <v>313344.53348666301</v>
      </c>
      <c r="M53" s="588">
        <v>-203649.23</v>
      </c>
      <c r="N53" s="588">
        <v>109695.303486663</v>
      </c>
      <c r="O53" s="588">
        <v>6104.59</v>
      </c>
      <c r="P53" s="474"/>
      <c r="Q53" s="600">
        <f t="shared" si="0"/>
        <v>523098.35348666302</v>
      </c>
      <c r="R53" s="586">
        <v>151013.83184553613</v>
      </c>
      <c r="S53" s="584">
        <v>674112.18533219909</v>
      </c>
    </row>
    <row r="54" spans="1:19" ht="12.75">
      <c r="A54" s="446">
        <v>148</v>
      </c>
      <c r="B54" s="446" t="s">
        <v>77</v>
      </c>
      <c r="C54" s="474">
        <v>4110</v>
      </c>
      <c r="D54" s="474">
        <v>475</v>
      </c>
      <c r="E54" s="474">
        <v>358</v>
      </c>
      <c r="G54" s="474">
        <v>343102.8</v>
      </c>
      <c r="H54" s="474">
        <v>348802</v>
      </c>
      <c r="I54" s="474">
        <v>29535</v>
      </c>
      <c r="J54" s="588">
        <v>721439.8</v>
      </c>
      <c r="K54" s="474"/>
      <c r="L54" s="588">
        <v>380747.26745200565</v>
      </c>
      <c r="M54" s="588">
        <v>-360719.9</v>
      </c>
      <c r="N54" s="588">
        <v>20027.367452005623</v>
      </c>
      <c r="O54" s="588">
        <v>11323.539999999999</v>
      </c>
      <c r="P54" s="474"/>
      <c r="Q54" s="600">
        <f t="shared" si="0"/>
        <v>752790.70745200571</v>
      </c>
      <c r="R54" s="586">
        <v>258610.77684593294</v>
      </c>
      <c r="S54" s="584">
        <v>1011401.4842979386</v>
      </c>
    </row>
    <row r="55" spans="1:19" ht="12.75">
      <c r="A55" s="446">
        <v>149</v>
      </c>
      <c r="B55" s="446" t="s">
        <v>78</v>
      </c>
      <c r="C55" s="474">
        <v>2974</v>
      </c>
      <c r="D55" s="474">
        <v>188</v>
      </c>
      <c r="E55" s="474">
        <v>278</v>
      </c>
      <c r="G55" s="474">
        <v>248269.52000000002</v>
      </c>
      <c r="H55" s="474">
        <v>138052.16</v>
      </c>
      <c r="I55" s="474">
        <v>22935</v>
      </c>
      <c r="J55" s="588">
        <v>409256.68000000005</v>
      </c>
      <c r="K55" s="474"/>
      <c r="L55" s="588">
        <v>163458.49805889334</v>
      </c>
      <c r="M55" s="588">
        <v>-204628.34000000003</v>
      </c>
      <c r="N55" s="588">
        <v>-41169.841941106686</v>
      </c>
      <c r="O55" s="588">
        <v>8793.14</v>
      </c>
      <c r="P55" s="474"/>
      <c r="Q55" s="600">
        <f t="shared" si="0"/>
        <v>376879.97805889335</v>
      </c>
      <c r="R55" s="586">
        <v>38187.848451073107</v>
      </c>
      <c r="S55" s="584">
        <v>415067.82650996646</v>
      </c>
    </row>
    <row r="56" spans="1:19" ht="12.75">
      <c r="A56" s="446">
        <v>151</v>
      </c>
      <c r="B56" s="446" t="s">
        <v>79</v>
      </c>
      <c r="C56" s="474">
        <v>908</v>
      </c>
      <c r="D56" s="474">
        <v>57</v>
      </c>
      <c r="E56" s="474">
        <v>80</v>
      </c>
      <c r="G56" s="474">
        <v>75799.839999999997</v>
      </c>
      <c r="H56" s="474">
        <v>41856.240000000005</v>
      </c>
      <c r="I56" s="474">
        <v>6600</v>
      </c>
      <c r="J56" s="588">
        <v>124256.08</v>
      </c>
      <c r="K56" s="474"/>
      <c r="L56" s="588">
        <v>44162.302879791889</v>
      </c>
      <c r="M56" s="588">
        <v>-62128.04</v>
      </c>
      <c r="N56" s="588">
        <v>-17965.737120208112</v>
      </c>
      <c r="O56" s="588">
        <v>2530.4</v>
      </c>
      <c r="P56" s="474"/>
      <c r="Q56" s="600">
        <f t="shared" si="0"/>
        <v>108820.74287979188</v>
      </c>
      <c r="R56" s="586">
        <v>60101.949634589699</v>
      </c>
      <c r="S56" s="584">
        <v>168922.69251438158</v>
      </c>
    </row>
    <row r="57" spans="1:19" ht="12.75">
      <c r="A57" s="446">
        <v>152</v>
      </c>
      <c r="B57" s="446" t="s">
        <v>80</v>
      </c>
      <c r="C57" s="474">
        <v>2219</v>
      </c>
      <c r="D57" s="474">
        <v>167</v>
      </c>
      <c r="E57" s="474">
        <v>79</v>
      </c>
      <c r="G57" s="474">
        <v>185242.12</v>
      </c>
      <c r="H57" s="474">
        <v>122631.44</v>
      </c>
      <c r="I57" s="474">
        <v>6517.5</v>
      </c>
      <c r="J57" s="588">
        <v>314391.06</v>
      </c>
      <c r="K57" s="474"/>
      <c r="L57" s="588">
        <v>162957.00690793857</v>
      </c>
      <c r="M57" s="588">
        <v>-157195.53</v>
      </c>
      <c r="N57" s="588">
        <v>5761.4769079385733</v>
      </c>
      <c r="O57" s="588">
        <v>2498.77</v>
      </c>
      <c r="P57" s="474"/>
      <c r="Q57" s="600">
        <f t="shared" si="0"/>
        <v>322651.30690793856</v>
      </c>
      <c r="R57" s="586">
        <v>152581.63259346157</v>
      </c>
      <c r="S57" s="584">
        <v>475232.93950140011</v>
      </c>
    </row>
    <row r="58" spans="1:19" ht="12.75">
      <c r="A58" s="446">
        <v>153</v>
      </c>
      <c r="B58" s="446" t="s">
        <v>81</v>
      </c>
      <c r="C58" s="474">
        <v>13249</v>
      </c>
      <c r="D58" s="474">
        <v>2227</v>
      </c>
      <c r="E58" s="474">
        <v>2136</v>
      </c>
      <c r="G58" s="474">
        <v>1106026.52</v>
      </c>
      <c r="H58" s="474">
        <v>1635330.6400000001</v>
      </c>
      <c r="I58" s="474">
        <v>176220</v>
      </c>
      <c r="J58" s="588">
        <v>2917577.16</v>
      </c>
      <c r="K58" s="474"/>
      <c r="L58" s="588">
        <v>1805865.0207885664</v>
      </c>
      <c r="M58" s="588">
        <v>-1458788.58</v>
      </c>
      <c r="N58" s="588">
        <v>347076.44078856637</v>
      </c>
      <c r="O58" s="588">
        <v>67561.679999999993</v>
      </c>
      <c r="P58" s="474"/>
      <c r="Q58" s="600">
        <f t="shared" si="0"/>
        <v>3332215.2807885665</v>
      </c>
      <c r="R58" s="586">
        <v>1970819.4952160623</v>
      </c>
      <c r="S58" s="584">
        <v>5303034.7760046292</v>
      </c>
    </row>
    <row r="59" spans="1:19" ht="12.75">
      <c r="A59" s="446">
        <v>165</v>
      </c>
      <c r="B59" s="446" t="s">
        <v>82</v>
      </c>
      <c r="C59" s="474">
        <v>8879</v>
      </c>
      <c r="D59" s="474">
        <v>864</v>
      </c>
      <c r="E59" s="474">
        <v>612</v>
      </c>
      <c r="G59" s="474">
        <v>741218.92</v>
      </c>
      <c r="H59" s="474">
        <v>634452.4800000001</v>
      </c>
      <c r="I59" s="474">
        <v>50490</v>
      </c>
      <c r="J59" s="588">
        <v>1426161.4000000001</v>
      </c>
      <c r="K59" s="474"/>
      <c r="L59" s="588">
        <v>715312.05977187853</v>
      </c>
      <c r="M59" s="588">
        <v>-713080.70000000007</v>
      </c>
      <c r="N59" s="588">
        <v>2231.3597718784586</v>
      </c>
      <c r="O59" s="588">
        <v>19357.559999999998</v>
      </c>
      <c r="P59" s="474"/>
      <c r="Q59" s="600">
        <f t="shared" si="0"/>
        <v>1447750.3197718787</v>
      </c>
      <c r="R59" s="586">
        <v>637902.4292259661</v>
      </c>
      <c r="S59" s="584">
        <v>2085652.7489978448</v>
      </c>
    </row>
    <row r="60" spans="1:19" ht="12.75">
      <c r="A60" s="446">
        <v>167</v>
      </c>
      <c r="B60" s="446" t="s">
        <v>83</v>
      </c>
      <c r="C60" s="474">
        <v>47403</v>
      </c>
      <c r="D60" s="474">
        <v>6813</v>
      </c>
      <c r="E60" s="474">
        <v>5753</v>
      </c>
      <c r="G60" s="474">
        <v>3957202.4400000004</v>
      </c>
      <c r="H60" s="474">
        <v>5002922.16</v>
      </c>
      <c r="I60" s="474">
        <v>474622.5</v>
      </c>
      <c r="J60" s="588">
        <v>9434747.1000000015</v>
      </c>
      <c r="K60" s="474"/>
      <c r="L60" s="588">
        <v>6221799.8026622925</v>
      </c>
      <c r="M60" s="588">
        <v>-4717373.5500000007</v>
      </c>
      <c r="N60" s="588">
        <v>1504426.2526622918</v>
      </c>
      <c r="O60" s="588">
        <v>181967.38999999998</v>
      </c>
      <c r="P60" s="474"/>
      <c r="Q60" s="600">
        <f t="shared" si="0"/>
        <v>11121140.742662294</v>
      </c>
      <c r="R60" s="586">
        <v>3139853.0823817085</v>
      </c>
      <c r="S60" s="584">
        <v>14260993.825044002</v>
      </c>
    </row>
    <row r="61" spans="1:19" ht="12.75">
      <c r="A61" s="446">
        <v>169</v>
      </c>
      <c r="B61" s="446" t="s">
        <v>84</v>
      </c>
      <c r="C61" s="474">
        <v>2589</v>
      </c>
      <c r="D61" s="474">
        <v>248</v>
      </c>
      <c r="E61" s="474">
        <v>172</v>
      </c>
      <c r="G61" s="474">
        <v>216129.72</v>
      </c>
      <c r="H61" s="474">
        <v>182111.36000000002</v>
      </c>
      <c r="I61" s="474">
        <v>14190</v>
      </c>
      <c r="J61" s="588">
        <v>412431.08</v>
      </c>
      <c r="K61" s="474"/>
      <c r="L61" s="588">
        <v>211048.779961372</v>
      </c>
      <c r="M61" s="588">
        <v>-206215.54</v>
      </c>
      <c r="N61" s="588">
        <v>4833.2399613719899</v>
      </c>
      <c r="O61" s="588">
        <v>5440.36</v>
      </c>
      <c r="P61" s="474"/>
      <c r="Q61" s="600">
        <f t="shared" si="0"/>
        <v>422704.67996137199</v>
      </c>
      <c r="R61" s="586">
        <v>236395.50705608181</v>
      </c>
      <c r="S61" s="584">
        <v>659100.18701745383</v>
      </c>
    </row>
    <row r="62" spans="1:19" ht="12.75">
      <c r="A62" s="446">
        <v>171</v>
      </c>
      <c r="B62" s="446" t="s">
        <v>85</v>
      </c>
      <c r="C62" s="474">
        <v>2333</v>
      </c>
      <c r="D62" s="474">
        <v>253</v>
      </c>
      <c r="E62" s="474">
        <v>262</v>
      </c>
      <c r="G62" s="474">
        <v>194758.84</v>
      </c>
      <c r="H62" s="474">
        <v>185782.96000000002</v>
      </c>
      <c r="I62" s="474">
        <v>21615</v>
      </c>
      <c r="J62" s="588">
        <v>402156.80000000005</v>
      </c>
      <c r="K62" s="474"/>
      <c r="L62" s="588">
        <v>239566.80590862213</v>
      </c>
      <c r="M62" s="588">
        <v>-201078.40000000002</v>
      </c>
      <c r="N62" s="588">
        <v>38488.40590862211</v>
      </c>
      <c r="O62" s="588">
        <v>8287.06</v>
      </c>
      <c r="P62" s="474"/>
      <c r="Q62" s="600">
        <f t="shared" si="0"/>
        <v>448932.26590862212</v>
      </c>
      <c r="R62" s="586">
        <v>252707.80440952297</v>
      </c>
      <c r="S62" s="584">
        <v>701640.0703181451</v>
      </c>
    </row>
    <row r="63" spans="1:19" ht="12.75">
      <c r="A63" s="446">
        <v>172</v>
      </c>
      <c r="B63" s="446" t="s">
        <v>86</v>
      </c>
      <c r="C63" s="474">
        <v>1888</v>
      </c>
      <c r="D63" s="474">
        <v>265</v>
      </c>
      <c r="E63" s="474">
        <v>120</v>
      </c>
      <c r="G63" s="474">
        <v>157610.24000000002</v>
      </c>
      <c r="H63" s="474">
        <v>194594.80000000002</v>
      </c>
      <c r="I63" s="474">
        <v>9900</v>
      </c>
      <c r="J63" s="588">
        <v>362105.04000000004</v>
      </c>
      <c r="K63" s="474"/>
      <c r="L63" s="588">
        <v>212834.79843544375</v>
      </c>
      <c r="M63" s="588">
        <v>-181052.52000000002</v>
      </c>
      <c r="N63" s="588">
        <v>31782.278435443732</v>
      </c>
      <c r="O63" s="588">
        <v>3795.6</v>
      </c>
      <c r="P63" s="474"/>
      <c r="Q63" s="600">
        <f t="shared" si="0"/>
        <v>397682.91843544377</v>
      </c>
      <c r="R63" s="586">
        <v>155567.12333135976</v>
      </c>
      <c r="S63" s="584">
        <v>553250.04176680348</v>
      </c>
    </row>
    <row r="64" spans="1:19" ht="12.75">
      <c r="A64" s="446">
        <v>176</v>
      </c>
      <c r="B64" s="446" t="s">
        <v>87</v>
      </c>
      <c r="C64" s="474">
        <v>2050</v>
      </c>
      <c r="D64" s="474">
        <v>357</v>
      </c>
      <c r="E64" s="474">
        <v>136</v>
      </c>
      <c r="G64" s="474">
        <v>171134</v>
      </c>
      <c r="H64" s="474">
        <v>262152.24</v>
      </c>
      <c r="I64" s="474">
        <v>11220</v>
      </c>
      <c r="J64" s="588">
        <v>444506.24</v>
      </c>
      <c r="K64" s="474"/>
      <c r="L64" s="588">
        <v>364345.6116616099</v>
      </c>
      <c r="M64" s="588">
        <v>-222253.12</v>
      </c>
      <c r="N64" s="588">
        <v>142092.49166160991</v>
      </c>
      <c r="O64" s="588">
        <v>4301.68</v>
      </c>
      <c r="P64" s="474"/>
      <c r="Q64" s="600">
        <f t="shared" si="0"/>
        <v>590900.41166160989</v>
      </c>
      <c r="R64" s="586">
        <v>223821.04717298021</v>
      </c>
      <c r="S64" s="584">
        <v>814721.45883459016</v>
      </c>
    </row>
    <row r="65" spans="1:19" ht="12.75">
      <c r="A65" s="446">
        <v>177</v>
      </c>
      <c r="B65" s="446" t="s">
        <v>88</v>
      </c>
      <c r="C65" s="474">
        <v>850</v>
      </c>
      <c r="D65" s="474">
        <v>83</v>
      </c>
      <c r="E65" s="474">
        <v>29</v>
      </c>
      <c r="G65" s="474">
        <v>70958</v>
      </c>
      <c r="H65" s="474">
        <v>60948.560000000005</v>
      </c>
      <c r="I65" s="474">
        <v>2392.5</v>
      </c>
      <c r="J65" s="588">
        <v>134299.06</v>
      </c>
      <c r="K65" s="474"/>
      <c r="L65" s="588">
        <v>73781.963666820768</v>
      </c>
      <c r="M65" s="588">
        <v>-67149.53</v>
      </c>
      <c r="N65" s="588">
        <v>6632.4336668207688</v>
      </c>
      <c r="O65" s="588">
        <v>917.27</v>
      </c>
      <c r="P65" s="474"/>
      <c r="Q65" s="600">
        <f t="shared" si="0"/>
        <v>141848.76366682074</v>
      </c>
      <c r="R65" s="586">
        <v>82428.2548913098</v>
      </c>
      <c r="S65" s="584">
        <v>224277.01855813054</v>
      </c>
    </row>
    <row r="66" spans="1:19" ht="12.75">
      <c r="A66" s="446">
        <v>178</v>
      </c>
      <c r="B66" s="446" t="s">
        <v>89</v>
      </c>
      <c r="C66" s="474">
        <v>2743</v>
      </c>
      <c r="D66" s="474">
        <v>267</v>
      </c>
      <c r="E66" s="474">
        <v>226</v>
      </c>
      <c r="G66" s="474">
        <v>228985.64</v>
      </c>
      <c r="H66" s="474">
        <v>196063.44</v>
      </c>
      <c r="I66" s="474">
        <v>18645</v>
      </c>
      <c r="J66" s="588">
        <v>443694.08000000002</v>
      </c>
      <c r="K66" s="474"/>
      <c r="L66" s="588">
        <v>243374.60539042365</v>
      </c>
      <c r="M66" s="588">
        <v>-221847.04000000001</v>
      </c>
      <c r="N66" s="588">
        <v>21527.565390423639</v>
      </c>
      <c r="O66" s="588">
        <v>7148.38</v>
      </c>
      <c r="P66" s="474"/>
      <c r="Q66" s="600">
        <f t="shared" si="0"/>
        <v>472370.02539042366</v>
      </c>
      <c r="R66" s="586">
        <v>203959.63121501342</v>
      </c>
      <c r="S66" s="584">
        <v>676329.65660543705</v>
      </c>
    </row>
    <row r="67" spans="1:19" ht="12.75">
      <c r="A67" s="446">
        <v>179</v>
      </c>
      <c r="B67" s="446" t="s">
        <v>90</v>
      </c>
      <c r="C67" s="474">
        <v>93446</v>
      </c>
      <c r="D67" s="474">
        <v>13154</v>
      </c>
      <c r="E67" s="474">
        <v>10003</v>
      </c>
      <c r="G67" s="474">
        <v>7800872.0800000001</v>
      </c>
      <c r="H67" s="474">
        <v>9659245.2800000012</v>
      </c>
      <c r="I67" s="474">
        <v>825247.5</v>
      </c>
      <c r="J67" s="588">
        <v>18285364.859999999</v>
      </c>
      <c r="K67" s="474"/>
      <c r="L67" s="588">
        <v>10332202.046378946</v>
      </c>
      <c r="M67" s="588">
        <v>-9142682.4299999997</v>
      </c>
      <c r="N67" s="588">
        <v>1189519.6163789462</v>
      </c>
      <c r="O67" s="588">
        <v>316394.89</v>
      </c>
      <c r="P67" s="474"/>
      <c r="Q67" s="600">
        <f t="shared" si="0"/>
        <v>19791279.366378948</v>
      </c>
      <c r="R67" s="586">
        <v>7246237.8489585929</v>
      </c>
      <c r="S67" s="584">
        <v>27037517.215337541</v>
      </c>
    </row>
    <row r="68" spans="1:19" ht="12.75">
      <c r="A68" s="446">
        <v>181</v>
      </c>
      <c r="B68" s="446" t="s">
        <v>91</v>
      </c>
      <c r="C68" s="474">
        <v>842</v>
      </c>
      <c r="D68" s="474">
        <v>74</v>
      </c>
      <c r="E68" s="474">
        <v>53</v>
      </c>
      <c r="G68" s="474">
        <v>70290.16</v>
      </c>
      <c r="H68" s="474">
        <v>54339.68</v>
      </c>
      <c r="I68" s="474">
        <v>4372.5</v>
      </c>
      <c r="J68" s="588">
        <v>129002.34</v>
      </c>
      <c r="K68" s="474"/>
      <c r="L68" s="588">
        <v>48198.227518634805</v>
      </c>
      <c r="M68" s="588">
        <v>-64501.17</v>
      </c>
      <c r="N68" s="588">
        <v>-16302.942481365193</v>
      </c>
      <c r="O68" s="588">
        <v>1676.3899999999999</v>
      </c>
      <c r="P68" s="474"/>
      <c r="Q68" s="600">
        <f t="shared" si="0"/>
        <v>114375.7875186348</v>
      </c>
      <c r="R68" s="586">
        <v>67066.497713681718</v>
      </c>
      <c r="S68" s="584">
        <v>181442.28523231653</v>
      </c>
    </row>
    <row r="69" spans="1:19" ht="12.75">
      <c r="A69" s="446">
        <v>182</v>
      </c>
      <c r="B69" s="446" t="s">
        <v>92</v>
      </c>
      <c r="C69" s="474">
        <v>9699</v>
      </c>
      <c r="D69" s="474">
        <v>1584</v>
      </c>
      <c r="E69" s="474">
        <v>630</v>
      </c>
      <c r="G69" s="474">
        <v>809672.52</v>
      </c>
      <c r="H69" s="474">
        <v>1163162.8800000001</v>
      </c>
      <c r="I69" s="474">
        <v>51975</v>
      </c>
      <c r="J69" s="588">
        <v>2024810.4000000001</v>
      </c>
      <c r="K69" s="474"/>
      <c r="L69" s="588">
        <v>1110304.8011424772</v>
      </c>
      <c r="M69" s="588">
        <v>-1012405.2000000001</v>
      </c>
      <c r="N69" s="588">
        <v>97899.601142477128</v>
      </c>
      <c r="O69" s="588">
        <v>19926.899999999998</v>
      </c>
      <c r="P69" s="474"/>
      <c r="Q69" s="600">
        <f t="shared" si="0"/>
        <v>2142636.9011424771</v>
      </c>
      <c r="R69" s="586">
        <v>1296076.7919070318</v>
      </c>
      <c r="S69" s="584">
        <v>3438713.6930495091</v>
      </c>
    </row>
    <row r="70" spans="1:19" ht="12.75">
      <c r="A70" s="446">
        <v>186</v>
      </c>
      <c r="B70" s="446" t="s">
        <v>93</v>
      </c>
      <c r="C70" s="474">
        <v>28047</v>
      </c>
      <c r="D70" s="474">
        <v>3005</v>
      </c>
      <c r="E70" s="474">
        <v>3945</v>
      </c>
      <c r="G70" s="474">
        <v>2341363.56</v>
      </c>
      <c r="H70" s="474">
        <v>2206631.6</v>
      </c>
      <c r="I70" s="474">
        <v>325462.5</v>
      </c>
      <c r="J70" s="588">
        <v>4873457.66</v>
      </c>
      <c r="K70" s="474"/>
      <c r="L70" s="588">
        <v>2015090.8167536962</v>
      </c>
      <c r="M70" s="588">
        <v>-2436728.83</v>
      </c>
      <c r="N70" s="588">
        <v>-421638.01324630389</v>
      </c>
      <c r="O70" s="588">
        <v>124780.34999999999</v>
      </c>
      <c r="P70" s="474"/>
      <c r="Q70" s="600">
        <f t="shared" si="0"/>
        <v>4576599.9967536964</v>
      </c>
      <c r="R70" s="586">
        <v>1230984.5746319396</v>
      </c>
      <c r="S70" s="584">
        <v>5807584.571385636</v>
      </c>
    </row>
    <row r="71" spans="1:19" ht="12.75">
      <c r="A71" s="446">
        <v>202</v>
      </c>
      <c r="B71" s="446" t="s">
        <v>94</v>
      </c>
      <c r="C71" s="474">
        <v>20500</v>
      </c>
      <c r="D71" s="474">
        <v>1482</v>
      </c>
      <c r="E71" s="474">
        <v>2306</v>
      </c>
      <c r="G71" s="474">
        <v>1711340</v>
      </c>
      <c r="H71" s="474">
        <v>1088262.24</v>
      </c>
      <c r="I71" s="474">
        <v>190245</v>
      </c>
      <c r="J71" s="588">
        <v>2989847.24</v>
      </c>
      <c r="K71" s="474"/>
      <c r="L71" s="588">
        <v>1358510.7898900553</v>
      </c>
      <c r="M71" s="588">
        <v>-1494923.62</v>
      </c>
      <c r="N71" s="588">
        <v>-136412.8301099448</v>
      </c>
      <c r="O71" s="588">
        <v>72938.78</v>
      </c>
      <c r="P71" s="474"/>
      <c r="Q71" s="600">
        <f t="shared" si="0"/>
        <v>2926373.1898900555</v>
      </c>
      <c r="R71" s="586">
        <v>1227989.8820834362</v>
      </c>
      <c r="S71" s="584">
        <v>4154363.0719734915</v>
      </c>
    </row>
    <row r="72" spans="1:19" ht="12.75">
      <c r="A72" s="446">
        <v>204</v>
      </c>
      <c r="B72" s="446" t="s">
        <v>95</v>
      </c>
      <c r="C72" s="474">
        <v>1274</v>
      </c>
      <c r="D72" s="474">
        <v>172</v>
      </c>
      <c r="E72" s="474">
        <v>49</v>
      </c>
      <c r="G72" s="474">
        <v>106353.52</v>
      </c>
      <c r="H72" s="474">
        <v>126303.04000000001</v>
      </c>
      <c r="I72" s="474">
        <v>4042.5</v>
      </c>
      <c r="J72" s="588">
        <v>236699.06</v>
      </c>
      <c r="K72" s="474"/>
      <c r="L72" s="588">
        <v>105495.09618154725</v>
      </c>
      <c r="M72" s="588">
        <v>-118349.53</v>
      </c>
      <c r="N72" s="588">
        <v>-12854.433818452744</v>
      </c>
      <c r="O72" s="588">
        <v>1549.87</v>
      </c>
      <c r="P72" s="474"/>
      <c r="Q72" s="600">
        <f t="shared" si="0"/>
        <v>225394.49618154723</v>
      </c>
      <c r="R72" s="586">
        <v>80854.91897010681</v>
      </c>
      <c r="S72" s="584">
        <v>306249.41515165404</v>
      </c>
    </row>
    <row r="73" spans="1:19" ht="12.75">
      <c r="A73" s="446">
        <v>205</v>
      </c>
      <c r="B73" s="446" t="s">
        <v>96</v>
      </c>
      <c r="C73" s="474">
        <v>20713</v>
      </c>
      <c r="D73" s="474">
        <v>2536</v>
      </c>
      <c r="E73" s="474">
        <v>2501</v>
      </c>
      <c r="G73" s="474">
        <v>1729121.24</v>
      </c>
      <c r="H73" s="474">
        <v>1862235.52</v>
      </c>
      <c r="I73" s="474">
        <v>206332.5</v>
      </c>
      <c r="J73" s="588">
        <v>3797689.26</v>
      </c>
      <c r="K73" s="474"/>
      <c r="L73" s="588">
        <v>2725694.6139898198</v>
      </c>
      <c r="M73" s="588">
        <v>-1898844.63</v>
      </c>
      <c r="N73" s="588">
        <v>826849.98398981988</v>
      </c>
      <c r="O73" s="588">
        <v>79106.63</v>
      </c>
      <c r="P73" s="474"/>
      <c r="Q73" s="600">
        <f t="shared" si="0"/>
        <v>4703645.8739898195</v>
      </c>
      <c r="R73" s="586">
        <v>1831739.1055438765</v>
      </c>
      <c r="S73" s="584">
        <v>6535384.9795336965</v>
      </c>
    </row>
    <row r="74" spans="1:19" ht="12.75">
      <c r="A74" s="446">
        <v>208</v>
      </c>
      <c r="B74" s="446" t="s">
        <v>97</v>
      </c>
      <c r="C74" s="474">
        <v>6326</v>
      </c>
      <c r="D74" s="474">
        <v>571</v>
      </c>
      <c r="E74" s="474">
        <v>472</v>
      </c>
      <c r="G74" s="474">
        <v>528094.48</v>
      </c>
      <c r="H74" s="474">
        <v>419296.72000000003</v>
      </c>
      <c r="I74" s="474">
        <v>38940</v>
      </c>
      <c r="J74" s="588">
        <v>986331.2</v>
      </c>
      <c r="K74" s="474"/>
      <c r="L74" s="588">
        <v>386194.96383990371</v>
      </c>
      <c r="M74" s="588">
        <v>-493165.6</v>
      </c>
      <c r="N74" s="588">
        <v>-106970.63616009627</v>
      </c>
      <c r="O74" s="588">
        <v>14929.359999999999</v>
      </c>
      <c r="P74" s="474"/>
      <c r="Q74" s="600">
        <f t="shared" si="0"/>
        <v>894289.92383990367</v>
      </c>
      <c r="R74" s="586">
        <v>420396.04003848805</v>
      </c>
      <c r="S74" s="584">
        <v>1314685.9638783918</v>
      </c>
    </row>
    <row r="75" spans="1:19" ht="12.75">
      <c r="A75" s="446">
        <v>211</v>
      </c>
      <c r="B75" s="446" t="s">
        <v>98</v>
      </c>
      <c r="C75" s="474">
        <v>19045</v>
      </c>
      <c r="D75" s="474">
        <v>1486</v>
      </c>
      <c r="E75" s="474">
        <v>1132</v>
      </c>
      <c r="G75" s="474">
        <v>1589876.6</v>
      </c>
      <c r="H75" s="474">
        <v>1091199.52</v>
      </c>
      <c r="I75" s="474">
        <v>93390</v>
      </c>
      <c r="J75" s="588">
        <v>2774466.12</v>
      </c>
      <c r="K75" s="474"/>
      <c r="L75" s="588">
        <v>1220942.6371403844</v>
      </c>
      <c r="M75" s="588">
        <v>-1387233.06</v>
      </c>
      <c r="N75" s="588">
        <v>-166290.42285961565</v>
      </c>
      <c r="O75" s="588">
        <v>35805.159999999996</v>
      </c>
      <c r="P75" s="474"/>
      <c r="Q75" s="600">
        <f t="shared" ref="Q75:Q138" si="1">SUM(J75,N75,O75)</f>
        <v>2643980.8571403846</v>
      </c>
      <c r="R75" s="586">
        <v>703191.42589983507</v>
      </c>
      <c r="S75" s="584">
        <v>3347172.2830402199</v>
      </c>
    </row>
    <row r="76" spans="1:19" ht="12.75">
      <c r="A76" s="446">
        <v>213</v>
      </c>
      <c r="B76" s="446" t="s">
        <v>99</v>
      </c>
      <c r="C76" s="474">
        <v>2435</v>
      </c>
      <c r="D76" s="474">
        <v>312</v>
      </c>
      <c r="E76" s="474">
        <v>143</v>
      </c>
      <c r="G76" s="474">
        <v>203273.80000000002</v>
      </c>
      <c r="H76" s="474">
        <v>229107.84000000003</v>
      </c>
      <c r="I76" s="474">
        <v>11797.5</v>
      </c>
      <c r="J76" s="588">
        <v>444179.14</v>
      </c>
      <c r="K76" s="474"/>
      <c r="L76" s="588">
        <v>321821.78595139866</v>
      </c>
      <c r="M76" s="588">
        <v>-222089.57</v>
      </c>
      <c r="N76" s="588">
        <v>99732.215951398655</v>
      </c>
      <c r="O76" s="588">
        <v>4523.09</v>
      </c>
      <c r="P76" s="474"/>
      <c r="Q76" s="600">
        <f t="shared" si="1"/>
        <v>548434.44595139858</v>
      </c>
      <c r="R76" s="586">
        <v>294952.8221835086</v>
      </c>
      <c r="S76" s="584">
        <v>843387.26813490712</v>
      </c>
    </row>
    <row r="77" spans="1:19" ht="12.75">
      <c r="A77" s="446">
        <v>214</v>
      </c>
      <c r="B77" s="446" t="s">
        <v>100</v>
      </c>
      <c r="C77" s="474">
        <v>6496</v>
      </c>
      <c r="D77" s="474">
        <v>841</v>
      </c>
      <c r="E77" s="474">
        <v>636</v>
      </c>
      <c r="G77" s="474">
        <v>542286.08000000007</v>
      </c>
      <c r="H77" s="474">
        <v>617563.12</v>
      </c>
      <c r="I77" s="474">
        <v>52470</v>
      </c>
      <c r="J77" s="588">
        <v>1212319.2000000002</v>
      </c>
      <c r="K77" s="474"/>
      <c r="L77" s="588">
        <v>708683.9145763003</v>
      </c>
      <c r="M77" s="588">
        <v>-606159.60000000009</v>
      </c>
      <c r="N77" s="588">
        <v>102524.31457630021</v>
      </c>
      <c r="O77" s="588">
        <v>20116.68</v>
      </c>
      <c r="P77" s="474"/>
      <c r="Q77" s="600">
        <f t="shared" si="1"/>
        <v>1334960.1945763004</v>
      </c>
      <c r="R77" s="586">
        <v>899235.07130062208</v>
      </c>
      <c r="S77" s="584">
        <v>2234195.2658769228</v>
      </c>
    </row>
    <row r="78" spans="1:19" ht="12.75">
      <c r="A78" s="446">
        <v>216</v>
      </c>
      <c r="B78" s="446" t="s">
        <v>101</v>
      </c>
      <c r="C78" s="474">
        <v>569</v>
      </c>
      <c r="D78" s="474">
        <v>84</v>
      </c>
      <c r="E78" s="474">
        <v>19</v>
      </c>
      <c r="G78" s="474">
        <v>47500.12</v>
      </c>
      <c r="H78" s="474">
        <v>61682.880000000005</v>
      </c>
      <c r="I78" s="474">
        <v>1567.5</v>
      </c>
      <c r="J78" s="588">
        <v>110750.5</v>
      </c>
      <c r="K78" s="474"/>
      <c r="L78" s="588">
        <v>71673.541766442679</v>
      </c>
      <c r="M78" s="588">
        <v>-55375.25</v>
      </c>
      <c r="N78" s="588">
        <v>16298.291766442679</v>
      </c>
      <c r="O78" s="588">
        <v>600.97</v>
      </c>
      <c r="P78" s="474"/>
      <c r="Q78" s="600">
        <f t="shared" si="1"/>
        <v>127649.76176644268</v>
      </c>
      <c r="R78" s="586">
        <v>72270.500594464087</v>
      </c>
      <c r="S78" s="584">
        <v>199920.26236090675</v>
      </c>
    </row>
    <row r="79" spans="1:19" ht="12.75">
      <c r="A79" s="446">
        <v>217</v>
      </c>
      <c r="B79" s="446" t="s">
        <v>102</v>
      </c>
      <c r="C79" s="474">
        <v>2719</v>
      </c>
      <c r="D79" s="474">
        <v>280</v>
      </c>
      <c r="E79" s="474">
        <v>146</v>
      </c>
      <c r="G79" s="474">
        <v>226982.12000000002</v>
      </c>
      <c r="H79" s="474">
        <v>205609.60000000001</v>
      </c>
      <c r="I79" s="474">
        <v>12045</v>
      </c>
      <c r="J79" s="588">
        <v>444636.72000000003</v>
      </c>
      <c r="K79" s="474"/>
      <c r="L79" s="588">
        <v>209511.8443510904</v>
      </c>
      <c r="M79" s="588">
        <v>-222318.36000000002</v>
      </c>
      <c r="N79" s="588">
        <v>-12806.515648909612</v>
      </c>
      <c r="O79" s="588">
        <v>4617.9799999999996</v>
      </c>
      <c r="P79" s="474"/>
      <c r="Q79" s="600">
        <f t="shared" si="1"/>
        <v>436448.1843510904</v>
      </c>
      <c r="R79" s="586">
        <v>156458.54626414285</v>
      </c>
      <c r="S79" s="584">
        <v>592906.7306152333</v>
      </c>
    </row>
    <row r="80" spans="1:19" ht="12.75">
      <c r="A80" s="446">
        <v>218</v>
      </c>
      <c r="B80" s="446" t="s">
        <v>103</v>
      </c>
      <c r="C80" s="474">
        <v>571</v>
      </c>
      <c r="D80" s="474">
        <v>48</v>
      </c>
      <c r="E80" s="474">
        <v>27</v>
      </c>
      <c r="G80" s="474">
        <v>47667.08</v>
      </c>
      <c r="H80" s="474">
        <v>35247.360000000001</v>
      </c>
      <c r="I80" s="474">
        <v>2227.5</v>
      </c>
      <c r="J80" s="588">
        <v>85141.94</v>
      </c>
      <c r="K80" s="474"/>
      <c r="L80" s="588">
        <v>34869.544579776448</v>
      </c>
      <c r="M80" s="588">
        <v>-42570.97</v>
      </c>
      <c r="N80" s="588">
        <v>-7701.4254202235534</v>
      </c>
      <c r="O80" s="588">
        <v>854.01</v>
      </c>
      <c r="P80" s="474"/>
      <c r="Q80" s="600">
        <f t="shared" si="1"/>
        <v>78294.524579776436</v>
      </c>
      <c r="R80" s="586">
        <v>43032.407021864608</v>
      </c>
      <c r="S80" s="584">
        <v>121326.93160164104</v>
      </c>
    </row>
    <row r="81" spans="1:19" ht="12.75">
      <c r="A81" s="446">
        <v>224</v>
      </c>
      <c r="B81" s="446" t="s">
        <v>104</v>
      </c>
      <c r="C81" s="474">
        <v>4632</v>
      </c>
      <c r="D81" s="474">
        <v>631</v>
      </c>
      <c r="E81" s="474">
        <v>766</v>
      </c>
      <c r="G81" s="474">
        <v>386679.36000000004</v>
      </c>
      <c r="H81" s="474">
        <v>463355.92000000004</v>
      </c>
      <c r="I81" s="474">
        <v>63195</v>
      </c>
      <c r="J81" s="588">
        <v>913230.28</v>
      </c>
      <c r="K81" s="474"/>
      <c r="L81" s="588">
        <v>542815.79142886901</v>
      </c>
      <c r="M81" s="588">
        <v>-456615.14</v>
      </c>
      <c r="N81" s="588">
        <v>86200.651428868994</v>
      </c>
      <c r="O81" s="588">
        <v>24228.579999999998</v>
      </c>
      <c r="P81" s="474"/>
      <c r="Q81" s="600">
        <f t="shared" si="1"/>
        <v>1023659.511428869</v>
      </c>
      <c r="R81" s="586">
        <v>536415.01299321395</v>
      </c>
      <c r="S81" s="584">
        <v>1560074.5244220831</v>
      </c>
    </row>
    <row r="82" spans="1:19" ht="12.75">
      <c r="A82" s="446">
        <v>226</v>
      </c>
      <c r="B82" s="446" t="s">
        <v>105</v>
      </c>
      <c r="C82" s="474">
        <v>1718</v>
      </c>
      <c r="D82" s="474">
        <v>237</v>
      </c>
      <c r="E82" s="474">
        <v>84</v>
      </c>
      <c r="G82" s="474">
        <v>143418.64000000001</v>
      </c>
      <c r="H82" s="474">
        <v>174033.84000000003</v>
      </c>
      <c r="I82" s="474">
        <v>6930</v>
      </c>
      <c r="J82" s="588">
        <v>324382.48000000004</v>
      </c>
      <c r="K82" s="474"/>
      <c r="L82" s="588">
        <v>192867.15697177433</v>
      </c>
      <c r="M82" s="588">
        <v>-162191.24000000002</v>
      </c>
      <c r="N82" s="588">
        <v>30675.916971774306</v>
      </c>
      <c r="O82" s="588">
        <v>2656.92</v>
      </c>
      <c r="P82" s="474"/>
      <c r="Q82" s="600">
        <f t="shared" si="1"/>
        <v>357715.31697177433</v>
      </c>
      <c r="R82" s="586">
        <v>220733.80584834173</v>
      </c>
      <c r="S82" s="584">
        <v>578449.12282011611</v>
      </c>
    </row>
    <row r="83" spans="1:19" ht="12.75">
      <c r="A83" s="446">
        <v>230</v>
      </c>
      <c r="B83" s="446" t="s">
        <v>106</v>
      </c>
      <c r="C83" s="474">
        <v>1096</v>
      </c>
      <c r="D83" s="474">
        <v>134</v>
      </c>
      <c r="E83" s="474">
        <v>109</v>
      </c>
      <c r="G83" s="474">
        <v>91494.080000000002</v>
      </c>
      <c r="H83" s="474">
        <v>98398.88</v>
      </c>
      <c r="I83" s="474">
        <v>8992.5</v>
      </c>
      <c r="J83" s="588">
        <v>198885.46000000002</v>
      </c>
      <c r="K83" s="474"/>
      <c r="L83" s="588">
        <v>111005.13621072238</v>
      </c>
      <c r="M83" s="588">
        <v>-99442.73000000001</v>
      </c>
      <c r="N83" s="588">
        <v>11562.406210722373</v>
      </c>
      <c r="O83" s="588">
        <v>3447.67</v>
      </c>
      <c r="P83" s="474"/>
      <c r="Q83" s="600">
        <f t="shared" si="1"/>
        <v>213895.53621072241</v>
      </c>
      <c r="R83" s="586">
        <v>155320.58292399131</v>
      </c>
      <c r="S83" s="584">
        <v>369216.11913471372</v>
      </c>
    </row>
    <row r="84" spans="1:19" ht="12.75">
      <c r="A84" s="446">
        <v>231</v>
      </c>
      <c r="B84" s="446" t="s">
        <v>107</v>
      </c>
      <c r="C84" s="474">
        <v>520</v>
      </c>
      <c r="D84" s="474">
        <v>62</v>
      </c>
      <c r="E84" s="474">
        <v>166</v>
      </c>
      <c r="G84" s="474">
        <v>43409.599999999999</v>
      </c>
      <c r="H84" s="474">
        <v>45527.840000000004</v>
      </c>
      <c r="I84" s="474">
        <v>13695</v>
      </c>
      <c r="J84" s="588">
        <v>102632.44</v>
      </c>
      <c r="K84" s="474"/>
      <c r="L84" s="588">
        <v>54850.423218956676</v>
      </c>
      <c r="M84" s="588">
        <v>-51316.22</v>
      </c>
      <c r="N84" s="588">
        <v>3534.2032189566744</v>
      </c>
      <c r="O84" s="588">
        <v>5250.58</v>
      </c>
      <c r="P84" s="474"/>
      <c r="Q84" s="600">
        <f t="shared" si="1"/>
        <v>111417.22321895669</v>
      </c>
      <c r="R84" s="586">
        <v>46779.537654959298</v>
      </c>
      <c r="S84" s="584">
        <v>158196.76087391598</v>
      </c>
    </row>
    <row r="85" spans="1:19" ht="12.75">
      <c r="A85" s="446">
        <v>232</v>
      </c>
      <c r="B85" s="446" t="s">
        <v>108</v>
      </c>
      <c r="C85" s="474">
        <v>6580</v>
      </c>
      <c r="D85" s="474">
        <v>694</v>
      </c>
      <c r="E85" s="474">
        <v>443</v>
      </c>
      <c r="G85" s="474">
        <v>549298.4</v>
      </c>
      <c r="H85" s="474">
        <v>509618.08</v>
      </c>
      <c r="I85" s="474">
        <v>36547.5</v>
      </c>
      <c r="J85" s="588">
        <v>1095463.98</v>
      </c>
      <c r="K85" s="474"/>
      <c r="L85" s="588">
        <v>590882.26753904275</v>
      </c>
      <c r="M85" s="588">
        <v>-547731.99</v>
      </c>
      <c r="N85" s="588">
        <v>43150.277539042756</v>
      </c>
      <c r="O85" s="588">
        <v>14012.09</v>
      </c>
      <c r="P85" s="474"/>
      <c r="Q85" s="600">
        <f t="shared" si="1"/>
        <v>1152626.3475390428</v>
      </c>
      <c r="R85" s="586">
        <v>661631.74199529714</v>
      </c>
      <c r="S85" s="584">
        <v>1814258.08953434</v>
      </c>
    </row>
    <row r="86" spans="1:19" ht="12.75">
      <c r="A86" s="446">
        <v>233</v>
      </c>
      <c r="B86" s="446" t="s">
        <v>109</v>
      </c>
      <c r="C86" s="474">
        <v>7756</v>
      </c>
      <c r="D86" s="474">
        <v>584</v>
      </c>
      <c r="E86" s="474">
        <v>812</v>
      </c>
      <c r="G86" s="474">
        <v>647470.88</v>
      </c>
      <c r="H86" s="474">
        <v>428842.88</v>
      </c>
      <c r="I86" s="474">
        <v>66990</v>
      </c>
      <c r="J86" s="588">
        <v>1143303.76</v>
      </c>
      <c r="K86" s="474"/>
      <c r="L86" s="588">
        <v>570874.42533823091</v>
      </c>
      <c r="M86" s="588">
        <v>-571651.88</v>
      </c>
      <c r="N86" s="588">
        <v>-777.45466176909395</v>
      </c>
      <c r="O86" s="588">
        <v>25683.559999999998</v>
      </c>
      <c r="P86" s="474"/>
      <c r="Q86" s="600">
        <f t="shared" si="1"/>
        <v>1168209.865338231</v>
      </c>
      <c r="R86" s="586">
        <v>447967.17303425906</v>
      </c>
      <c r="S86" s="584">
        <v>1616177.0383724901</v>
      </c>
    </row>
    <row r="87" spans="1:19" ht="12.75">
      <c r="A87" s="446">
        <v>235</v>
      </c>
      <c r="B87" s="446" t="s">
        <v>110</v>
      </c>
      <c r="C87" s="474">
        <v>5608</v>
      </c>
      <c r="D87" s="474">
        <v>365</v>
      </c>
      <c r="E87" s="474">
        <v>1113</v>
      </c>
      <c r="G87" s="474">
        <v>468155.84</v>
      </c>
      <c r="H87" s="474">
        <v>268026.80000000005</v>
      </c>
      <c r="I87" s="474">
        <v>91822.5</v>
      </c>
      <c r="J87" s="588">
        <v>828005.14000000013</v>
      </c>
      <c r="K87" s="474"/>
      <c r="L87" s="588">
        <v>318197.43431448378</v>
      </c>
      <c r="M87" s="588">
        <v>-414002.57000000007</v>
      </c>
      <c r="N87" s="588">
        <v>-95805.135685516289</v>
      </c>
      <c r="O87" s="588">
        <v>35204.19</v>
      </c>
      <c r="P87" s="474"/>
      <c r="Q87" s="600">
        <f t="shared" si="1"/>
        <v>767404.19431448379</v>
      </c>
      <c r="R87" s="586">
        <v>107855.81223466899</v>
      </c>
      <c r="S87" s="584">
        <v>875260.00654915278</v>
      </c>
    </row>
    <row r="88" spans="1:19" ht="12.75">
      <c r="A88" s="446">
        <v>236</v>
      </c>
      <c r="B88" s="446" t="s">
        <v>111</v>
      </c>
      <c r="C88" s="474">
        <v>2175</v>
      </c>
      <c r="D88" s="474">
        <v>199</v>
      </c>
      <c r="E88" s="474">
        <v>122</v>
      </c>
      <c r="G88" s="474">
        <v>181569</v>
      </c>
      <c r="H88" s="474">
        <v>146129.68000000002</v>
      </c>
      <c r="I88" s="474">
        <v>10065</v>
      </c>
      <c r="J88" s="588">
        <v>337763.68000000005</v>
      </c>
      <c r="K88" s="474"/>
      <c r="L88" s="588">
        <v>175718.38992841748</v>
      </c>
      <c r="M88" s="588">
        <v>-168881.84000000003</v>
      </c>
      <c r="N88" s="588">
        <v>6836.5499284174584</v>
      </c>
      <c r="O88" s="588">
        <v>3858.8599999999997</v>
      </c>
      <c r="P88" s="474"/>
      <c r="Q88" s="600">
        <f t="shared" si="1"/>
        <v>348459.08992841747</v>
      </c>
      <c r="R88" s="586">
        <v>120082.43017642369</v>
      </c>
      <c r="S88" s="584">
        <v>468541.52010484115</v>
      </c>
    </row>
    <row r="89" spans="1:19" ht="12.75">
      <c r="A89" s="446">
        <v>239</v>
      </c>
      <c r="B89" s="446" t="s">
        <v>112</v>
      </c>
      <c r="C89" s="474">
        <v>916</v>
      </c>
      <c r="D89" s="474">
        <v>92</v>
      </c>
      <c r="E89" s="474">
        <v>73</v>
      </c>
      <c r="G89" s="474">
        <v>76467.680000000008</v>
      </c>
      <c r="H89" s="474">
        <v>67557.440000000002</v>
      </c>
      <c r="I89" s="474">
        <v>6022.5</v>
      </c>
      <c r="J89" s="588">
        <v>150047.62</v>
      </c>
      <c r="K89" s="474"/>
      <c r="L89" s="588">
        <v>60371.330187846026</v>
      </c>
      <c r="M89" s="588">
        <v>-75023.81</v>
      </c>
      <c r="N89" s="588">
        <v>-14652.479812153972</v>
      </c>
      <c r="O89" s="588">
        <v>2308.9899999999998</v>
      </c>
      <c r="P89" s="474"/>
      <c r="Q89" s="600">
        <f t="shared" si="1"/>
        <v>137704.13018784602</v>
      </c>
      <c r="R89" s="586">
        <v>52983.364186655905</v>
      </c>
      <c r="S89" s="584">
        <v>190687.49437450193</v>
      </c>
    </row>
    <row r="90" spans="1:19" ht="12.75">
      <c r="A90" s="446">
        <v>240</v>
      </c>
      <c r="B90" s="446" t="s">
        <v>113</v>
      </c>
      <c r="C90" s="474">
        <v>10154</v>
      </c>
      <c r="D90" s="474">
        <v>1787</v>
      </c>
      <c r="E90" s="474">
        <v>1165</v>
      </c>
      <c r="G90" s="474">
        <v>847655.92</v>
      </c>
      <c r="H90" s="474">
        <v>1312229.8400000001</v>
      </c>
      <c r="I90" s="474">
        <v>96112.5</v>
      </c>
      <c r="J90" s="588">
        <v>2255998.2600000002</v>
      </c>
      <c r="K90" s="474"/>
      <c r="L90" s="588">
        <v>1549419.2409455364</v>
      </c>
      <c r="M90" s="588">
        <v>-1127999.1300000001</v>
      </c>
      <c r="N90" s="588">
        <v>421420.11094553629</v>
      </c>
      <c r="O90" s="588">
        <v>36848.949999999997</v>
      </c>
      <c r="P90" s="474"/>
      <c r="Q90" s="600">
        <f t="shared" si="1"/>
        <v>2714267.3209455367</v>
      </c>
      <c r="R90" s="586">
        <v>1076442.2995433707</v>
      </c>
      <c r="S90" s="584">
        <v>3790709.6204889072</v>
      </c>
    </row>
    <row r="91" spans="1:19" ht="12.75">
      <c r="A91" s="446">
        <v>241</v>
      </c>
      <c r="B91" s="446" t="s">
        <v>114</v>
      </c>
      <c r="C91" s="474">
        <v>4056</v>
      </c>
      <c r="D91" s="474">
        <v>411</v>
      </c>
      <c r="E91" s="474">
        <v>91</v>
      </c>
      <c r="G91" s="474">
        <v>338594.88</v>
      </c>
      <c r="H91" s="474">
        <v>301805.52</v>
      </c>
      <c r="I91" s="474">
        <v>7507.5</v>
      </c>
      <c r="J91" s="588">
        <v>647907.9</v>
      </c>
      <c r="K91" s="474"/>
      <c r="L91" s="588">
        <v>342212.0742013111</v>
      </c>
      <c r="M91" s="588">
        <v>-323953.95</v>
      </c>
      <c r="N91" s="588">
        <v>18258.12420131109</v>
      </c>
      <c r="O91" s="588">
        <v>2878.33</v>
      </c>
      <c r="P91" s="474"/>
      <c r="Q91" s="600">
        <f t="shared" si="1"/>
        <v>669044.35420131113</v>
      </c>
      <c r="R91" s="586">
        <v>299052.76508254994</v>
      </c>
      <c r="S91" s="584">
        <v>968097.11928386101</v>
      </c>
    </row>
    <row r="92" spans="1:19" ht="12.75">
      <c r="A92" s="446">
        <v>244</v>
      </c>
      <c r="B92" s="446" t="s">
        <v>115</v>
      </c>
      <c r="C92" s="474">
        <v>10860</v>
      </c>
      <c r="D92" s="474">
        <v>936</v>
      </c>
      <c r="E92" s="474">
        <v>271</v>
      </c>
      <c r="G92" s="474">
        <v>906592.8</v>
      </c>
      <c r="H92" s="474">
        <v>687323.52</v>
      </c>
      <c r="I92" s="474">
        <v>22357.5</v>
      </c>
      <c r="J92" s="588">
        <v>1616273.82</v>
      </c>
      <c r="K92" s="474"/>
      <c r="L92" s="588">
        <v>625996.37425626535</v>
      </c>
      <c r="M92" s="588">
        <v>-808136.91</v>
      </c>
      <c r="N92" s="588">
        <v>-182140.53574373468</v>
      </c>
      <c r="O92" s="588">
        <v>8571.73</v>
      </c>
      <c r="P92" s="474"/>
      <c r="Q92" s="600">
        <f t="shared" si="1"/>
        <v>1442705.0142562655</v>
      </c>
      <c r="R92" s="586">
        <v>661114.28346313501</v>
      </c>
      <c r="S92" s="584">
        <v>2103819.2977194004</v>
      </c>
    </row>
    <row r="93" spans="1:19" ht="12.75">
      <c r="A93" s="446">
        <v>245</v>
      </c>
      <c r="B93" s="446" t="s">
        <v>116</v>
      </c>
      <c r="C93" s="474">
        <v>22972</v>
      </c>
      <c r="D93" s="474">
        <v>2753</v>
      </c>
      <c r="E93" s="474">
        <v>6191</v>
      </c>
      <c r="G93" s="474">
        <v>1917702.56</v>
      </c>
      <c r="H93" s="474">
        <v>2021582.9600000002</v>
      </c>
      <c r="I93" s="474">
        <v>510757.5</v>
      </c>
      <c r="J93" s="588">
        <v>4450043.0200000005</v>
      </c>
      <c r="K93" s="474"/>
      <c r="L93" s="588">
        <v>2116866.6453870563</v>
      </c>
      <c r="M93" s="588">
        <v>-2225021.5100000002</v>
      </c>
      <c r="N93" s="588">
        <v>-108154.86461294396</v>
      </c>
      <c r="O93" s="588">
        <v>195821.33</v>
      </c>
      <c r="P93" s="474"/>
      <c r="Q93" s="600">
        <f t="shared" si="1"/>
        <v>4537709.4853870571</v>
      </c>
      <c r="R93" s="586">
        <v>1730561.8999086642</v>
      </c>
      <c r="S93" s="584">
        <v>6268271.3852957208</v>
      </c>
    </row>
    <row r="94" spans="1:19" ht="12.75">
      <c r="A94" s="446">
        <v>249</v>
      </c>
      <c r="B94" s="446" t="s">
        <v>117</v>
      </c>
      <c r="C94" s="474">
        <v>4412</v>
      </c>
      <c r="D94" s="474">
        <v>664</v>
      </c>
      <c r="E94" s="474">
        <v>351</v>
      </c>
      <c r="G94" s="474">
        <v>368313.76</v>
      </c>
      <c r="H94" s="474">
        <v>487588.48000000004</v>
      </c>
      <c r="I94" s="474">
        <v>28957.5</v>
      </c>
      <c r="J94" s="588">
        <v>884859.74</v>
      </c>
      <c r="K94" s="474"/>
      <c r="L94" s="588">
        <v>500442.89616063458</v>
      </c>
      <c r="M94" s="588">
        <v>-442429.87</v>
      </c>
      <c r="N94" s="588">
        <v>58013.026160634588</v>
      </c>
      <c r="O94" s="588">
        <v>11102.13</v>
      </c>
      <c r="P94" s="474"/>
      <c r="Q94" s="600">
        <f t="shared" si="1"/>
        <v>953974.89616063458</v>
      </c>
      <c r="R94" s="586">
        <v>811247.26835366606</v>
      </c>
      <c r="S94" s="584">
        <v>1765222.1645143006</v>
      </c>
    </row>
    <row r="95" spans="1:19" ht="12.75">
      <c r="A95" s="446">
        <v>250</v>
      </c>
      <c r="B95" s="446" t="s">
        <v>118</v>
      </c>
      <c r="C95" s="474">
        <v>844</v>
      </c>
      <c r="D95" s="474">
        <v>86</v>
      </c>
      <c r="E95" s="474">
        <v>29</v>
      </c>
      <c r="G95" s="474">
        <v>70457.12000000001</v>
      </c>
      <c r="H95" s="474">
        <v>63151.520000000004</v>
      </c>
      <c r="I95" s="474">
        <v>2392.5</v>
      </c>
      <c r="J95" s="588">
        <v>136001.14000000001</v>
      </c>
      <c r="K95" s="474"/>
      <c r="L95" s="588">
        <v>72585.759276241035</v>
      </c>
      <c r="M95" s="588">
        <v>-68000.570000000007</v>
      </c>
      <c r="N95" s="588">
        <v>4585.189276241028</v>
      </c>
      <c r="O95" s="588">
        <v>917.27</v>
      </c>
      <c r="P95" s="474"/>
      <c r="Q95" s="600">
        <f t="shared" si="1"/>
        <v>141503.59927624103</v>
      </c>
      <c r="R95" s="586">
        <v>96046.634196465311</v>
      </c>
      <c r="S95" s="584">
        <v>237550.23347270634</v>
      </c>
    </row>
    <row r="96" spans="1:19" ht="12.75">
      <c r="A96" s="446">
        <v>256</v>
      </c>
      <c r="B96" s="446" t="s">
        <v>119</v>
      </c>
      <c r="C96" s="474">
        <v>665</v>
      </c>
      <c r="D96" s="474">
        <v>97</v>
      </c>
      <c r="E96" s="474">
        <v>15</v>
      </c>
      <c r="G96" s="474">
        <v>55514.200000000004</v>
      </c>
      <c r="H96" s="474">
        <v>71229.040000000008</v>
      </c>
      <c r="I96" s="474">
        <v>1237.5</v>
      </c>
      <c r="J96" s="588">
        <v>127980.74000000002</v>
      </c>
      <c r="K96" s="474"/>
      <c r="L96" s="588">
        <v>116074.12496225591</v>
      </c>
      <c r="M96" s="588">
        <v>-63990.37000000001</v>
      </c>
      <c r="N96" s="588">
        <v>52083.754962255902</v>
      </c>
      <c r="O96" s="588">
        <v>474.45</v>
      </c>
      <c r="P96" s="474"/>
      <c r="Q96" s="600">
        <f t="shared" si="1"/>
        <v>180538.94496225595</v>
      </c>
      <c r="R96" s="586">
        <v>56619.720282913098</v>
      </c>
      <c r="S96" s="584">
        <v>237158.66524516905</v>
      </c>
    </row>
    <row r="97" spans="1:19" ht="12.75">
      <c r="A97" s="446">
        <v>257</v>
      </c>
      <c r="B97" s="446" t="s">
        <v>120</v>
      </c>
      <c r="C97" s="474">
        <v>24763</v>
      </c>
      <c r="D97" s="474">
        <v>2127</v>
      </c>
      <c r="E97" s="474">
        <v>4911</v>
      </c>
      <c r="G97" s="474">
        <v>2067215.24</v>
      </c>
      <c r="H97" s="474">
        <v>1561898.6400000001</v>
      </c>
      <c r="I97" s="474">
        <v>405157.5</v>
      </c>
      <c r="J97" s="588">
        <v>4034271.38</v>
      </c>
      <c r="K97" s="474"/>
      <c r="L97" s="588">
        <v>1754550.5070757507</v>
      </c>
      <c r="M97" s="588">
        <v>-2017135.69</v>
      </c>
      <c r="N97" s="588">
        <v>-262585.18292424921</v>
      </c>
      <c r="O97" s="588">
        <v>155334.93</v>
      </c>
      <c r="P97" s="474"/>
      <c r="Q97" s="600">
        <f t="shared" si="1"/>
        <v>3927021.1270757508</v>
      </c>
      <c r="R97" s="586">
        <v>1203900.2007343438</v>
      </c>
      <c r="S97" s="584">
        <v>5130921.3278100947</v>
      </c>
    </row>
    <row r="98" spans="1:19" ht="12.75">
      <c r="A98" s="446">
        <v>260</v>
      </c>
      <c r="B98" s="446" t="s">
        <v>121</v>
      </c>
      <c r="C98" s="474">
        <v>4509</v>
      </c>
      <c r="D98" s="474">
        <v>786</v>
      </c>
      <c r="E98" s="474">
        <v>757</v>
      </c>
      <c r="G98" s="474">
        <v>376411.32</v>
      </c>
      <c r="H98" s="474">
        <v>577175.52</v>
      </c>
      <c r="I98" s="474">
        <v>62452.5</v>
      </c>
      <c r="J98" s="588">
        <v>1016039.3400000001</v>
      </c>
      <c r="K98" s="474"/>
      <c r="L98" s="588">
        <v>796498.53151859436</v>
      </c>
      <c r="M98" s="588">
        <v>-508019.67000000004</v>
      </c>
      <c r="N98" s="588">
        <v>288478.86151859432</v>
      </c>
      <c r="O98" s="588">
        <v>23943.91</v>
      </c>
      <c r="P98" s="474"/>
      <c r="Q98" s="600">
        <f t="shared" si="1"/>
        <v>1328462.1115185942</v>
      </c>
      <c r="R98" s="586">
        <v>452936.70176236902</v>
      </c>
      <c r="S98" s="584">
        <v>1781398.8132809633</v>
      </c>
    </row>
    <row r="99" spans="1:19" ht="12.75">
      <c r="A99" s="446">
        <v>261</v>
      </c>
      <c r="B99" s="446" t="s">
        <v>122</v>
      </c>
      <c r="C99" s="474">
        <v>4137</v>
      </c>
      <c r="D99" s="474">
        <v>409</v>
      </c>
      <c r="E99" s="474">
        <v>324</v>
      </c>
      <c r="G99" s="474">
        <v>345356.76</v>
      </c>
      <c r="H99" s="474">
        <v>300336.88</v>
      </c>
      <c r="I99" s="474">
        <v>26730</v>
      </c>
      <c r="J99" s="588">
        <v>672423.64</v>
      </c>
      <c r="K99" s="474"/>
      <c r="L99" s="588">
        <v>397363.49759293627</v>
      </c>
      <c r="M99" s="588">
        <v>-336211.82</v>
      </c>
      <c r="N99" s="588">
        <v>61151.677592936263</v>
      </c>
      <c r="O99" s="588">
        <v>10248.119999999999</v>
      </c>
      <c r="P99" s="474"/>
      <c r="Q99" s="600">
        <f t="shared" si="1"/>
        <v>743823.43759293633</v>
      </c>
      <c r="R99" s="586">
        <v>217308.11656047197</v>
      </c>
      <c r="S99" s="584">
        <v>961131.55415340827</v>
      </c>
    </row>
    <row r="100" spans="1:19" ht="12.75">
      <c r="A100" s="446">
        <v>263</v>
      </c>
      <c r="B100" s="446" t="s">
        <v>123</v>
      </c>
      <c r="C100" s="474">
        <v>3690</v>
      </c>
      <c r="D100" s="474">
        <v>452</v>
      </c>
      <c r="E100" s="474">
        <v>139</v>
      </c>
      <c r="G100" s="474">
        <v>308041.2</v>
      </c>
      <c r="H100" s="474">
        <v>331912.64</v>
      </c>
      <c r="I100" s="474">
        <v>11467.5</v>
      </c>
      <c r="J100" s="588">
        <v>651421.34000000008</v>
      </c>
      <c r="K100" s="474"/>
      <c r="L100" s="588">
        <v>357069.93255092297</v>
      </c>
      <c r="M100" s="588">
        <v>-325710.67000000004</v>
      </c>
      <c r="N100" s="588">
        <v>31359.262550922926</v>
      </c>
      <c r="O100" s="588">
        <v>4396.57</v>
      </c>
      <c r="P100" s="474"/>
      <c r="Q100" s="600">
        <f t="shared" si="1"/>
        <v>687177.17255092296</v>
      </c>
      <c r="R100" s="586">
        <v>321467.68671890185</v>
      </c>
      <c r="S100" s="584">
        <v>1008644.8592698248</v>
      </c>
    </row>
    <row r="101" spans="1:19" ht="12.75">
      <c r="A101" s="446">
        <v>265</v>
      </c>
      <c r="B101" s="446" t="s">
        <v>124</v>
      </c>
      <c r="C101" s="474">
        <v>461</v>
      </c>
      <c r="D101" s="474">
        <v>72</v>
      </c>
      <c r="E101" s="474">
        <v>20</v>
      </c>
      <c r="G101" s="474">
        <v>38484.28</v>
      </c>
      <c r="H101" s="474">
        <v>52871.040000000001</v>
      </c>
      <c r="I101" s="474">
        <v>1650</v>
      </c>
      <c r="J101" s="588">
        <v>93005.32</v>
      </c>
      <c r="K101" s="474"/>
      <c r="L101" s="588">
        <v>46014.226389412703</v>
      </c>
      <c r="M101" s="588">
        <v>-46502.66</v>
      </c>
      <c r="N101" s="588">
        <v>-488.43361058730079</v>
      </c>
      <c r="O101" s="588">
        <v>632.6</v>
      </c>
      <c r="P101" s="474"/>
      <c r="Q101" s="600">
        <f t="shared" si="1"/>
        <v>93149.486389412719</v>
      </c>
      <c r="R101" s="586">
        <v>41838.376239138408</v>
      </c>
      <c r="S101" s="584">
        <v>134987.86262855114</v>
      </c>
    </row>
    <row r="102" spans="1:19" ht="12.75">
      <c r="A102" s="446">
        <v>271</v>
      </c>
      <c r="B102" s="446" t="s">
        <v>125</v>
      </c>
      <c r="C102" s="474">
        <v>3496</v>
      </c>
      <c r="D102" s="474">
        <v>387</v>
      </c>
      <c r="E102" s="474">
        <v>223</v>
      </c>
      <c r="G102" s="474">
        <v>291846.08</v>
      </c>
      <c r="H102" s="474">
        <v>284181.84000000003</v>
      </c>
      <c r="I102" s="474">
        <v>18397.5</v>
      </c>
      <c r="J102" s="588">
        <v>594425.42000000004</v>
      </c>
      <c r="K102" s="474"/>
      <c r="L102" s="588">
        <v>260481.42572564626</v>
      </c>
      <c r="M102" s="588">
        <v>-297212.71000000002</v>
      </c>
      <c r="N102" s="588">
        <v>-36731.284274353762</v>
      </c>
      <c r="O102" s="588">
        <v>7053.49</v>
      </c>
      <c r="P102" s="474"/>
      <c r="Q102" s="600">
        <f t="shared" si="1"/>
        <v>564747.62572564627</v>
      </c>
      <c r="R102" s="586">
        <v>491867.1777064018</v>
      </c>
      <c r="S102" s="584">
        <v>1056614.8034320481</v>
      </c>
    </row>
    <row r="103" spans="1:19" ht="12.75">
      <c r="A103" s="446">
        <v>272</v>
      </c>
      <c r="B103" s="446" t="s">
        <v>126</v>
      </c>
      <c r="C103" s="474">
        <v>26560</v>
      </c>
      <c r="D103" s="474">
        <v>2793</v>
      </c>
      <c r="E103" s="474">
        <v>2400</v>
      </c>
      <c r="G103" s="474">
        <v>2217228.8000000003</v>
      </c>
      <c r="H103" s="474">
        <v>2050955.7600000002</v>
      </c>
      <c r="I103" s="474">
        <v>198000</v>
      </c>
      <c r="J103" s="588">
        <v>4466184.5600000005</v>
      </c>
      <c r="K103" s="474"/>
      <c r="L103" s="588">
        <v>2229206.630665001</v>
      </c>
      <c r="M103" s="588">
        <v>-2233092.2800000003</v>
      </c>
      <c r="N103" s="588">
        <v>-3885.649334999267</v>
      </c>
      <c r="O103" s="588">
        <v>75912</v>
      </c>
      <c r="P103" s="474"/>
      <c r="Q103" s="600">
        <f t="shared" si="1"/>
        <v>4538210.9106650017</v>
      </c>
      <c r="R103" s="586">
        <v>1723871.8277831194</v>
      </c>
      <c r="S103" s="584">
        <v>6262082.7384481207</v>
      </c>
    </row>
    <row r="104" spans="1:19" ht="12.75">
      <c r="A104" s="446">
        <v>273</v>
      </c>
      <c r="B104" s="446" t="s">
        <v>127</v>
      </c>
      <c r="C104" s="474">
        <v>2167</v>
      </c>
      <c r="D104" s="474">
        <v>260</v>
      </c>
      <c r="E104" s="474">
        <v>94</v>
      </c>
      <c r="G104" s="474">
        <v>180901.16</v>
      </c>
      <c r="H104" s="474">
        <v>190923.2</v>
      </c>
      <c r="I104" s="474">
        <v>7755</v>
      </c>
      <c r="J104" s="588">
        <v>379579.36</v>
      </c>
      <c r="K104" s="474"/>
      <c r="L104" s="588">
        <v>254875.42060494714</v>
      </c>
      <c r="M104" s="588">
        <v>-189789.68</v>
      </c>
      <c r="N104" s="588">
        <v>65085.740604947146</v>
      </c>
      <c r="O104" s="588">
        <v>2973.22</v>
      </c>
      <c r="P104" s="474"/>
      <c r="Q104" s="600">
        <f t="shared" si="1"/>
        <v>447638.3206049471</v>
      </c>
      <c r="R104" s="586">
        <v>110023.6460623637</v>
      </c>
      <c r="S104" s="584">
        <v>557661.9666673108</v>
      </c>
    </row>
    <row r="105" spans="1:19" ht="12.75">
      <c r="A105" s="446">
        <v>275</v>
      </c>
      <c r="B105" s="446" t="s">
        <v>128</v>
      </c>
      <c r="C105" s="474">
        <v>1195</v>
      </c>
      <c r="D105" s="474">
        <v>160</v>
      </c>
      <c r="E105" s="474">
        <v>52</v>
      </c>
      <c r="G105" s="474">
        <v>99758.6</v>
      </c>
      <c r="H105" s="474">
        <v>117491.20000000001</v>
      </c>
      <c r="I105" s="474">
        <v>4290</v>
      </c>
      <c r="J105" s="588">
        <v>221539.80000000002</v>
      </c>
      <c r="K105" s="474"/>
      <c r="L105" s="588">
        <v>124011.22951077607</v>
      </c>
      <c r="M105" s="588">
        <v>-110769.90000000001</v>
      </c>
      <c r="N105" s="588">
        <v>13241.329510776064</v>
      </c>
      <c r="O105" s="588">
        <v>1644.76</v>
      </c>
      <c r="P105" s="474"/>
      <c r="Q105" s="600">
        <f t="shared" si="1"/>
        <v>236425.88951077609</v>
      </c>
      <c r="R105" s="586">
        <v>143997.92338687764</v>
      </c>
      <c r="S105" s="584">
        <v>380423.81289765373</v>
      </c>
    </row>
    <row r="106" spans="1:19" ht="12.75">
      <c r="A106" s="446">
        <v>276</v>
      </c>
      <c r="B106" s="446" t="s">
        <v>129</v>
      </c>
      <c r="C106" s="474">
        <v>8538</v>
      </c>
      <c r="D106" s="474">
        <v>911</v>
      </c>
      <c r="E106" s="474">
        <v>347</v>
      </c>
      <c r="G106" s="474">
        <v>712752.24</v>
      </c>
      <c r="H106" s="474">
        <v>668965.52</v>
      </c>
      <c r="I106" s="474">
        <v>28627.5</v>
      </c>
      <c r="J106" s="588">
        <v>1410345.26</v>
      </c>
      <c r="K106" s="474"/>
      <c r="L106" s="588">
        <v>837131.41473579162</v>
      </c>
      <c r="M106" s="588">
        <v>-705172.63</v>
      </c>
      <c r="N106" s="588">
        <v>131958.78473579162</v>
      </c>
      <c r="O106" s="588">
        <v>10975.609999999999</v>
      </c>
      <c r="P106" s="474"/>
      <c r="Q106" s="600">
        <f t="shared" si="1"/>
        <v>1553279.6547357917</v>
      </c>
      <c r="R106" s="586">
        <v>506644.39112731232</v>
      </c>
      <c r="S106" s="584">
        <v>2059924.0458631041</v>
      </c>
    </row>
    <row r="107" spans="1:19" ht="12.75">
      <c r="A107" s="446">
        <v>280</v>
      </c>
      <c r="B107" s="446" t="s">
        <v>130</v>
      </c>
      <c r="C107" s="474">
        <v>1051</v>
      </c>
      <c r="D107" s="474">
        <v>76</v>
      </c>
      <c r="E107" s="474">
        <v>255</v>
      </c>
      <c r="G107" s="474">
        <v>87737.48000000001</v>
      </c>
      <c r="H107" s="474">
        <v>55808.320000000007</v>
      </c>
      <c r="I107" s="474">
        <v>21037.5</v>
      </c>
      <c r="J107" s="588">
        <v>164583.30000000002</v>
      </c>
      <c r="K107" s="474"/>
      <c r="L107" s="588">
        <v>65545.682932981479</v>
      </c>
      <c r="M107" s="588">
        <v>-82291.650000000009</v>
      </c>
      <c r="N107" s="588">
        <v>-16745.96706701853</v>
      </c>
      <c r="O107" s="588">
        <v>8065.65</v>
      </c>
      <c r="P107" s="474"/>
      <c r="Q107" s="600">
        <f t="shared" si="1"/>
        <v>155902.98293298148</v>
      </c>
      <c r="R107" s="586">
        <v>86845.478161897903</v>
      </c>
      <c r="S107" s="584">
        <v>242748.46109487937</v>
      </c>
    </row>
    <row r="108" spans="1:19" ht="12.75">
      <c r="A108" s="446">
        <v>284</v>
      </c>
      <c r="B108" s="446" t="s">
        <v>131</v>
      </c>
      <c r="C108" s="474">
        <v>1113</v>
      </c>
      <c r="D108" s="474">
        <v>98</v>
      </c>
      <c r="E108" s="474">
        <v>110</v>
      </c>
      <c r="G108" s="474">
        <v>92913.24</v>
      </c>
      <c r="H108" s="474">
        <v>71963.360000000001</v>
      </c>
      <c r="I108" s="474">
        <v>9075</v>
      </c>
      <c r="J108" s="588">
        <v>173951.6</v>
      </c>
      <c r="K108" s="474"/>
      <c r="L108" s="588">
        <v>76465.256699345337</v>
      </c>
      <c r="M108" s="588">
        <v>-86975.8</v>
      </c>
      <c r="N108" s="588">
        <v>-10510.543300654666</v>
      </c>
      <c r="O108" s="588">
        <v>3479.2999999999997</v>
      </c>
      <c r="P108" s="474"/>
      <c r="Q108" s="600">
        <f t="shared" si="1"/>
        <v>166920.35669934534</v>
      </c>
      <c r="R108" s="586">
        <v>87024.389776757715</v>
      </c>
      <c r="S108" s="584">
        <v>253944.74647610306</v>
      </c>
    </row>
    <row r="109" spans="1:19" ht="12.75">
      <c r="A109" s="446">
        <v>285</v>
      </c>
      <c r="B109" s="446" t="s">
        <v>132</v>
      </c>
      <c r="C109" s="474">
        <v>28188</v>
      </c>
      <c r="D109" s="474">
        <v>4155</v>
      </c>
      <c r="E109" s="474">
        <v>5330</v>
      </c>
      <c r="G109" s="474">
        <v>2353134.2400000002</v>
      </c>
      <c r="H109" s="474">
        <v>3051099.6</v>
      </c>
      <c r="I109" s="474">
        <v>439725</v>
      </c>
      <c r="J109" s="588">
        <v>5843958.8399999999</v>
      </c>
      <c r="K109" s="474"/>
      <c r="L109" s="588">
        <v>3250240.674198756</v>
      </c>
      <c r="M109" s="588">
        <v>-2921979.42</v>
      </c>
      <c r="N109" s="588">
        <v>328261.25419875607</v>
      </c>
      <c r="O109" s="588">
        <v>168587.9</v>
      </c>
      <c r="P109" s="474"/>
      <c r="Q109" s="600">
        <f t="shared" si="1"/>
        <v>6340807.9941987563</v>
      </c>
      <c r="R109" s="586">
        <v>2531911.9897187669</v>
      </c>
      <c r="S109" s="584">
        <v>8872719.9839175232</v>
      </c>
    </row>
    <row r="110" spans="1:19" ht="12.75">
      <c r="A110" s="446">
        <v>286</v>
      </c>
      <c r="B110" s="446" t="s">
        <v>133</v>
      </c>
      <c r="C110" s="474">
        <v>42941</v>
      </c>
      <c r="D110" s="474">
        <v>5254</v>
      </c>
      <c r="E110" s="474">
        <v>4125</v>
      </c>
      <c r="G110" s="474">
        <v>3584714.68</v>
      </c>
      <c r="H110" s="474">
        <v>3858117.2800000003</v>
      </c>
      <c r="I110" s="474">
        <v>340312.5</v>
      </c>
      <c r="J110" s="588">
        <v>7783144.4600000009</v>
      </c>
      <c r="K110" s="474"/>
      <c r="L110" s="588">
        <v>4309854.917447458</v>
      </c>
      <c r="M110" s="588">
        <v>-3891572.2300000004</v>
      </c>
      <c r="N110" s="588">
        <v>418282.68744745757</v>
      </c>
      <c r="O110" s="588">
        <v>130473.75</v>
      </c>
      <c r="P110" s="474"/>
      <c r="Q110" s="600">
        <f t="shared" si="1"/>
        <v>8331900.8974474585</v>
      </c>
      <c r="R110" s="586">
        <v>3290555.4031940103</v>
      </c>
      <c r="S110" s="584">
        <v>11622456.30064147</v>
      </c>
    </row>
    <row r="111" spans="1:19" ht="12.75">
      <c r="A111" s="446">
        <v>287</v>
      </c>
      <c r="B111" s="446" t="s">
        <v>134</v>
      </c>
      <c r="C111" s="474">
        <v>2949</v>
      </c>
      <c r="D111" s="474">
        <v>252</v>
      </c>
      <c r="E111" s="474">
        <v>407</v>
      </c>
      <c r="G111" s="474">
        <v>246182.52000000002</v>
      </c>
      <c r="H111" s="474">
        <v>185048.64</v>
      </c>
      <c r="I111" s="474">
        <v>33577.5</v>
      </c>
      <c r="J111" s="588">
        <v>464808.66000000003</v>
      </c>
      <c r="K111" s="474"/>
      <c r="L111" s="588">
        <v>221920.01540315137</v>
      </c>
      <c r="M111" s="588">
        <v>-232404.33000000002</v>
      </c>
      <c r="N111" s="588">
        <v>-10484.31459684865</v>
      </c>
      <c r="O111" s="588">
        <v>12873.41</v>
      </c>
      <c r="P111" s="474"/>
      <c r="Q111" s="600">
        <f t="shared" si="1"/>
        <v>467197.75540315133</v>
      </c>
      <c r="R111" s="586">
        <v>89345.671418381593</v>
      </c>
      <c r="S111" s="584">
        <v>556543.42682153289</v>
      </c>
    </row>
    <row r="112" spans="1:19" ht="12.75">
      <c r="A112" s="446">
        <v>288</v>
      </c>
      <c r="B112" s="446" t="s">
        <v>135</v>
      </c>
      <c r="C112" s="474">
        <v>3371</v>
      </c>
      <c r="D112" s="474">
        <v>203</v>
      </c>
      <c r="E112" s="474">
        <v>311</v>
      </c>
      <c r="G112" s="474">
        <v>281411.08</v>
      </c>
      <c r="H112" s="474">
        <v>149066.96000000002</v>
      </c>
      <c r="I112" s="474">
        <v>25657.5</v>
      </c>
      <c r="J112" s="588">
        <v>456135.54000000004</v>
      </c>
      <c r="K112" s="474"/>
      <c r="L112" s="588">
        <v>159702.24632971158</v>
      </c>
      <c r="M112" s="588">
        <v>-228067.77000000002</v>
      </c>
      <c r="N112" s="588">
        <v>-68365.523670288443</v>
      </c>
      <c r="O112" s="588">
        <v>9836.93</v>
      </c>
      <c r="P112" s="474"/>
      <c r="Q112" s="600">
        <f t="shared" si="1"/>
        <v>397606.94632971159</v>
      </c>
      <c r="R112" s="586">
        <v>191605.2700826042</v>
      </c>
      <c r="S112" s="584">
        <v>589212.21641231584</v>
      </c>
    </row>
    <row r="113" spans="1:19" ht="12.75">
      <c r="A113" s="446">
        <v>290</v>
      </c>
      <c r="B113" s="446" t="s">
        <v>136</v>
      </c>
      <c r="C113" s="474">
        <v>3592</v>
      </c>
      <c r="D113" s="474">
        <v>450</v>
      </c>
      <c r="E113" s="474">
        <v>214</v>
      </c>
      <c r="G113" s="474">
        <v>299860.16000000003</v>
      </c>
      <c r="H113" s="474">
        <v>330444</v>
      </c>
      <c r="I113" s="474">
        <v>17655</v>
      </c>
      <c r="J113" s="588">
        <v>647959.16</v>
      </c>
      <c r="K113" s="474"/>
      <c r="L113" s="588">
        <v>450707.13419663347</v>
      </c>
      <c r="M113" s="588">
        <v>-323979.58</v>
      </c>
      <c r="N113" s="588">
        <v>126727.55419663346</v>
      </c>
      <c r="O113" s="588">
        <v>6768.82</v>
      </c>
      <c r="P113" s="474"/>
      <c r="Q113" s="600">
        <f t="shared" si="1"/>
        <v>781455.5341966335</v>
      </c>
      <c r="R113" s="586">
        <v>332602.48980097397</v>
      </c>
      <c r="S113" s="584">
        <v>1114058.0239976074</v>
      </c>
    </row>
    <row r="114" spans="1:19" ht="12.75">
      <c r="A114" s="446">
        <v>291</v>
      </c>
      <c r="B114" s="446" t="s">
        <v>137</v>
      </c>
      <c r="C114" s="474">
        <v>909</v>
      </c>
      <c r="D114" s="474">
        <v>104</v>
      </c>
      <c r="E114" s="474">
        <v>50</v>
      </c>
      <c r="G114" s="474">
        <v>75883.320000000007</v>
      </c>
      <c r="H114" s="474">
        <v>76369.279999999999</v>
      </c>
      <c r="I114" s="474">
        <v>4125</v>
      </c>
      <c r="J114" s="588">
        <v>156377.60000000001</v>
      </c>
      <c r="K114" s="474"/>
      <c r="L114" s="588">
        <v>62971.557696248943</v>
      </c>
      <c r="M114" s="588">
        <v>-78188.800000000003</v>
      </c>
      <c r="N114" s="588">
        <v>-15217.24230375106</v>
      </c>
      <c r="O114" s="588">
        <v>1581.5</v>
      </c>
      <c r="P114" s="474"/>
      <c r="Q114" s="600">
        <f t="shared" si="1"/>
        <v>142741.85769624895</v>
      </c>
      <c r="R114" s="586">
        <v>104221.2387876336</v>
      </c>
      <c r="S114" s="584">
        <v>246963.09648388255</v>
      </c>
    </row>
    <row r="115" spans="1:19" ht="12.75">
      <c r="A115" s="446">
        <v>297</v>
      </c>
      <c r="B115" s="446" t="s">
        <v>138</v>
      </c>
      <c r="C115" s="474">
        <v>75100</v>
      </c>
      <c r="D115" s="474">
        <v>7905</v>
      </c>
      <c r="E115" s="474">
        <v>7029</v>
      </c>
      <c r="G115" s="474">
        <v>6269348</v>
      </c>
      <c r="H115" s="474">
        <v>5804799.6000000006</v>
      </c>
      <c r="I115" s="474">
        <v>579892.5</v>
      </c>
      <c r="J115" s="588">
        <v>12654040.100000001</v>
      </c>
      <c r="K115" s="474"/>
      <c r="L115" s="588">
        <v>5769786.851199815</v>
      </c>
      <c r="M115" s="588">
        <v>-6327020.0500000007</v>
      </c>
      <c r="N115" s="588">
        <v>-557233.1988001857</v>
      </c>
      <c r="O115" s="588">
        <v>222327.27</v>
      </c>
      <c r="P115" s="474"/>
      <c r="Q115" s="600">
        <f t="shared" si="1"/>
        <v>12319134.171199815</v>
      </c>
      <c r="R115" s="586">
        <v>2566588.426436061</v>
      </c>
      <c r="S115" s="584">
        <v>14885722.597635876</v>
      </c>
    </row>
    <row r="116" spans="1:19" ht="12.75">
      <c r="A116" s="446">
        <v>300</v>
      </c>
      <c r="B116" s="446" t="s">
        <v>139</v>
      </c>
      <c r="C116" s="474">
        <v>1654</v>
      </c>
      <c r="D116" s="474">
        <v>93</v>
      </c>
      <c r="E116" s="474">
        <v>75</v>
      </c>
      <c r="G116" s="474">
        <v>138075.92000000001</v>
      </c>
      <c r="H116" s="474">
        <v>68291.760000000009</v>
      </c>
      <c r="I116" s="474">
        <v>6187.5</v>
      </c>
      <c r="J116" s="588">
        <v>212555.18000000002</v>
      </c>
      <c r="K116" s="474"/>
      <c r="L116" s="588">
        <v>94246.765330547962</v>
      </c>
      <c r="M116" s="588">
        <v>-106277.59000000001</v>
      </c>
      <c r="N116" s="588">
        <v>-12030.824669452049</v>
      </c>
      <c r="O116" s="588">
        <v>2372.25</v>
      </c>
      <c r="P116" s="474"/>
      <c r="Q116" s="600">
        <f t="shared" si="1"/>
        <v>202896.60533054796</v>
      </c>
      <c r="R116" s="586">
        <v>68336.454363216923</v>
      </c>
      <c r="S116" s="584">
        <v>271233.0596937649</v>
      </c>
    </row>
    <row r="117" spans="1:19" ht="12.75">
      <c r="A117" s="446">
        <v>301</v>
      </c>
      <c r="B117" s="446" t="s">
        <v>140</v>
      </c>
      <c r="C117" s="474">
        <v>9970</v>
      </c>
      <c r="D117" s="474">
        <v>901</v>
      </c>
      <c r="E117" s="474">
        <v>580</v>
      </c>
      <c r="G117" s="474">
        <v>832295.60000000009</v>
      </c>
      <c r="H117" s="474">
        <v>661622.32000000007</v>
      </c>
      <c r="I117" s="474">
        <v>47850</v>
      </c>
      <c r="J117" s="588">
        <v>1541767.9200000002</v>
      </c>
      <c r="K117" s="474"/>
      <c r="L117" s="588">
        <v>907125.05266039004</v>
      </c>
      <c r="M117" s="588">
        <v>-770883.96000000008</v>
      </c>
      <c r="N117" s="588">
        <v>136241.09266038996</v>
      </c>
      <c r="O117" s="588">
        <v>18345.399999999998</v>
      </c>
      <c r="P117" s="474"/>
      <c r="Q117" s="600">
        <f t="shared" si="1"/>
        <v>1696354.4126603901</v>
      </c>
      <c r="R117" s="586">
        <v>724219.97566554113</v>
      </c>
      <c r="S117" s="584">
        <v>2420574.3883259315</v>
      </c>
    </row>
    <row r="118" spans="1:19" ht="12.75">
      <c r="A118" s="446">
        <v>304</v>
      </c>
      <c r="B118" s="446" t="s">
        <v>141</v>
      </c>
      <c r="C118" s="474">
        <v>459</v>
      </c>
      <c r="D118" s="474">
        <v>44</v>
      </c>
      <c r="E118" s="474">
        <v>47</v>
      </c>
      <c r="G118" s="474">
        <v>38317.32</v>
      </c>
      <c r="H118" s="474">
        <v>32310.080000000002</v>
      </c>
      <c r="I118" s="474">
        <v>3877.5</v>
      </c>
      <c r="J118" s="588">
        <v>74504.899999999994</v>
      </c>
      <c r="K118" s="474"/>
      <c r="L118" s="588">
        <v>56658.54043608121</v>
      </c>
      <c r="M118" s="588">
        <v>-37252.449999999997</v>
      </c>
      <c r="N118" s="588">
        <v>19406.090436081213</v>
      </c>
      <c r="O118" s="588">
        <v>1486.61</v>
      </c>
      <c r="P118" s="474"/>
      <c r="Q118" s="600">
        <f t="shared" si="1"/>
        <v>95397.600436081208</v>
      </c>
      <c r="R118" s="586">
        <v>17393.835863849803</v>
      </c>
      <c r="S118" s="584">
        <v>112791.43629993101</v>
      </c>
    </row>
    <row r="119" spans="1:19" ht="12.75">
      <c r="A119" s="446">
        <v>305</v>
      </c>
      <c r="B119" s="446" t="s">
        <v>142</v>
      </c>
      <c r="C119" s="474">
        <v>7791</v>
      </c>
      <c r="D119" s="474">
        <v>973</v>
      </c>
      <c r="E119" s="474">
        <v>595</v>
      </c>
      <c r="G119" s="474">
        <v>650392.68000000005</v>
      </c>
      <c r="H119" s="474">
        <v>714493.3600000001</v>
      </c>
      <c r="I119" s="474">
        <v>49087.5</v>
      </c>
      <c r="J119" s="588">
        <v>1413973.54</v>
      </c>
      <c r="K119" s="474"/>
      <c r="L119" s="588">
        <v>811018.71500169137</v>
      </c>
      <c r="M119" s="588">
        <v>-706986.77</v>
      </c>
      <c r="N119" s="588">
        <v>104031.94500169135</v>
      </c>
      <c r="O119" s="588">
        <v>18819.849999999999</v>
      </c>
      <c r="P119" s="474"/>
      <c r="Q119" s="600">
        <f t="shared" si="1"/>
        <v>1536825.3350016915</v>
      </c>
      <c r="R119" s="586">
        <v>826203.6637767629</v>
      </c>
      <c r="S119" s="584">
        <v>2363028.9987784545</v>
      </c>
    </row>
    <row r="120" spans="1:19" ht="12.75">
      <c r="A120" s="446">
        <v>309</v>
      </c>
      <c r="B120" s="446" t="s">
        <v>143</v>
      </c>
      <c r="C120" s="474">
        <v>3175</v>
      </c>
      <c r="D120" s="474">
        <v>633</v>
      </c>
      <c r="E120" s="474">
        <v>414</v>
      </c>
      <c r="G120" s="474">
        <v>265049</v>
      </c>
      <c r="H120" s="474">
        <v>464824.56000000006</v>
      </c>
      <c r="I120" s="474">
        <v>34155</v>
      </c>
      <c r="J120" s="588">
        <v>764028.56</v>
      </c>
      <c r="K120" s="474"/>
      <c r="L120" s="588">
        <v>575869.51710974216</v>
      </c>
      <c r="M120" s="588">
        <v>-382014.28</v>
      </c>
      <c r="N120" s="588">
        <v>193855.23710974213</v>
      </c>
      <c r="O120" s="588">
        <v>13094.82</v>
      </c>
      <c r="P120" s="474"/>
      <c r="Q120" s="600">
        <f t="shared" si="1"/>
        <v>970978.61710974213</v>
      </c>
      <c r="R120" s="586">
        <v>456450.37067146297</v>
      </c>
      <c r="S120" s="584">
        <v>1427428.9877812052</v>
      </c>
    </row>
    <row r="121" spans="1:19" ht="12.75">
      <c r="A121" s="446">
        <v>312</v>
      </c>
      <c r="B121" s="446" t="s">
        <v>144</v>
      </c>
      <c r="C121" s="474">
        <v>503</v>
      </c>
      <c r="D121" s="474">
        <v>54</v>
      </c>
      <c r="E121" s="474">
        <v>31</v>
      </c>
      <c r="G121" s="474">
        <v>41990.44</v>
      </c>
      <c r="H121" s="474">
        <v>39653.280000000006</v>
      </c>
      <c r="I121" s="474">
        <v>2557.5</v>
      </c>
      <c r="J121" s="588">
        <v>84201.22</v>
      </c>
      <c r="K121" s="474"/>
      <c r="L121" s="588">
        <v>35561.583317379693</v>
      </c>
      <c r="M121" s="588">
        <v>-42100.61</v>
      </c>
      <c r="N121" s="588">
        <v>-6539.0266826203078</v>
      </c>
      <c r="O121" s="588">
        <v>980.53</v>
      </c>
      <c r="P121" s="474"/>
      <c r="Q121" s="600">
        <f t="shared" si="1"/>
        <v>78642.723317379685</v>
      </c>
      <c r="R121" s="586">
        <v>87511.863550312206</v>
      </c>
      <c r="S121" s="584">
        <v>166154.58686769189</v>
      </c>
    </row>
    <row r="122" spans="1:19" ht="12.75">
      <c r="A122" s="446">
        <v>316</v>
      </c>
      <c r="B122" s="446" t="s">
        <v>145</v>
      </c>
      <c r="C122" s="474">
        <v>2262</v>
      </c>
      <c r="D122" s="474">
        <v>280</v>
      </c>
      <c r="E122" s="474">
        <v>192</v>
      </c>
      <c r="G122" s="474">
        <v>188831.76</v>
      </c>
      <c r="H122" s="474">
        <v>205609.60000000001</v>
      </c>
      <c r="I122" s="474">
        <v>15840</v>
      </c>
      <c r="J122" s="588">
        <v>410281.36</v>
      </c>
      <c r="K122" s="474"/>
      <c r="L122" s="588">
        <v>295325.26354987564</v>
      </c>
      <c r="M122" s="588">
        <v>-205140.68</v>
      </c>
      <c r="N122" s="588">
        <v>90184.58354987565</v>
      </c>
      <c r="O122" s="588">
        <v>6072.96</v>
      </c>
      <c r="P122" s="474"/>
      <c r="Q122" s="600">
        <f t="shared" si="1"/>
        <v>506538.90354987566</v>
      </c>
      <c r="R122" s="586">
        <v>221465.72235582871</v>
      </c>
      <c r="S122" s="584">
        <v>728004.62590570434</v>
      </c>
    </row>
    <row r="123" spans="1:19" ht="12.75">
      <c r="A123" s="446">
        <v>317</v>
      </c>
      <c r="B123" s="446" t="s">
        <v>146</v>
      </c>
      <c r="C123" s="474">
        <v>1174</v>
      </c>
      <c r="D123" s="474">
        <v>132</v>
      </c>
      <c r="E123" s="474">
        <v>39</v>
      </c>
      <c r="G123" s="474">
        <v>98005.52</v>
      </c>
      <c r="H123" s="474">
        <v>96930.240000000005</v>
      </c>
      <c r="I123" s="474">
        <v>3217.5</v>
      </c>
      <c r="J123" s="588">
        <v>198153.26</v>
      </c>
      <c r="K123" s="474"/>
      <c r="L123" s="588">
        <v>110524.51087016556</v>
      </c>
      <c r="M123" s="588">
        <v>-99076.63</v>
      </c>
      <c r="N123" s="588">
        <v>11447.880870165551</v>
      </c>
      <c r="O123" s="588">
        <v>1233.57</v>
      </c>
      <c r="P123" s="474"/>
      <c r="Q123" s="600">
        <f t="shared" si="1"/>
        <v>210834.71087016555</v>
      </c>
      <c r="R123" s="586">
        <v>72162.395143372414</v>
      </c>
      <c r="S123" s="584">
        <v>282997.10601353797</v>
      </c>
    </row>
    <row r="124" spans="1:19" ht="12.75">
      <c r="A124" s="446">
        <v>320</v>
      </c>
      <c r="B124" s="446" t="s">
        <v>147</v>
      </c>
      <c r="C124" s="474">
        <v>3265</v>
      </c>
      <c r="D124" s="474">
        <v>570</v>
      </c>
      <c r="E124" s="474">
        <v>280</v>
      </c>
      <c r="G124" s="474">
        <v>272562.2</v>
      </c>
      <c r="H124" s="474">
        <v>418562.4</v>
      </c>
      <c r="I124" s="474">
        <v>23100</v>
      </c>
      <c r="J124" s="588">
        <v>714224.60000000009</v>
      </c>
      <c r="K124" s="474"/>
      <c r="L124" s="588">
        <v>467729.30808518734</v>
      </c>
      <c r="M124" s="588">
        <v>-357112.30000000005</v>
      </c>
      <c r="N124" s="588">
        <v>110617.00808518729</v>
      </c>
      <c r="O124" s="588">
        <v>8856.4</v>
      </c>
      <c r="P124" s="474"/>
      <c r="Q124" s="600">
        <f t="shared" si="1"/>
        <v>833698.00808518741</v>
      </c>
      <c r="R124" s="586">
        <v>337314.3377577379</v>
      </c>
      <c r="S124" s="584">
        <v>1171012.3458429254</v>
      </c>
    </row>
    <row r="125" spans="1:19" ht="12.75">
      <c r="A125" s="446">
        <v>322</v>
      </c>
      <c r="B125" s="446" t="s">
        <v>148</v>
      </c>
      <c r="C125" s="474">
        <v>3191</v>
      </c>
      <c r="D125" s="474">
        <v>273</v>
      </c>
      <c r="E125" s="474">
        <v>240</v>
      </c>
      <c r="G125" s="474">
        <v>266384.68</v>
      </c>
      <c r="H125" s="474">
        <v>200469.36000000002</v>
      </c>
      <c r="I125" s="474">
        <v>19800</v>
      </c>
      <c r="J125" s="588">
        <v>486654.04000000004</v>
      </c>
      <c r="K125" s="474"/>
      <c r="L125" s="588">
        <v>259399.40554844018</v>
      </c>
      <c r="M125" s="588">
        <v>-243327.02000000002</v>
      </c>
      <c r="N125" s="588">
        <v>16072.385548440157</v>
      </c>
      <c r="O125" s="588">
        <v>7591.2</v>
      </c>
      <c r="P125" s="474"/>
      <c r="Q125" s="600">
        <f t="shared" si="1"/>
        <v>510317.62554844021</v>
      </c>
      <c r="R125" s="586">
        <v>121282.15696706448</v>
      </c>
      <c r="S125" s="584">
        <v>631599.78251550463</v>
      </c>
    </row>
    <row r="126" spans="1:19" ht="12.75">
      <c r="A126" s="446">
        <v>398</v>
      </c>
      <c r="B126" s="446" t="s">
        <v>149</v>
      </c>
      <c r="C126" s="474">
        <v>69442</v>
      </c>
      <c r="D126" s="474">
        <v>10240</v>
      </c>
      <c r="E126" s="474">
        <v>11259</v>
      </c>
      <c r="G126" s="474">
        <v>5797018.1600000001</v>
      </c>
      <c r="H126" s="474">
        <v>7519436.8000000007</v>
      </c>
      <c r="I126" s="474">
        <v>928867.5</v>
      </c>
      <c r="J126" s="588">
        <v>14245322.460000001</v>
      </c>
      <c r="K126" s="474"/>
      <c r="L126" s="588">
        <v>8194044.0977809792</v>
      </c>
      <c r="M126" s="588">
        <v>-7122661.2300000004</v>
      </c>
      <c r="N126" s="588">
        <v>1071382.8677809788</v>
      </c>
      <c r="O126" s="588">
        <v>356122.17</v>
      </c>
      <c r="P126" s="474"/>
      <c r="Q126" s="600">
        <f t="shared" si="1"/>
        <v>15672827.497780981</v>
      </c>
      <c r="R126" s="586">
        <v>3107047.1546566971</v>
      </c>
      <c r="S126" s="584">
        <v>18779874.652437679</v>
      </c>
    </row>
    <row r="127" spans="1:19" ht="12.75">
      <c r="A127" s="446">
        <v>399</v>
      </c>
      <c r="B127" s="446" t="s">
        <v>150</v>
      </c>
      <c r="C127" s="474">
        <v>4032</v>
      </c>
      <c r="D127" s="474">
        <v>263</v>
      </c>
      <c r="E127" s="474">
        <v>142</v>
      </c>
      <c r="G127" s="474">
        <v>336591.36000000004</v>
      </c>
      <c r="H127" s="474">
        <v>193126.16</v>
      </c>
      <c r="I127" s="474">
        <v>11715</v>
      </c>
      <c r="J127" s="588">
        <v>541432.52</v>
      </c>
      <c r="K127" s="474"/>
      <c r="L127" s="588">
        <v>253992.74660529773</v>
      </c>
      <c r="M127" s="588">
        <v>-270716.26</v>
      </c>
      <c r="N127" s="588">
        <v>-16723.513394702284</v>
      </c>
      <c r="O127" s="588">
        <v>4491.46</v>
      </c>
      <c r="P127" s="474"/>
      <c r="Q127" s="600">
        <f t="shared" si="1"/>
        <v>529200.46660529776</v>
      </c>
      <c r="R127" s="586">
        <v>216844.37315656018</v>
      </c>
      <c r="S127" s="584">
        <v>746044.83976185787</v>
      </c>
    </row>
    <row r="128" spans="1:19" ht="12.75">
      <c r="A128" s="446">
        <v>400</v>
      </c>
      <c r="B128" s="446" t="s">
        <v>151</v>
      </c>
      <c r="C128" s="474">
        <v>4609</v>
      </c>
      <c r="D128" s="474">
        <v>449</v>
      </c>
      <c r="E128" s="474">
        <v>1005</v>
      </c>
      <c r="G128" s="474">
        <v>384759.32</v>
      </c>
      <c r="H128" s="474">
        <v>329709.68000000005</v>
      </c>
      <c r="I128" s="474">
        <v>82912.5</v>
      </c>
      <c r="J128" s="588">
        <v>797381.5</v>
      </c>
      <c r="K128" s="474"/>
      <c r="L128" s="588">
        <v>436346.8424511734</v>
      </c>
      <c r="M128" s="588">
        <v>-398690.75</v>
      </c>
      <c r="N128" s="588">
        <v>37656.092451173405</v>
      </c>
      <c r="O128" s="588">
        <v>31788.149999999998</v>
      </c>
      <c r="P128" s="474"/>
      <c r="Q128" s="600">
        <f t="shared" si="1"/>
        <v>866825.74245117337</v>
      </c>
      <c r="R128" s="586">
        <v>275336.38565458701</v>
      </c>
      <c r="S128" s="584">
        <v>1142162.1281057603</v>
      </c>
    </row>
    <row r="129" spans="1:19" ht="12.75">
      <c r="A129" s="446">
        <v>402</v>
      </c>
      <c r="B129" s="446" t="s">
        <v>152</v>
      </c>
      <c r="C129" s="474">
        <v>4699</v>
      </c>
      <c r="D129" s="474">
        <v>583</v>
      </c>
      <c r="E129" s="474">
        <v>257</v>
      </c>
      <c r="G129" s="474">
        <v>392272.52</v>
      </c>
      <c r="H129" s="474">
        <v>428108.56000000006</v>
      </c>
      <c r="I129" s="474">
        <v>21202.5</v>
      </c>
      <c r="J129" s="588">
        <v>841583.58000000007</v>
      </c>
      <c r="K129" s="474"/>
      <c r="L129" s="588">
        <v>469312.27994657465</v>
      </c>
      <c r="M129" s="588">
        <v>-420791.79000000004</v>
      </c>
      <c r="N129" s="588">
        <v>48520.489946574613</v>
      </c>
      <c r="O129" s="588">
        <v>8128.91</v>
      </c>
      <c r="P129" s="474"/>
      <c r="Q129" s="600">
        <f t="shared" si="1"/>
        <v>898232.97994657478</v>
      </c>
      <c r="R129" s="586">
        <v>410445.25392134901</v>
      </c>
      <c r="S129" s="584">
        <v>1308678.2338679237</v>
      </c>
    </row>
    <row r="130" spans="1:19" ht="12.75">
      <c r="A130" s="446">
        <v>403</v>
      </c>
      <c r="B130" s="446" t="s">
        <v>153</v>
      </c>
      <c r="C130" s="474">
        <v>1256</v>
      </c>
      <c r="D130" s="474">
        <v>99</v>
      </c>
      <c r="E130" s="474">
        <v>166</v>
      </c>
      <c r="G130" s="474">
        <v>104850.88</v>
      </c>
      <c r="H130" s="474">
        <v>72697.680000000008</v>
      </c>
      <c r="I130" s="474">
        <v>13695</v>
      </c>
      <c r="J130" s="588">
        <v>191243.56</v>
      </c>
      <c r="K130" s="474"/>
      <c r="L130" s="588">
        <v>94930.791254424126</v>
      </c>
      <c r="M130" s="588">
        <v>-95621.78</v>
      </c>
      <c r="N130" s="588">
        <v>-690.9887455758726</v>
      </c>
      <c r="O130" s="588">
        <v>5250.58</v>
      </c>
      <c r="P130" s="474"/>
      <c r="Q130" s="600">
        <f t="shared" si="1"/>
        <v>195803.1512544241</v>
      </c>
      <c r="R130" s="586">
        <v>71252.250560115805</v>
      </c>
      <c r="S130" s="584">
        <v>267055.40181453992</v>
      </c>
    </row>
    <row r="131" spans="1:19" ht="12.75">
      <c r="A131" s="446">
        <v>405</v>
      </c>
      <c r="B131" s="446" t="s">
        <v>154</v>
      </c>
      <c r="C131" s="474">
        <v>42925</v>
      </c>
      <c r="D131" s="474">
        <v>5078</v>
      </c>
      <c r="E131" s="474">
        <v>7228</v>
      </c>
      <c r="G131" s="474">
        <v>3583379</v>
      </c>
      <c r="H131" s="474">
        <v>3728876.9600000004</v>
      </c>
      <c r="I131" s="474">
        <v>596310</v>
      </c>
      <c r="J131" s="588">
        <v>7908565.9600000009</v>
      </c>
      <c r="K131" s="474"/>
      <c r="L131" s="588">
        <v>4300658.389887712</v>
      </c>
      <c r="M131" s="588">
        <v>-3954282.9800000004</v>
      </c>
      <c r="N131" s="588">
        <v>346375.40988771152</v>
      </c>
      <c r="O131" s="588">
        <v>228621.63999999998</v>
      </c>
      <c r="P131" s="474"/>
      <c r="Q131" s="600">
        <f t="shared" si="1"/>
        <v>8483563.0098877121</v>
      </c>
      <c r="R131" s="586">
        <v>3915041.4755051285</v>
      </c>
      <c r="S131" s="584">
        <v>12398604.485392841</v>
      </c>
    </row>
    <row r="132" spans="1:19" ht="12.75">
      <c r="A132" s="446">
        <v>407</v>
      </c>
      <c r="B132" s="446" t="s">
        <v>155</v>
      </c>
      <c r="C132" s="474">
        <v>1284</v>
      </c>
      <c r="D132" s="474">
        <v>134</v>
      </c>
      <c r="E132" s="474">
        <v>172</v>
      </c>
      <c r="G132" s="474">
        <v>107188.32</v>
      </c>
      <c r="H132" s="474">
        <v>98398.88</v>
      </c>
      <c r="I132" s="474">
        <v>14190</v>
      </c>
      <c r="J132" s="588">
        <v>219777.2</v>
      </c>
      <c r="K132" s="474"/>
      <c r="L132" s="588">
        <v>117697.52142941527</v>
      </c>
      <c r="M132" s="588">
        <v>-109888.6</v>
      </c>
      <c r="N132" s="588">
        <v>7808.9214294152625</v>
      </c>
      <c r="O132" s="588">
        <v>5440.36</v>
      </c>
      <c r="P132" s="474"/>
      <c r="Q132" s="600">
        <f t="shared" si="1"/>
        <v>233026.48142941526</v>
      </c>
      <c r="R132" s="586">
        <v>34873.246195508516</v>
      </c>
      <c r="S132" s="584">
        <v>267899.72762492381</v>
      </c>
    </row>
    <row r="133" spans="1:19" ht="12.75">
      <c r="A133" s="446">
        <v>408</v>
      </c>
      <c r="B133" s="446" t="s">
        <v>156</v>
      </c>
      <c r="C133" s="474">
        <v>7544</v>
      </c>
      <c r="D133" s="474">
        <v>605</v>
      </c>
      <c r="E133" s="474">
        <v>545</v>
      </c>
      <c r="G133" s="474">
        <v>629773.12</v>
      </c>
      <c r="H133" s="474">
        <v>444263.60000000003</v>
      </c>
      <c r="I133" s="474">
        <v>44962.5</v>
      </c>
      <c r="J133" s="588">
        <v>1118999.22</v>
      </c>
      <c r="K133" s="474"/>
      <c r="L133" s="588">
        <v>567757.39060920698</v>
      </c>
      <c r="M133" s="588">
        <v>-559499.61</v>
      </c>
      <c r="N133" s="588">
        <v>8257.780609206995</v>
      </c>
      <c r="O133" s="588">
        <v>17238.349999999999</v>
      </c>
      <c r="P133" s="474"/>
      <c r="Q133" s="600">
        <f t="shared" si="1"/>
        <v>1144495.3506092071</v>
      </c>
      <c r="R133" s="586">
        <v>444363.51897678513</v>
      </c>
      <c r="S133" s="584">
        <v>1588858.8695859923</v>
      </c>
    </row>
    <row r="134" spans="1:19" ht="12.75">
      <c r="A134" s="446">
        <v>410</v>
      </c>
      <c r="B134" s="446" t="s">
        <v>157</v>
      </c>
      <c r="C134" s="474">
        <v>9847</v>
      </c>
      <c r="D134" s="474">
        <v>1205</v>
      </c>
      <c r="E134" s="474">
        <v>371</v>
      </c>
      <c r="G134" s="474">
        <v>822027.56</v>
      </c>
      <c r="H134" s="474">
        <v>884855.60000000009</v>
      </c>
      <c r="I134" s="474">
        <v>30607.5</v>
      </c>
      <c r="J134" s="588">
        <v>1737490.6600000001</v>
      </c>
      <c r="K134" s="474"/>
      <c r="L134" s="588">
        <v>1000908.5171204387</v>
      </c>
      <c r="M134" s="588">
        <v>-868745.33000000007</v>
      </c>
      <c r="N134" s="588">
        <v>132163.18712043867</v>
      </c>
      <c r="O134" s="588">
        <v>11734.73</v>
      </c>
      <c r="P134" s="474"/>
      <c r="Q134" s="600">
        <f t="shared" si="1"/>
        <v>1881388.5771204387</v>
      </c>
      <c r="R134" s="586">
        <v>691918.92126286472</v>
      </c>
      <c r="S134" s="584">
        <v>2573307.4983833032</v>
      </c>
    </row>
    <row r="135" spans="1:19" ht="12.75">
      <c r="A135" s="446">
        <v>416</v>
      </c>
      <c r="B135" s="446" t="s">
        <v>158</v>
      </c>
      <c r="C135" s="474">
        <v>1519</v>
      </c>
      <c r="D135" s="474">
        <v>135</v>
      </c>
      <c r="E135" s="474">
        <v>70</v>
      </c>
      <c r="G135" s="474">
        <v>126806.12000000001</v>
      </c>
      <c r="H135" s="474">
        <v>99133.200000000012</v>
      </c>
      <c r="I135" s="474">
        <v>5775</v>
      </c>
      <c r="J135" s="588">
        <v>231714.32</v>
      </c>
      <c r="K135" s="474"/>
      <c r="L135" s="588">
        <v>92702.397813294694</v>
      </c>
      <c r="M135" s="588">
        <v>-115857.16</v>
      </c>
      <c r="N135" s="588">
        <v>-23154.762186705309</v>
      </c>
      <c r="O135" s="588">
        <v>2214.1</v>
      </c>
      <c r="P135" s="474"/>
      <c r="Q135" s="600">
        <f t="shared" si="1"/>
        <v>210773.6578132947</v>
      </c>
      <c r="R135" s="586">
        <v>111354.64634443299</v>
      </c>
      <c r="S135" s="584">
        <v>322128.30415772769</v>
      </c>
    </row>
    <row r="136" spans="1:19" ht="12.75">
      <c r="A136" s="446">
        <v>418</v>
      </c>
      <c r="B136" s="446" t="s">
        <v>159</v>
      </c>
      <c r="C136" s="474">
        <v>14121</v>
      </c>
      <c r="D136" s="474">
        <v>1145</v>
      </c>
      <c r="E136" s="474">
        <v>782</v>
      </c>
      <c r="G136" s="474">
        <v>1178821.08</v>
      </c>
      <c r="H136" s="474">
        <v>840796.4</v>
      </c>
      <c r="I136" s="474">
        <v>64515</v>
      </c>
      <c r="J136" s="588">
        <v>2084132.48</v>
      </c>
      <c r="K136" s="474"/>
      <c r="L136" s="588">
        <v>888494.65526414593</v>
      </c>
      <c r="M136" s="588">
        <v>-1042066.24</v>
      </c>
      <c r="N136" s="588">
        <v>-153571.58473585406</v>
      </c>
      <c r="O136" s="588">
        <v>24734.66</v>
      </c>
      <c r="P136" s="474"/>
      <c r="Q136" s="600">
        <f t="shared" si="1"/>
        <v>1955295.5552641458</v>
      </c>
      <c r="R136" s="586">
        <v>1003107.1265508151</v>
      </c>
      <c r="S136" s="584">
        <v>2958402.6818149611</v>
      </c>
    </row>
    <row r="137" spans="1:19" ht="12.75">
      <c r="A137" s="446">
        <v>420</v>
      </c>
      <c r="B137" s="446" t="s">
        <v>160</v>
      </c>
      <c r="C137" s="474">
        <v>4576</v>
      </c>
      <c r="D137" s="474">
        <v>439</v>
      </c>
      <c r="E137" s="474">
        <v>243</v>
      </c>
      <c r="G137" s="474">
        <v>382004.48000000004</v>
      </c>
      <c r="H137" s="474">
        <v>322366.48000000004</v>
      </c>
      <c r="I137" s="474">
        <v>20047.5</v>
      </c>
      <c r="J137" s="588">
        <v>724418.46000000008</v>
      </c>
      <c r="K137" s="474"/>
      <c r="L137" s="588">
        <v>430709.88750678528</v>
      </c>
      <c r="M137" s="588">
        <v>-362209.23000000004</v>
      </c>
      <c r="N137" s="588">
        <v>68500.657506785239</v>
      </c>
      <c r="O137" s="588">
        <v>7686.09</v>
      </c>
      <c r="P137" s="474"/>
      <c r="Q137" s="600">
        <f t="shared" si="1"/>
        <v>800605.20750678529</v>
      </c>
      <c r="R137" s="586">
        <v>269247.38487045898</v>
      </c>
      <c r="S137" s="584">
        <v>1069852.5923772443</v>
      </c>
    </row>
    <row r="138" spans="1:19" ht="12.75">
      <c r="A138" s="446">
        <v>421</v>
      </c>
      <c r="B138" s="446" t="s">
        <v>161</v>
      </c>
      <c r="C138" s="474">
        <v>325</v>
      </c>
      <c r="D138" s="474">
        <v>25</v>
      </c>
      <c r="E138" s="474">
        <v>10</v>
      </c>
      <c r="G138" s="474">
        <v>27131</v>
      </c>
      <c r="H138" s="474">
        <v>18358</v>
      </c>
      <c r="I138" s="474">
        <v>825</v>
      </c>
      <c r="J138" s="588">
        <v>46314</v>
      </c>
      <c r="K138" s="474"/>
      <c r="L138" s="588">
        <v>25243.736014532642</v>
      </c>
      <c r="M138" s="588">
        <v>-23157</v>
      </c>
      <c r="N138" s="588">
        <v>2086.736014532642</v>
      </c>
      <c r="O138" s="588">
        <v>316.3</v>
      </c>
      <c r="P138" s="474"/>
      <c r="Q138" s="600">
        <f t="shared" si="1"/>
        <v>48717.036014532641</v>
      </c>
      <c r="R138" s="586">
        <v>14029.129123728864</v>
      </c>
      <c r="S138" s="584">
        <v>62746.165138261509</v>
      </c>
    </row>
    <row r="139" spans="1:19" ht="12.75">
      <c r="A139" s="446">
        <v>422</v>
      </c>
      <c r="B139" s="446" t="s">
        <v>162</v>
      </c>
      <c r="C139" s="474">
        <v>4804</v>
      </c>
      <c r="D139" s="474">
        <v>911</v>
      </c>
      <c r="E139" s="474">
        <v>587</v>
      </c>
      <c r="G139" s="474">
        <v>401037.92000000004</v>
      </c>
      <c r="H139" s="474">
        <v>668965.52</v>
      </c>
      <c r="I139" s="474">
        <v>48427.5</v>
      </c>
      <c r="J139" s="588">
        <v>1118430.94</v>
      </c>
      <c r="K139" s="474"/>
      <c r="L139" s="588">
        <v>844116.40845047403</v>
      </c>
      <c r="M139" s="588">
        <v>-559215.47</v>
      </c>
      <c r="N139" s="588">
        <v>284900.93845047406</v>
      </c>
      <c r="O139" s="588">
        <v>18566.809999999998</v>
      </c>
      <c r="P139" s="474"/>
      <c r="Q139" s="600">
        <f t="shared" ref="Q139:Q202" si="2">SUM(J139,N139,O139)</f>
        <v>1421898.6884504741</v>
      </c>
      <c r="R139" s="586">
        <v>530407.05315925088</v>
      </c>
      <c r="S139" s="584">
        <v>1952305.7416097249</v>
      </c>
    </row>
    <row r="140" spans="1:19" ht="12.75">
      <c r="A140" s="446">
        <v>423</v>
      </c>
      <c r="B140" s="446" t="s">
        <v>163</v>
      </c>
      <c r="C140" s="474">
        <v>11696</v>
      </c>
      <c r="D140" s="474">
        <v>756</v>
      </c>
      <c r="E140" s="474">
        <v>936</v>
      </c>
      <c r="G140" s="474">
        <v>976382.08000000007</v>
      </c>
      <c r="H140" s="474">
        <v>555145.92000000004</v>
      </c>
      <c r="I140" s="474">
        <v>77220</v>
      </c>
      <c r="J140" s="588">
        <v>1608748</v>
      </c>
      <c r="K140" s="474"/>
      <c r="L140" s="588">
        <v>649808.82467276801</v>
      </c>
      <c r="M140" s="588">
        <v>-804374</v>
      </c>
      <c r="N140" s="588">
        <v>-154565.17532723199</v>
      </c>
      <c r="O140" s="588">
        <v>29605.68</v>
      </c>
      <c r="P140" s="474"/>
      <c r="Q140" s="600">
        <f t="shared" si="2"/>
        <v>1483788.5046727678</v>
      </c>
      <c r="R140" s="586">
        <v>595485.90554074803</v>
      </c>
      <c r="S140" s="584">
        <v>2079274.4102135159</v>
      </c>
    </row>
    <row r="141" spans="1:19" ht="12.75">
      <c r="A141" s="446">
        <v>425</v>
      </c>
      <c r="B141" s="446" t="s">
        <v>164</v>
      </c>
      <c r="C141" s="474">
        <v>5376</v>
      </c>
      <c r="D141" s="474">
        <v>414</v>
      </c>
      <c r="E141" s="474">
        <v>107</v>
      </c>
      <c r="G141" s="474">
        <v>448788.48000000004</v>
      </c>
      <c r="H141" s="474">
        <v>304008.48000000004</v>
      </c>
      <c r="I141" s="474">
        <v>8827.5</v>
      </c>
      <c r="J141" s="588">
        <v>761624.46000000008</v>
      </c>
      <c r="K141" s="474"/>
      <c r="L141" s="588">
        <v>353006.52404754644</v>
      </c>
      <c r="M141" s="588">
        <v>-380812.23000000004</v>
      </c>
      <c r="N141" s="588">
        <v>-27805.705952453602</v>
      </c>
      <c r="O141" s="588">
        <v>3384.41</v>
      </c>
      <c r="P141" s="474"/>
      <c r="Q141" s="600">
        <f t="shared" si="2"/>
        <v>737203.16404754657</v>
      </c>
      <c r="R141" s="586">
        <v>255461.48908469806</v>
      </c>
      <c r="S141" s="584">
        <v>992664.6531322446</v>
      </c>
    </row>
    <row r="142" spans="1:19" ht="12.75">
      <c r="A142" s="446">
        <v>426</v>
      </c>
      <c r="B142" s="446" t="s">
        <v>165</v>
      </c>
      <c r="C142" s="474">
        <v>6557</v>
      </c>
      <c r="D142" s="474">
        <v>780</v>
      </c>
      <c r="E142" s="474">
        <v>290</v>
      </c>
      <c r="G142" s="474">
        <v>547378.36</v>
      </c>
      <c r="H142" s="474">
        <v>572769.60000000009</v>
      </c>
      <c r="I142" s="474">
        <v>23925</v>
      </c>
      <c r="J142" s="588">
        <v>1144072.96</v>
      </c>
      <c r="K142" s="474"/>
      <c r="L142" s="588">
        <v>749114.65062256006</v>
      </c>
      <c r="M142" s="588">
        <v>-572036.48</v>
      </c>
      <c r="N142" s="588">
        <v>177078.17062256008</v>
      </c>
      <c r="O142" s="588">
        <v>9172.6999999999989</v>
      </c>
      <c r="P142" s="474"/>
      <c r="Q142" s="600">
        <f t="shared" si="2"/>
        <v>1330323.8306225601</v>
      </c>
      <c r="R142" s="586">
        <v>406244.44872973999</v>
      </c>
      <c r="S142" s="584">
        <v>1736568.2793523001</v>
      </c>
    </row>
    <row r="143" spans="1:19" ht="12.75">
      <c r="A143" s="446">
        <v>430</v>
      </c>
      <c r="B143" s="446" t="s">
        <v>166</v>
      </c>
      <c r="C143" s="474">
        <v>7863</v>
      </c>
      <c r="D143" s="474">
        <v>932</v>
      </c>
      <c r="E143" s="474">
        <v>859</v>
      </c>
      <c r="G143" s="474">
        <v>656403.24</v>
      </c>
      <c r="H143" s="474">
        <v>684386.24</v>
      </c>
      <c r="I143" s="474">
        <v>70867.5</v>
      </c>
      <c r="J143" s="588">
        <v>1411656.98</v>
      </c>
      <c r="K143" s="474"/>
      <c r="L143" s="588">
        <v>787384.29685335443</v>
      </c>
      <c r="M143" s="588">
        <v>-705828.49</v>
      </c>
      <c r="N143" s="588">
        <v>81555.806853354443</v>
      </c>
      <c r="O143" s="588">
        <v>27170.17</v>
      </c>
      <c r="P143" s="474"/>
      <c r="Q143" s="600">
        <f t="shared" si="2"/>
        <v>1520382.9568533543</v>
      </c>
      <c r="R143" s="586">
        <v>798173.09282262519</v>
      </c>
      <c r="S143" s="584">
        <v>2318556.0496759797</v>
      </c>
    </row>
    <row r="144" spans="1:19" ht="12.75">
      <c r="A144" s="446">
        <v>433</v>
      </c>
      <c r="B144" s="446" t="s">
        <v>167</v>
      </c>
      <c r="C144" s="474">
        <v>4142</v>
      </c>
      <c r="D144" s="474">
        <v>304</v>
      </c>
      <c r="E144" s="474">
        <v>258</v>
      </c>
      <c r="G144" s="474">
        <v>345774.16000000003</v>
      </c>
      <c r="H144" s="474">
        <v>223233.28000000003</v>
      </c>
      <c r="I144" s="474">
        <v>21285</v>
      </c>
      <c r="J144" s="588">
        <v>590292.44000000006</v>
      </c>
      <c r="K144" s="474"/>
      <c r="L144" s="588">
        <v>260982.4197540507</v>
      </c>
      <c r="M144" s="588">
        <v>-295146.22000000003</v>
      </c>
      <c r="N144" s="588">
        <v>-34163.800245949329</v>
      </c>
      <c r="O144" s="588">
        <v>8160.54</v>
      </c>
      <c r="P144" s="474"/>
      <c r="Q144" s="600">
        <f t="shared" si="2"/>
        <v>564289.1797540508</v>
      </c>
      <c r="R144" s="586">
        <v>265265.14442149957</v>
      </c>
      <c r="S144" s="584">
        <v>829554.32417555037</v>
      </c>
    </row>
    <row r="145" spans="1:19" ht="12.75">
      <c r="A145" s="446">
        <v>434</v>
      </c>
      <c r="B145" s="446" t="s">
        <v>168</v>
      </c>
      <c r="C145" s="474">
        <v>7668</v>
      </c>
      <c r="D145" s="474">
        <v>893</v>
      </c>
      <c r="E145" s="474">
        <v>829</v>
      </c>
      <c r="G145" s="474">
        <v>640124.64</v>
      </c>
      <c r="H145" s="474">
        <v>655747.76</v>
      </c>
      <c r="I145" s="474">
        <v>68392.5</v>
      </c>
      <c r="J145" s="588">
        <v>1364264.9</v>
      </c>
      <c r="K145" s="474"/>
      <c r="L145" s="588">
        <v>726678.35663265618</v>
      </c>
      <c r="M145" s="588">
        <v>-682132.45</v>
      </c>
      <c r="N145" s="588">
        <v>44545.906632656232</v>
      </c>
      <c r="O145" s="588">
        <v>26221.27</v>
      </c>
      <c r="P145" s="474"/>
      <c r="Q145" s="600">
        <f t="shared" si="2"/>
        <v>1435032.0766326562</v>
      </c>
      <c r="R145" s="586">
        <v>379376.06370399124</v>
      </c>
      <c r="S145" s="584">
        <v>1814408.1403366474</v>
      </c>
    </row>
    <row r="146" spans="1:19" ht="12.75">
      <c r="A146" s="446">
        <v>435</v>
      </c>
      <c r="B146" s="446" t="s">
        <v>169</v>
      </c>
      <c r="C146" s="474">
        <v>327</v>
      </c>
      <c r="D146" s="474">
        <v>38</v>
      </c>
      <c r="E146" s="474">
        <v>6</v>
      </c>
      <c r="G146" s="474">
        <v>27297.960000000003</v>
      </c>
      <c r="H146" s="474">
        <v>27904.160000000003</v>
      </c>
      <c r="I146" s="474">
        <v>495</v>
      </c>
      <c r="J146" s="588">
        <v>55697.12000000001</v>
      </c>
      <c r="K146" s="474"/>
      <c r="L146" s="588">
        <v>14769.62915948917</v>
      </c>
      <c r="M146" s="588">
        <v>-27848.560000000005</v>
      </c>
      <c r="N146" s="588">
        <v>-13078.930840510835</v>
      </c>
      <c r="O146" s="588">
        <v>189.78</v>
      </c>
      <c r="P146" s="474"/>
      <c r="Q146" s="600">
        <f t="shared" si="2"/>
        <v>42807.969159489177</v>
      </c>
      <c r="R146" s="586">
        <v>24003.422800615794</v>
      </c>
      <c r="S146" s="584">
        <v>66811.391960104971</v>
      </c>
    </row>
    <row r="147" spans="1:19" ht="12.75">
      <c r="A147" s="446">
        <v>436</v>
      </c>
      <c r="B147" s="446" t="s">
        <v>170</v>
      </c>
      <c r="C147" s="474">
        <v>1023</v>
      </c>
      <c r="D147" s="474">
        <v>94</v>
      </c>
      <c r="E147" s="474">
        <v>91</v>
      </c>
      <c r="G147" s="474">
        <v>85400.040000000008</v>
      </c>
      <c r="H147" s="474">
        <v>69026.080000000002</v>
      </c>
      <c r="I147" s="474">
        <v>7507.5</v>
      </c>
      <c r="J147" s="588">
        <v>161933.62</v>
      </c>
      <c r="K147" s="474"/>
      <c r="L147" s="588">
        <v>64638.64081509164</v>
      </c>
      <c r="M147" s="588">
        <v>-80966.81</v>
      </c>
      <c r="N147" s="588">
        <v>-16328.169184908358</v>
      </c>
      <c r="O147" s="588">
        <v>2878.33</v>
      </c>
      <c r="P147" s="474"/>
      <c r="Q147" s="600">
        <f t="shared" si="2"/>
        <v>148483.78081509162</v>
      </c>
      <c r="R147" s="586">
        <v>33436.819269533007</v>
      </c>
      <c r="S147" s="584">
        <v>181920.60008462463</v>
      </c>
    </row>
    <row r="148" spans="1:19" ht="12.75">
      <c r="A148" s="446">
        <v>440</v>
      </c>
      <c r="B148" s="446" t="s">
        <v>171</v>
      </c>
      <c r="C148" s="474">
        <v>2978</v>
      </c>
      <c r="D148" s="474">
        <v>93</v>
      </c>
      <c r="E148" s="474">
        <v>192</v>
      </c>
      <c r="G148" s="474">
        <v>248603.44</v>
      </c>
      <c r="H148" s="474">
        <v>68291.760000000009</v>
      </c>
      <c r="I148" s="474">
        <v>15840</v>
      </c>
      <c r="J148" s="588">
        <v>332735.2</v>
      </c>
      <c r="K148" s="474"/>
      <c r="L148" s="588">
        <v>81582.563476089519</v>
      </c>
      <c r="M148" s="588">
        <v>-166367.6</v>
      </c>
      <c r="N148" s="588">
        <v>-84785.036523910487</v>
      </c>
      <c r="O148" s="588">
        <v>6072.96</v>
      </c>
      <c r="P148" s="474"/>
      <c r="Q148" s="600">
        <f t="shared" si="2"/>
        <v>254023.12347608953</v>
      </c>
      <c r="R148" s="586">
        <v>83198.100267148111</v>
      </c>
      <c r="S148" s="584">
        <v>337221.22374323767</v>
      </c>
    </row>
    <row r="149" spans="1:19" ht="12.75">
      <c r="A149" s="446">
        <v>441</v>
      </c>
      <c r="B149" s="446" t="s">
        <v>172</v>
      </c>
      <c r="C149" s="474">
        <v>2173</v>
      </c>
      <c r="D149" s="474">
        <v>263</v>
      </c>
      <c r="E149" s="474">
        <v>223</v>
      </c>
      <c r="G149" s="474">
        <v>181402.04</v>
      </c>
      <c r="H149" s="474">
        <v>193126.16</v>
      </c>
      <c r="I149" s="474">
        <v>18397.5</v>
      </c>
      <c r="J149" s="588">
        <v>392925.7</v>
      </c>
      <c r="K149" s="474"/>
      <c r="L149" s="588">
        <v>223563.50086459864</v>
      </c>
      <c r="M149" s="588">
        <v>-196462.85</v>
      </c>
      <c r="N149" s="588">
        <v>27100.650864598632</v>
      </c>
      <c r="O149" s="588">
        <v>7053.49</v>
      </c>
      <c r="P149" s="474"/>
      <c r="Q149" s="600">
        <f t="shared" si="2"/>
        <v>427079.84086459863</v>
      </c>
      <c r="R149" s="586">
        <v>229570.70439166753</v>
      </c>
      <c r="S149" s="584">
        <v>656650.54525626614</v>
      </c>
    </row>
    <row r="150" spans="1:19" ht="12.75">
      <c r="A150" s="446">
        <v>444</v>
      </c>
      <c r="B150" s="446" t="s">
        <v>173</v>
      </c>
      <c r="C150" s="474">
        <v>25260</v>
      </c>
      <c r="D150" s="474">
        <v>2791</v>
      </c>
      <c r="E150" s="474">
        <v>2929</v>
      </c>
      <c r="G150" s="474">
        <v>2108704.8000000003</v>
      </c>
      <c r="H150" s="474">
        <v>2049487.12</v>
      </c>
      <c r="I150" s="474">
        <v>241642.5</v>
      </c>
      <c r="J150" s="588">
        <v>4399834.42</v>
      </c>
      <c r="K150" s="474"/>
      <c r="L150" s="588">
        <v>2008416.4226048384</v>
      </c>
      <c r="M150" s="588">
        <v>-2199917.21</v>
      </c>
      <c r="N150" s="588">
        <v>-191500.78739516158</v>
      </c>
      <c r="O150" s="588">
        <v>92644.27</v>
      </c>
      <c r="P150" s="474"/>
      <c r="Q150" s="600">
        <f t="shared" si="2"/>
        <v>4300977.9026048379</v>
      </c>
      <c r="R150" s="586">
        <v>2117799.1890837396</v>
      </c>
      <c r="S150" s="584">
        <v>6418777.0916885771</v>
      </c>
    </row>
    <row r="151" spans="1:19" ht="12.75">
      <c r="A151" s="446">
        <v>445</v>
      </c>
      <c r="B151" s="446" t="s">
        <v>174</v>
      </c>
      <c r="C151" s="474">
        <v>7877</v>
      </c>
      <c r="D151" s="474">
        <v>562</v>
      </c>
      <c r="E151" s="474">
        <v>685</v>
      </c>
      <c r="G151" s="474">
        <v>657571.96000000008</v>
      </c>
      <c r="H151" s="474">
        <v>412687.84</v>
      </c>
      <c r="I151" s="474">
        <v>56512.5</v>
      </c>
      <c r="J151" s="588">
        <v>1126772.3</v>
      </c>
      <c r="K151" s="474"/>
      <c r="L151" s="588">
        <v>502408.99664468569</v>
      </c>
      <c r="M151" s="588">
        <v>-563386.15</v>
      </c>
      <c r="N151" s="588">
        <v>-60977.153355314338</v>
      </c>
      <c r="O151" s="588">
        <v>21666.55</v>
      </c>
      <c r="P151" s="474"/>
      <c r="Q151" s="600">
        <f t="shared" si="2"/>
        <v>1087461.6966446857</v>
      </c>
      <c r="R151" s="586">
        <v>337696.10070079088</v>
      </c>
      <c r="S151" s="584">
        <v>1425157.7973454767</v>
      </c>
    </row>
    <row r="152" spans="1:19" ht="12.75">
      <c r="A152" s="446">
        <v>475</v>
      </c>
      <c r="B152" s="446" t="s">
        <v>175</v>
      </c>
      <c r="C152" s="474">
        <v>2823</v>
      </c>
      <c r="D152" s="474">
        <v>152</v>
      </c>
      <c r="E152" s="474">
        <v>320</v>
      </c>
      <c r="G152" s="474">
        <v>235664.04</v>
      </c>
      <c r="H152" s="474">
        <v>111616.64000000001</v>
      </c>
      <c r="I152" s="474">
        <v>26400</v>
      </c>
      <c r="J152" s="588">
        <v>373680.68000000005</v>
      </c>
      <c r="K152" s="474"/>
      <c r="L152" s="588">
        <v>150254.59517330388</v>
      </c>
      <c r="M152" s="588">
        <v>-186840.34000000003</v>
      </c>
      <c r="N152" s="588">
        <v>-36585.744826696144</v>
      </c>
      <c r="O152" s="588">
        <v>10121.6</v>
      </c>
      <c r="P152" s="474"/>
      <c r="Q152" s="600">
        <f t="shared" si="2"/>
        <v>347216.53517330391</v>
      </c>
      <c r="R152" s="586">
        <v>95482.600630911737</v>
      </c>
      <c r="S152" s="584">
        <v>442699.13580421568</v>
      </c>
    </row>
    <row r="153" spans="1:19" ht="12.75">
      <c r="A153" s="446">
        <v>480</v>
      </c>
      <c r="B153" s="446" t="s">
        <v>176</v>
      </c>
      <c r="C153" s="474">
        <v>1010</v>
      </c>
      <c r="D153" s="474">
        <v>97</v>
      </c>
      <c r="E153" s="474">
        <v>66</v>
      </c>
      <c r="G153" s="474">
        <v>84314.8</v>
      </c>
      <c r="H153" s="474">
        <v>71229.040000000008</v>
      </c>
      <c r="I153" s="474">
        <v>5445</v>
      </c>
      <c r="J153" s="588">
        <v>160988.84000000003</v>
      </c>
      <c r="K153" s="474"/>
      <c r="L153" s="588">
        <v>73004.61605588402</v>
      </c>
      <c r="M153" s="588">
        <v>-80494.420000000013</v>
      </c>
      <c r="N153" s="588">
        <v>-7489.8039441159926</v>
      </c>
      <c r="O153" s="588">
        <v>2087.58</v>
      </c>
      <c r="P153" s="474"/>
      <c r="Q153" s="600">
        <f t="shared" si="2"/>
        <v>155586.61605588402</v>
      </c>
      <c r="R153" s="586">
        <v>87338.324722934267</v>
      </c>
      <c r="S153" s="584">
        <v>242924.94077881827</v>
      </c>
    </row>
    <row r="154" spans="1:19" ht="12.75">
      <c r="A154" s="446">
        <v>481</v>
      </c>
      <c r="B154" s="446" t="s">
        <v>177</v>
      </c>
      <c r="C154" s="474">
        <v>5527</v>
      </c>
      <c r="D154" s="474">
        <v>314</v>
      </c>
      <c r="E154" s="474">
        <v>261</v>
      </c>
      <c r="G154" s="474">
        <v>461393.96</v>
      </c>
      <c r="H154" s="474">
        <v>230576.48</v>
      </c>
      <c r="I154" s="474">
        <v>21532.5</v>
      </c>
      <c r="J154" s="588">
        <v>713502.94000000006</v>
      </c>
      <c r="K154" s="474"/>
      <c r="L154" s="588">
        <v>277644.83630944102</v>
      </c>
      <c r="M154" s="588">
        <v>-356751.47000000003</v>
      </c>
      <c r="N154" s="588">
        <v>-79106.633690559014</v>
      </c>
      <c r="O154" s="588">
        <v>8255.43</v>
      </c>
      <c r="P154" s="474"/>
      <c r="Q154" s="600">
        <f t="shared" si="2"/>
        <v>642651.73630944116</v>
      </c>
      <c r="R154" s="586">
        <v>183448.77365064411</v>
      </c>
      <c r="S154" s="584">
        <v>826100.50996008527</v>
      </c>
    </row>
    <row r="155" spans="1:19" ht="12.75">
      <c r="A155" s="446">
        <v>483</v>
      </c>
      <c r="B155" s="446" t="s">
        <v>178</v>
      </c>
      <c r="C155" s="474">
        <v>476</v>
      </c>
      <c r="D155" s="474">
        <v>61</v>
      </c>
      <c r="E155" s="474">
        <v>3</v>
      </c>
      <c r="G155" s="474">
        <v>39736.480000000003</v>
      </c>
      <c r="H155" s="474">
        <v>44793.520000000004</v>
      </c>
      <c r="I155" s="474">
        <v>247.5</v>
      </c>
      <c r="J155" s="588">
        <v>84777.5</v>
      </c>
      <c r="K155" s="474"/>
      <c r="L155" s="588">
        <v>58854.406660212604</v>
      </c>
      <c r="M155" s="588">
        <v>-42388.75</v>
      </c>
      <c r="N155" s="588">
        <v>16465.656660212604</v>
      </c>
      <c r="O155" s="588">
        <v>94.89</v>
      </c>
      <c r="P155" s="474"/>
      <c r="Q155" s="600">
        <f t="shared" si="2"/>
        <v>101338.04666021261</v>
      </c>
      <c r="R155" s="586">
        <v>40595.713300171599</v>
      </c>
      <c r="S155" s="584">
        <v>141933.75996038422</v>
      </c>
    </row>
    <row r="156" spans="1:19" ht="12.75">
      <c r="A156" s="446">
        <v>484</v>
      </c>
      <c r="B156" s="446" t="s">
        <v>179</v>
      </c>
      <c r="C156" s="474">
        <v>1364</v>
      </c>
      <c r="D156" s="474">
        <v>139</v>
      </c>
      <c r="E156" s="474">
        <v>97</v>
      </c>
      <c r="G156" s="474">
        <v>113866.72</v>
      </c>
      <c r="H156" s="474">
        <v>102070.48000000001</v>
      </c>
      <c r="I156" s="474">
        <v>8002.5</v>
      </c>
      <c r="J156" s="588">
        <v>223939.7</v>
      </c>
      <c r="K156" s="474"/>
      <c r="L156" s="588">
        <v>92073.799089194261</v>
      </c>
      <c r="M156" s="588">
        <v>-111969.85</v>
      </c>
      <c r="N156" s="588">
        <v>-19896.050910805745</v>
      </c>
      <c r="O156" s="588">
        <v>3068.11</v>
      </c>
      <c r="P156" s="474"/>
      <c r="Q156" s="600">
        <f t="shared" si="2"/>
        <v>207111.75908919424</v>
      </c>
      <c r="R156" s="586">
        <v>96005.837051500595</v>
      </c>
      <c r="S156" s="584">
        <v>303117.5961406948</v>
      </c>
    </row>
    <row r="157" spans="1:19" ht="12.75">
      <c r="A157" s="446">
        <v>489</v>
      </c>
      <c r="B157" s="446" t="s">
        <v>180</v>
      </c>
      <c r="C157" s="474">
        <v>862</v>
      </c>
      <c r="D157" s="474">
        <v>106</v>
      </c>
      <c r="E157" s="474">
        <v>112</v>
      </c>
      <c r="G157" s="474">
        <v>71959.760000000009</v>
      </c>
      <c r="H157" s="474">
        <v>77837.919999999998</v>
      </c>
      <c r="I157" s="474">
        <v>9240</v>
      </c>
      <c r="J157" s="588">
        <v>159037.68</v>
      </c>
      <c r="K157" s="474"/>
      <c r="L157" s="588">
        <v>99954.219626641483</v>
      </c>
      <c r="M157" s="588">
        <v>-79518.84</v>
      </c>
      <c r="N157" s="588">
        <v>20435.379626641487</v>
      </c>
      <c r="O157" s="588">
        <v>3542.56</v>
      </c>
      <c r="P157" s="474"/>
      <c r="Q157" s="600">
        <f t="shared" si="2"/>
        <v>183015.61962664148</v>
      </c>
      <c r="R157" s="586">
        <v>57684.482908448612</v>
      </c>
      <c r="S157" s="584">
        <v>240700.10253509009</v>
      </c>
    </row>
    <row r="158" spans="1:19" ht="12.75">
      <c r="A158" s="446">
        <v>491</v>
      </c>
      <c r="B158" s="446" t="s">
        <v>181</v>
      </c>
      <c r="C158" s="474">
        <v>28541</v>
      </c>
      <c r="D158" s="474">
        <v>3658</v>
      </c>
      <c r="E158" s="474">
        <v>2810</v>
      </c>
      <c r="G158" s="474">
        <v>2382602.6800000002</v>
      </c>
      <c r="H158" s="474">
        <v>2686142.56</v>
      </c>
      <c r="I158" s="474">
        <v>231825</v>
      </c>
      <c r="J158" s="588">
        <v>5300570.24</v>
      </c>
      <c r="K158" s="474"/>
      <c r="L158" s="588">
        <v>3155521.4578010435</v>
      </c>
      <c r="M158" s="588">
        <v>-2650285.12</v>
      </c>
      <c r="N158" s="588">
        <v>505236.33780104341</v>
      </c>
      <c r="O158" s="588">
        <v>88880.3</v>
      </c>
      <c r="P158" s="474"/>
      <c r="Q158" s="600">
        <f t="shared" si="2"/>
        <v>5894686.877801043</v>
      </c>
      <c r="R158" s="586">
        <v>2559318.0380514995</v>
      </c>
      <c r="S158" s="584">
        <v>8454004.915852543</v>
      </c>
    </row>
    <row r="159" spans="1:19" ht="12.75">
      <c r="A159" s="446">
        <v>494</v>
      </c>
      <c r="B159" s="446" t="s">
        <v>182</v>
      </c>
      <c r="C159" s="474">
        <v>4676</v>
      </c>
      <c r="D159" s="474">
        <v>482</v>
      </c>
      <c r="E159" s="474">
        <v>140</v>
      </c>
      <c r="G159" s="474">
        <v>390352.48000000004</v>
      </c>
      <c r="H159" s="474">
        <v>353942.24000000005</v>
      </c>
      <c r="I159" s="474">
        <v>11550</v>
      </c>
      <c r="J159" s="588">
        <v>755844.72000000009</v>
      </c>
      <c r="K159" s="474"/>
      <c r="L159" s="588">
        <v>347245.55872109212</v>
      </c>
      <c r="M159" s="588">
        <v>-377922.36000000004</v>
      </c>
      <c r="N159" s="588">
        <v>-30676.801278907922</v>
      </c>
      <c r="O159" s="588">
        <v>4428.2</v>
      </c>
      <c r="P159" s="474"/>
      <c r="Q159" s="600">
        <f t="shared" si="2"/>
        <v>729596.11872109212</v>
      </c>
      <c r="R159" s="586">
        <v>163329.14263309597</v>
      </c>
      <c r="S159" s="584">
        <v>892925.26135418809</v>
      </c>
    </row>
    <row r="160" spans="1:19" ht="12.75">
      <c r="A160" s="446">
        <v>495</v>
      </c>
      <c r="B160" s="446" t="s">
        <v>183</v>
      </c>
      <c r="C160" s="474">
        <v>644</v>
      </c>
      <c r="D160" s="474">
        <v>85</v>
      </c>
      <c r="E160" s="474">
        <v>36</v>
      </c>
      <c r="G160" s="474">
        <v>53761.120000000003</v>
      </c>
      <c r="H160" s="474">
        <v>62417.200000000004</v>
      </c>
      <c r="I160" s="474">
        <v>2970</v>
      </c>
      <c r="J160" s="588">
        <v>119148.32</v>
      </c>
      <c r="K160" s="474"/>
      <c r="L160" s="588">
        <v>74836.995117909988</v>
      </c>
      <c r="M160" s="588">
        <v>-59574.16</v>
      </c>
      <c r="N160" s="588">
        <v>15262.835117909985</v>
      </c>
      <c r="O160" s="588">
        <v>1138.68</v>
      </c>
      <c r="P160" s="474"/>
      <c r="Q160" s="600">
        <f t="shared" si="2"/>
        <v>135549.83511791</v>
      </c>
      <c r="R160" s="586">
        <v>59588.200028801599</v>
      </c>
      <c r="S160" s="584">
        <v>195138.0351467116</v>
      </c>
    </row>
    <row r="161" spans="1:19" ht="12.75">
      <c r="A161" s="446">
        <v>498</v>
      </c>
      <c r="B161" s="446" t="s">
        <v>184</v>
      </c>
      <c r="C161" s="474">
        <v>1261</v>
      </c>
      <c r="D161" s="474">
        <v>146</v>
      </c>
      <c r="E161" s="474">
        <v>108</v>
      </c>
      <c r="G161" s="474">
        <v>105268.28</v>
      </c>
      <c r="H161" s="474">
        <v>107210.72</v>
      </c>
      <c r="I161" s="474">
        <v>8910</v>
      </c>
      <c r="J161" s="588">
        <v>221389</v>
      </c>
      <c r="K161" s="474"/>
      <c r="L161" s="588">
        <v>145770.9371038072</v>
      </c>
      <c r="M161" s="588">
        <v>-110694.5</v>
      </c>
      <c r="N161" s="588">
        <v>35076.437103807199</v>
      </c>
      <c r="O161" s="588">
        <v>3416.04</v>
      </c>
      <c r="P161" s="474"/>
      <c r="Q161" s="600">
        <f t="shared" si="2"/>
        <v>259881.47710380721</v>
      </c>
      <c r="R161" s="586">
        <v>128689.36746121282</v>
      </c>
      <c r="S161" s="584">
        <v>388570.84456502006</v>
      </c>
    </row>
    <row r="162" spans="1:19" ht="12.75">
      <c r="A162" s="446">
        <v>499</v>
      </c>
      <c r="B162" s="446" t="s">
        <v>185</v>
      </c>
      <c r="C162" s="474">
        <v>10730</v>
      </c>
      <c r="D162" s="474">
        <v>519</v>
      </c>
      <c r="E162" s="474">
        <v>674</v>
      </c>
      <c r="G162" s="474">
        <v>895740.4</v>
      </c>
      <c r="H162" s="474">
        <v>381112.08</v>
      </c>
      <c r="I162" s="474">
        <v>55605</v>
      </c>
      <c r="J162" s="588">
        <v>1332457.48</v>
      </c>
      <c r="K162" s="474"/>
      <c r="L162" s="588">
        <v>472164.50951037509</v>
      </c>
      <c r="M162" s="588">
        <v>-666228.74</v>
      </c>
      <c r="N162" s="588">
        <v>-194064.2304896249</v>
      </c>
      <c r="O162" s="588">
        <v>21318.62</v>
      </c>
      <c r="P162" s="474"/>
      <c r="Q162" s="600">
        <f t="shared" si="2"/>
        <v>1159711.8695103752</v>
      </c>
      <c r="R162" s="586">
        <v>371945.82476859394</v>
      </c>
      <c r="S162" s="584">
        <v>1531657.6942789692</v>
      </c>
    </row>
    <row r="163" spans="1:19" ht="12.75">
      <c r="A163" s="446">
        <v>500</v>
      </c>
      <c r="B163" s="446" t="s">
        <v>186</v>
      </c>
      <c r="C163" s="474">
        <v>5800</v>
      </c>
      <c r="D163" s="474">
        <v>552</v>
      </c>
      <c r="E163" s="474">
        <v>207</v>
      </c>
      <c r="G163" s="474">
        <v>484184</v>
      </c>
      <c r="H163" s="474">
        <v>405344.64</v>
      </c>
      <c r="I163" s="474">
        <v>17077.5</v>
      </c>
      <c r="J163" s="588">
        <v>906606.14</v>
      </c>
      <c r="K163" s="474"/>
      <c r="L163" s="588">
        <v>496572.48630862182</v>
      </c>
      <c r="M163" s="588">
        <v>-453303.07</v>
      </c>
      <c r="N163" s="588">
        <v>43269.416308621818</v>
      </c>
      <c r="O163" s="588">
        <v>6547.41</v>
      </c>
      <c r="P163" s="474"/>
      <c r="Q163" s="600">
        <f t="shared" si="2"/>
        <v>956422.96630862181</v>
      </c>
      <c r="R163" s="586">
        <v>375874.37989198999</v>
      </c>
      <c r="S163" s="584">
        <v>1332297.3462006119</v>
      </c>
    </row>
    <row r="164" spans="1:19" ht="12.75">
      <c r="A164" s="446">
        <v>503</v>
      </c>
      <c r="B164" s="446" t="s">
        <v>187</v>
      </c>
      <c r="C164" s="474">
        <v>4018</v>
      </c>
      <c r="D164" s="474">
        <v>336</v>
      </c>
      <c r="E164" s="474">
        <v>293</v>
      </c>
      <c r="G164" s="474">
        <v>335422.64</v>
      </c>
      <c r="H164" s="474">
        <v>246731.52000000002</v>
      </c>
      <c r="I164" s="474">
        <v>24172.5</v>
      </c>
      <c r="J164" s="588">
        <v>606326.66</v>
      </c>
      <c r="K164" s="474"/>
      <c r="L164" s="588">
        <v>288830.46010919497</v>
      </c>
      <c r="M164" s="588">
        <v>-303163.33</v>
      </c>
      <c r="N164" s="588">
        <v>-14332.869890805043</v>
      </c>
      <c r="O164" s="588">
        <v>9267.59</v>
      </c>
      <c r="P164" s="474"/>
      <c r="Q164" s="600">
        <f t="shared" si="2"/>
        <v>601261.38010919502</v>
      </c>
      <c r="R164" s="586">
        <v>180288.39601773233</v>
      </c>
      <c r="S164" s="584">
        <v>781549.77612692735</v>
      </c>
    </row>
    <row r="165" spans="1:19" ht="12.75">
      <c r="A165" s="446">
        <v>504</v>
      </c>
      <c r="B165" s="446" t="s">
        <v>188</v>
      </c>
      <c r="C165" s="474">
        <v>889</v>
      </c>
      <c r="D165" s="474">
        <v>99</v>
      </c>
      <c r="E165" s="474">
        <v>72</v>
      </c>
      <c r="G165" s="474">
        <v>74213.72</v>
      </c>
      <c r="H165" s="474">
        <v>72697.680000000008</v>
      </c>
      <c r="I165" s="474">
        <v>5940</v>
      </c>
      <c r="J165" s="588">
        <v>152851.40000000002</v>
      </c>
      <c r="K165" s="474"/>
      <c r="L165" s="588">
        <v>75774.270858319447</v>
      </c>
      <c r="M165" s="588">
        <v>-76425.700000000012</v>
      </c>
      <c r="N165" s="588">
        <v>-651.4291416805645</v>
      </c>
      <c r="O165" s="588">
        <v>2277.36</v>
      </c>
      <c r="P165" s="474"/>
      <c r="Q165" s="600">
        <f t="shared" si="2"/>
        <v>154477.33085831944</v>
      </c>
      <c r="R165" s="586">
        <v>41353.150778867275</v>
      </c>
      <c r="S165" s="584">
        <v>195830.48163718672</v>
      </c>
    </row>
    <row r="166" spans="1:19" ht="12.75">
      <c r="A166" s="446">
        <v>505</v>
      </c>
      <c r="B166" s="446" t="s">
        <v>189</v>
      </c>
      <c r="C166" s="474">
        <v>11920</v>
      </c>
      <c r="D166" s="474">
        <v>955</v>
      </c>
      <c r="E166" s="474">
        <v>1117</v>
      </c>
      <c r="G166" s="474">
        <v>995081.60000000009</v>
      </c>
      <c r="H166" s="474">
        <v>701275.60000000009</v>
      </c>
      <c r="I166" s="474">
        <v>92152.5</v>
      </c>
      <c r="J166" s="588">
        <v>1788509.7000000002</v>
      </c>
      <c r="K166" s="474"/>
      <c r="L166" s="588">
        <v>756631.29177263321</v>
      </c>
      <c r="M166" s="588">
        <v>-894254.85000000009</v>
      </c>
      <c r="N166" s="588">
        <v>-137623.55822736688</v>
      </c>
      <c r="O166" s="588">
        <v>35330.71</v>
      </c>
      <c r="P166" s="474"/>
      <c r="Q166" s="600">
        <f t="shared" si="2"/>
        <v>1686216.8517726334</v>
      </c>
      <c r="R166" s="586">
        <v>516581.89035596396</v>
      </c>
      <c r="S166" s="584">
        <v>2202798.7421285976</v>
      </c>
    </row>
    <row r="167" spans="1:19" ht="12.75">
      <c r="A167" s="446">
        <v>507</v>
      </c>
      <c r="B167" s="446" t="s">
        <v>190</v>
      </c>
      <c r="C167" s="474">
        <v>3386</v>
      </c>
      <c r="D167" s="474">
        <v>395</v>
      </c>
      <c r="E167" s="474">
        <v>301</v>
      </c>
      <c r="G167" s="474">
        <v>282663.28000000003</v>
      </c>
      <c r="H167" s="474">
        <v>290056.40000000002</v>
      </c>
      <c r="I167" s="474">
        <v>24832.5</v>
      </c>
      <c r="J167" s="588">
        <v>597552.18000000005</v>
      </c>
      <c r="K167" s="474"/>
      <c r="L167" s="588">
        <v>324610.29754337203</v>
      </c>
      <c r="M167" s="588">
        <v>-298776.09000000003</v>
      </c>
      <c r="N167" s="588">
        <v>25834.207543372002</v>
      </c>
      <c r="O167" s="588">
        <v>9520.6299999999992</v>
      </c>
      <c r="P167" s="474"/>
      <c r="Q167" s="600">
        <f t="shared" si="2"/>
        <v>632907.01754337212</v>
      </c>
      <c r="R167" s="586">
        <v>284274.49610750668</v>
      </c>
      <c r="S167" s="584">
        <v>917181.5136508788</v>
      </c>
    </row>
    <row r="168" spans="1:19" ht="12.75">
      <c r="A168" s="446">
        <v>508</v>
      </c>
      <c r="B168" s="446" t="s">
        <v>191</v>
      </c>
      <c r="C168" s="474">
        <v>4452</v>
      </c>
      <c r="D168" s="474">
        <v>583</v>
      </c>
      <c r="E168" s="474">
        <v>355</v>
      </c>
      <c r="G168" s="474">
        <v>371652.96</v>
      </c>
      <c r="H168" s="474">
        <v>428108.56000000006</v>
      </c>
      <c r="I168" s="474">
        <v>29287.5</v>
      </c>
      <c r="J168" s="588">
        <v>829049.02</v>
      </c>
      <c r="K168" s="474"/>
      <c r="L168" s="588">
        <v>413136.43680043722</v>
      </c>
      <c r="M168" s="588">
        <v>-414524.51</v>
      </c>
      <c r="N168" s="588">
        <v>-1388.0731995627866</v>
      </c>
      <c r="O168" s="588">
        <v>11228.65</v>
      </c>
      <c r="P168" s="474"/>
      <c r="Q168" s="600">
        <f t="shared" si="2"/>
        <v>838889.59680043731</v>
      </c>
      <c r="R168" s="586">
        <v>591174.74359396612</v>
      </c>
      <c r="S168" s="584">
        <v>1430064.3403944033</v>
      </c>
    </row>
    <row r="169" spans="1:19" ht="12.75">
      <c r="A169" s="446">
        <v>529</v>
      </c>
      <c r="B169" s="446" t="s">
        <v>192</v>
      </c>
      <c r="C169" s="474">
        <v>10792</v>
      </c>
      <c r="D169" s="474">
        <v>897</v>
      </c>
      <c r="E169" s="474">
        <v>775</v>
      </c>
      <c r="G169" s="474">
        <v>900916.16</v>
      </c>
      <c r="H169" s="474">
        <v>658685.04</v>
      </c>
      <c r="I169" s="474">
        <v>63937.5</v>
      </c>
      <c r="J169" s="588">
        <v>1623538.7000000002</v>
      </c>
      <c r="K169" s="474"/>
      <c r="L169" s="588">
        <v>785297.03426975093</v>
      </c>
      <c r="M169" s="588">
        <v>-811769.35000000009</v>
      </c>
      <c r="N169" s="588">
        <v>-26472.31573024916</v>
      </c>
      <c r="O169" s="588">
        <v>24513.25</v>
      </c>
      <c r="P169" s="474"/>
      <c r="Q169" s="600">
        <f t="shared" si="2"/>
        <v>1621579.6342697511</v>
      </c>
      <c r="R169" s="586">
        <v>807974.29863670806</v>
      </c>
      <c r="S169" s="584">
        <v>2429553.9329064591</v>
      </c>
    </row>
    <row r="170" spans="1:19" ht="12.75">
      <c r="A170" s="446">
        <v>531</v>
      </c>
      <c r="B170" s="446" t="s">
        <v>193</v>
      </c>
      <c r="C170" s="474">
        <v>2587</v>
      </c>
      <c r="D170" s="474">
        <v>306</v>
      </c>
      <c r="E170" s="474">
        <v>96</v>
      </c>
      <c r="G170" s="474">
        <v>215962.76</v>
      </c>
      <c r="H170" s="474">
        <v>224701.92</v>
      </c>
      <c r="I170" s="474">
        <v>7920</v>
      </c>
      <c r="J170" s="588">
        <v>448584.68000000005</v>
      </c>
      <c r="K170" s="474"/>
      <c r="L170" s="588">
        <v>201198.33869577563</v>
      </c>
      <c r="M170" s="588">
        <v>-224292.34000000003</v>
      </c>
      <c r="N170" s="588">
        <v>-23094.001304224395</v>
      </c>
      <c r="O170" s="588">
        <v>3036.48</v>
      </c>
      <c r="P170" s="474"/>
      <c r="Q170" s="600">
        <f t="shared" si="2"/>
        <v>428527.15869577567</v>
      </c>
      <c r="R170" s="586">
        <v>439468.97913175786</v>
      </c>
      <c r="S170" s="584">
        <v>867996.13782753353</v>
      </c>
    </row>
    <row r="171" spans="1:19" ht="12.75">
      <c r="A171" s="446">
        <v>535</v>
      </c>
      <c r="B171" s="446" t="s">
        <v>194</v>
      </c>
      <c r="C171" s="474">
        <v>5214</v>
      </c>
      <c r="D171" s="474">
        <v>450</v>
      </c>
      <c r="E171" s="474">
        <v>163</v>
      </c>
      <c r="G171" s="474">
        <v>435264.72000000003</v>
      </c>
      <c r="H171" s="474">
        <v>330444</v>
      </c>
      <c r="I171" s="474">
        <v>13447.5</v>
      </c>
      <c r="J171" s="588">
        <v>779156.22</v>
      </c>
      <c r="K171" s="474"/>
      <c r="L171" s="588">
        <v>342867.85141129262</v>
      </c>
      <c r="M171" s="588">
        <v>-389578.11</v>
      </c>
      <c r="N171" s="588">
        <v>-46710.258588707366</v>
      </c>
      <c r="O171" s="588">
        <v>5155.6899999999996</v>
      </c>
      <c r="P171" s="474"/>
      <c r="Q171" s="600">
        <f t="shared" si="2"/>
        <v>737601.65141129261</v>
      </c>
      <c r="R171" s="586">
        <v>249789.93803309952</v>
      </c>
      <c r="S171" s="584">
        <v>987391.58944439213</v>
      </c>
    </row>
    <row r="172" spans="1:19" ht="12.75">
      <c r="A172" s="446">
        <v>536</v>
      </c>
      <c r="B172" s="446" t="s">
        <v>195</v>
      </c>
      <c r="C172" s="474">
        <v>20527</v>
      </c>
      <c r="D172" s="474">
        <v>1994</v>
      </c>
      <c r="E172" s="474">
        <v>1288</v>
      </c>
      <c r="G172" s="474">
        <v>1713593.9600000002</v>
      </c>
      <c r="H172" s="474">
        <v>1464234.08</v>
      </c>
      <c r="I172" s="474">
        <v>106260</v>
      </c>
      <c r="J172" s="588">
        <v>3284088.04</v>
      </c>
      <c r="K172" s="474"/>
      <c r="L172" s="588">
        <v>1609204.4981938684</v>
      </c>
      <c r="M172" s="588">
        <v>-1642044.02</v>
      </c>
      <c r="N172" s="588">
        <v>-32839.521806131583</v>
      </c>
      <c r="O172" s="588">
        <v>40739.440000000002</v>
      </c>
      <c r="P172" s="474"/>
      <c r="Q172" s="600">
        <f t="shared" si="2"/>
        <v>3291987.9581938684</v>
      </c>
      <c r="R172" s="586">
        <v>1727461.7992306368</v>
      </c>
      <c r="S172" s="584">
        <v>5019449.7574245054</v>
      </c>
    </row>
    <row r="173" spans="1:19" ht="12.75">
      <c r="A173" s="446">
        <v>538</v>
      </c>
      <c r="B173" s="446" t="s">
        <v>196</v>
      </c>
      <c r="C173" s="474">
        <v>2631</v>
      </c>
      <c r="D173" s="474">
        <v>167</v>
      </c>
      <c r="E173" s="474">
        <v>158</v>
      </c>
      <c r="G173" s="474">
        <v>219635.88</v>
      </c>
      <c r="H173" s="474">
        <v>122631.44</v>
      </c>
      <c r="I173" s="474">
        <v>13035</v>
      </c>
      <c r="J173" s="588">
        <v>355302.32</v>
      </c>
      <c r="K173" s="474"/>
      <c r="L173" s="588">
        <v>135576.75466352236</v>
      </c>
      <c r="M173" s="588">
        <v>-177651.16</v>
      </c>
      <c r="N173" s="588">
        <v>-42074.405336477648</v>
      </c>
      <c r="O173" s="588">
        <v>4997.54</v>
      </c>
      <c r="P173" s="474"/>
      <c r="Q173" s="600">
        <f t="shared" si="2"/>
        <v>318225.45466352237</v>
      </c>
      <c r="R173" s="586">
        <v>100731.70676837518</v>
      </c>
      <c r="S173" s="584">
        <v>418957.16143189755</v>
      </c>
    </row>
    <row r="174" spans="1:19" ht="12.75">
      <c r="A174" s="446">
        <v>541</v>
      </c>
      <c r="B174" s="446" t="s">
        <v>197</v>
      </c>
      <c r="C174" s="474">
        <v>4397</v>
      </c>
      <c r="D174" s="474">
        <v>619</v>
      </c>
      <c r="E174" s="474">
        <v>307</v>
      </c>
      <c r="G174" s="474">
        <v>367061.56</v>
      </c>
      <c r="H174" s="474">
        <v>454544.08</v>
      </c>
      <c r="I174" s="474">
        <v>25327.5</v>
      </c>
      <c r="J174" s="588">
        <v>846933.14</v>
      </c>
      <c r="K174" s="474"/>
      <c r="L174" s="588">
        <v>748648.1176132221</v>
      </c>
      <c r="M174" s="588">
        <v>-423466.57</v>
      </c>
      <c r="N174" s="588">
        <v>325181.54761322209</v>
      </c>
      <c r="O174" s="588">
        <v>9710.41</v>
      </c>
      <c r="P174" s="474"/>
      <c r="Q174" s="600">
        <f t="shared" si="2"/>
        <v>1181825.097613222</v>
      </c>
      <c r="R174" s="586">
        <v>242239.31361104886</v>
      </c>
      <c r="S174" s="584">
        <v>1424064.4112242707</v>
      </c>
    </row>
    <row r="175" spans="1:19" ht="12.75">
      <c r="A175" s="446">
        <v>543</v>
      </c>
      <c r="B175" s="446" t="s">
        <v>198</v>
      </c>
      <c r="C175" s="474">
        <v>26341</v>
      </c>
      <c r="D175" s="474">
        <v>2110</v>
      </c>
      <c r="E175" s="474">
        <v>3434</v>
      </c>
      <c r="G175" s="474">
        <v>2198946.6800000002</v>
      </c>
      <c r="H175" s="474">
        <v>1549415.2000000002</v>
      </c>
      <c r="I175" s="474">
        <v>283305</v>
      </c>
      <c r="J175" s="588">
        <v>4031666.8800000004</v>
      </c>
      <c r="K175" s="474"/>
      <c r="L175" s="588">
        <v>1526304.9144827202</v>
      </c>
      <c r="M175" s="588">
        <v>-2015833.4400000002</v>
      </c>
      <c r="N175" s="588">
        <v>-489528.52551727998</v>
      </c>
      <c r="O175" s="588">
        <v>108617.42</v>
      </c>
      <c r="P175" s="474"/>
      <c r="Q175" s="600">
        <f t="shared" si="2"/>
        <v>3650755.7744827205</v>
      </c>
      <c r="R175" s="586">
        <v>1069403.5095069902</v>
      </c>
      <c r="S175" s="584">
        <v>4720159.2839897107</v>
      </c>
    </row>
    <row r="176" spans="1:19" ht="12.75">
      <c r="A176" s="446">
        <v>545</v>
      </c>
      <c r="B176" s="446" t="s">
        <v>199</v>
      </c>
      <c r="C176" s="474">
        <v>5096</v>
      </c>
      <c r="D176" s="474">
        <v>298</v>
      </c>
      <c r="E176" s="474">
        <v>2012</v>
      </c>
      <c r="G176" s="474">
        <v>425414.08</v>
      </c>
      <c r="H176" s="474">
        <v>218827.36000000002</v>
      </c>
      <c r="I176" s="474">
        <v>165990</v>
      </c>
      <c r="J176" s="588">
        <v>810231.44000000006</v>
      </c>
      <c r="K176" s="474"/>
      <c r="L176" s="588">
        <v>251077.81640845578</v>
      </c>
      <c r="M176" s="588">
        <v>-405115.72000000003</v>
      </c>
      <c r="N176" s="588">
        <v>-154037.90359154425</v>
      </c>
      <c r="O176" s="588">
        <v>63639.56</v>
      </c>
      <c r="P176" s="474"/>
      <c r="Q176" s="600">
        <f t="shared" si="2"/>
        <v>719833.09640845587</v>
      </c>
      <c r="R176" s="586">
        <v>254727.42332646169</v>
      </c>
      <c r="S176" s="584">
        <v>974560.51973491756</v>
      </c>
    </row>
    <row r="177" spans="1:19" ht="12.75">
      <c r="A177" s="446">
        <v>560</v>
      </c>
      <c r="B177" s="446" t="s">
        <v>200</v>
      </c>
      <c r="C177" s="474">
        <v>8446</v>
      </c>
      <c r="D177" s="474">
        <v>991</v>
      </c>
      <c r="E177" s="474">
        <v>595</v>
      </c>
      <c r="G177" s="474">
        <v>705072.08000000007</v>
      </c>
      <c r="H177" s="474">
        <v>727711.12</v>
      </c>
      <c r="I177" s="474">
        <v>49087.5</v>
      </c>
      <c r="J177" s="588">
        <v>1481870.7000000002</v>
      </c>
      <c r="K177" s="474"/>
      <c r="L177" s="588">
        <v>810037.67067027686</v>
      </c>
      <c r="M177" s="588">
        <v>-740935.35000000009</v>
      </c>
      <c r="N177" s="588">
        <v>69102.320670276764</v>
      </c>
      <c r="O177" s="588">
        <v>18819.849999999999</v>
      </c>
      <c r="P177" s="474"/>
      <c r="Q177" s="600">
        <f t="shared" si="2"/>
        <v>1569792.8706702772</v>
      </c>
      <c r="R177" s="586">
        <v>353280.8167155399</v>
      </c>
      <c r="S177" s="584">
        <v>1923073.6873858171</v>
      </c>
    </row>
    <row r="178" spans="1:19" ht="12.75">
      <c r="A178" s="446">
        <v>561</v>
      </c>
      <c r="B178" s="446" t="s">
        <v>201</v>
      </c>
      <c r="C178" s="474">
        <v>686</v>
      </c>
      <c r="D178" s="474">
        <v>69</v>
      </c>
      <c r="E178" s="474">
        <v>116</v>
      </c>
      <c r="G178" s="474">
        <v>57267.280000000006</v>
      </c>
      <c r="H178" s="474">
        <v>50668.08</v>
      </c>
      <c r="I178" s="474">
        <v>9570</v>
      </c>
      <c r="J178" s="588">
        <v>117505.36000000002</v>
      </c>
      <c r="K178" s="474"/>
      <c r="L178" s="588">
        <v>70554.100890239206</v>
      </c>
      <c r="M178" s="588">
        <v>-58752.680000000008</v>
      </c>
      <c r="N178" s="588">
        <v>11801.420890239198</v>
      </c>
      <c r="O178" s="588">
        <v>3669.08</v>
      </c>
      <c r="P178" s="474"/>
      <c r="Q178" s="600">
        <f t="shared" si="2"/>
        <v>132975.86089023922</v>
      </c>
      <c r="R178" s="586">
        <v>58560.919115655997</v>
      </c>
      <c r="S178" s="584">
        <v>191536.78000589521</v>
      </c>
    </row>
    <row r="179" spans="1:19" ht="12.75">
      <c r="A179" s="446">
        <v>562</v>
      </c>
      <c r="B179" s="446" t="s">
        <v>202</v>
      </c>
      <c r="C179" s="474">
        <v>4484</v>
      </c>
      <c r="D179" s="474">
        <v>458</v>
      </c>
      <c r="E179" s="474">
        <v>201</v>
      </c>
      <c r="G179" s="474">
        <v>374324.32</v>
      </c>
      <c r="H179" s="474">
        <v>336318.56</v>
      </c>
      <c r="I179" s="474">
        <v>16582.5</v>
      </c>
      <c r="J179" s="588">
        <v>727225.38</v>
      </c>
      <c r="K179" s="474"/>
      <c r="L179" s="588">
        <v>362763.81967009569</v>
      </c>
      <c r="M179" s="588">
        <v>-363612.69</v>
      </c>
      <c r="N179" s="588">
        <v>-848.8703299043118</v>
      </c>
      <c r="O179" s="588">
        <v>6357.63</v>
      </c>
      <c r="P179" s="474"/>
      <c r="Q179" s="600">
        <f t="shared" si="2"/>
        <v>732734.13967009576</v>
      </c>
      <c r="R179" s="586">
        <v>237881.160562417</v>
      </c>
      <c r="S179" s="584">
        <v>970615.30023251276</v>
      </c>
    </row>
    <row r="180" spans="1:19" ht="12.75">
      <c r="A180" s="446">
        <v>563</v>
      </c>
      <c r="B180" s="446" t="s">
        <v>203</v>
      </c>
      <c r="C180" s="474">
        <v>3469</v>
      </c>
      <c r="D180" s="474">
        <v>374</v>
      </c>
      <c r="E180" s="474">
        <v>159</v>
      </c>
      <c r="G180" s="474">
        <v>289592.12</v>
      </c>
      <c r="H180" s="474">
        <v>274635.68</v>
      </c>
      <c r="I180" s="474">
        <v>13117.5</v>
      </c>
      <c r="J180" s="588">
        <v>577345.30000000005</v>
      </c>
      <c r="K180" s="474"/>
      <c r="L180" s="588">
        <v>282969.85838523175</v>
      </c>
      <c r="M180" s="588">
        <v>-288672.65000000002</v>
      </c>
      <c r="N180" s="588">
        <v>-5702.7916147682699</v>
      </c>
      <c r="O180" s="588">
        <v>5029.17</v>
      </c>
      <c r="P180" s="474"/>
      <c r="Q180" s="600">
        <f t="shared" si="2"/>
        <v>576671.67838523176</v>
      </c>
      <c r="R180" s="586">
        <v>228221.41507628036</v>
      </c>
      <c r="S180" s="584">
        <v>804893.09346151212</v>
      </c>
    </row>
    <row r="181" spans="1:19" ht="12.75">
      <c r="A181" s="446">
        <v>564</v>
      </c>
      <c r="B181" s="446" t="s">
        <v>204</v>
      </c>
      <c r="C181" s="474">
        <v>134695</v>
      </c>
      <c r="D181" s="474">
        <v>16964</v>
      </c>
      <c r="E181" s="474">
        <v>12825</v>
      </c>
      <c r="G181" s="474">
        <v>11244338.6</v>
      </c>
      <c r="H181" s="474">
        <v>12457004.48</v>
      </c>
      <c r="I181" s="474">
        <v>1058062.5</v>
      </c>
      <c r="J181" s="588">
        <v>24759405.579999998</v>
      </c>
      <c r="K181" s="474"/>
      <c r="L181" s="588">
        <v>12282480.676921677</v>
      </c>
      <c r="M181" s="588">
        <v>-12379702.789999999</v>
      </c>
      <c r="N181" s="588">
        <v>-97222.113078322262</v>
      </c>
      <c r="O181" s="588">
        <v>405654.75</v>
      </c>
      <c r="P181" s="474"/>
      <c r="Q181" s="600">
        <f t="shared" si="2"/>
        <v>25067838.216921676</v>
      </c>
      <c r="R181" s="586">
        <v>7460840.1531818509</v>
      </c>
      <c r="S181" s="584">
        <v>32528678.370103527</v>
      </c>
    </row>
    <row r="182" spans="1:19" ht="12.75">
      <c r="A182" s="446">
        <v>576</v>
      </c>
      <c r="B182" s="446" t="s">
        <v>205</v>
      </c>
      <c r="C182" s="474">
        <v>1234</v>
      </c>
      <c r="D182" s="474">
        <v>155</v>
      </c>
      <c r="E182" s="474">
        <v>80</v>
      </c>
      <c r="G182" s="474">
        <v>103014.32</v>
      </c>
      <c r="H182" s="474">
        <v>113819.6</v>
      </c>
      <c r="I182" s="474">
        <v>6600</v>
      </c>
      <c r="J182" s="588">
        <v>223433.92</v>
      </c>
      <c r="K182" s="474"/>
      <c r="L182" s="588">
        <v>131026.73508774204</v>
      </c>
      <c r="M182" s="588">
        <v>-111716.96</v>
      </c>
      <c r="N182" s="588">
        <v>19309.775087742033</v>
      </c>
      <c r="O182" s="588">
        <v>2530.4</v>
      </c>
      <c r="P182" s="474"/>
      <c r="Q182" s="600">
        <f t="shared" si="2"/>
        <v>245274.09508774205</v>
      </c>
      <c r="R182" s="586">
        <v>105369.78120705643</v>
      </c>
      <c r="S182" s="584">
        <v>350643.87629479845</v>
      </c>
    </row>
    <row r="183" spans="1:19" ht="12.75">
      <c r="A183" s="446">
        <v>577</v>
      </c>
      <c r="B183" s="446" t="s">
        <v>206</v>
      </c>
      <c r="C183" s="474">
        <v>6151</v>
      </c>
      <c r="D183" s="474">
        <v>445</v>
      </c>
      <c r="E183" s="474">
        <v>525</v>
      </c>
      <c r="G183" s="474">
        <v>513485.48000000004</v>
      </c>
      <c r="H183" s="474">
        <v>326772.40000000002</v>
      </c>
      <c r="I183" s="474">
        <v>43312.5</v>
      </c>
      <c r="J183" s="588">
        <v>883570.38000000012</v>
      </c>
      <c r="K183" s="474"/>
      <c r="L183" s="588">
        <v>412950.49766707304</v>
      </c>
      <c r="M183" s="588">
        <v>-441785.19000000006</v>
      </c>
      <c r="N183" s="588">
        <v>-28834.692332927021</v>
      </c>
      <c r="O183" s="588">
        <v>16605.75</v>
      </c>
      <c r="P183" s="474"/>
      <c r="Q183" s="600">
        <f t="shared" si="2"/>
        <v>871341.4376670731</v>
      </c>
      <c r="R183" s="586">
        <v>524145.50081178802</v>
      </c>
      <c r="S183" s="584">
        <v>1395486.938478861</v>
      </c>
    </row>
    <row r="184" spans="1:19" ht="12.75">
      <c r="A184" s="446">
        <v>578</v>
      </c>
      <c r="B184" s="446" t="s">
        <v>207</v>
      </c>
      <c r="C184" s="474">
        <v>1477</v>
      </c>
      <c r="D184" s="474">
        <v>186</v>
      </c>
      <c r="E184" s="474">
        <v>53</v>
      </c>
      <c r="G184" s="474">
        <v>123299.96</v>
      </c>
      <c r="H184" s="474">
        <v>136583.52000000002</v>
      </c>
      <c r="I184" s="474">
        <v>4372.5</v>
      </c>
      <c r="J184" s="588">
        <v>264255.98000000004</v>
      </c>
      <c r="K184" s="474"/>
      <c r="L184" s="588">
        <v>210783.9789914916</v>
      </c>
      <c r="M184" s="588">
        <v>-132127.99000000002</v>
      </c>
      <c r="N184" s="588">
        <v>78655.988991491584</v>
      </c>
      <c r="O184" s="588">
        <v>1676.3899999999999</v>
      </c>
      <c r="P184" s="474"/>
      <c r="Q184" s="600">
        <f t="shared" si="2"/>
        <v>344588.35899149161</v>
      </c>
      <c r="R184" s="586">
        <v>128364.72033847129</v>
      </c>
      <c r="S184" s="584">
        <v>472953.0793299629</v>
      </c>
    </row>
    <row r="185" spans="1:19" ht="12.75">
      <c r="A185" s="446">
        <v>580</v>
      </c>
      <c r="B185" s="446" t="s">
        <v>208</v>
      </c>
      <c r="C185" s="474">
        <v>1975</v>
      </c>
      <c r="D185" s="474">
        <v>224</v>
      </c>
      <c r="E185" s="474">
        <v>137</v>
      </c>
      <c r="G185" s="474">
        <v>164873</v>
      </c>
      <c r="H185" s="474">
        <v>164487.68000000002</v>
      </c>
      <c r="I185" s="474">
        <v>11302.5</v>
      </c>
      <c r="J185" s="588">
        <v>340663.18000000005</v>
      </c>
      <c r="K185" s="474"/>
      <c r="L185" s="588">
        <v>205561.07314223467</v>
      </c>
      <c r="M185" s="588">
        <v>-170331.59000000003</v>
      </c>
      <c r="N185" s="588">
        <v>35229.483142234647</v>
      </c>
      <c r="O185" s="588">
        <v>4333.3099999999995</v>
      </c>
      <c r="P185" s="474"/>
      <c r="Q185" s="600">
        <f t="shared" si="2"/>
        <v>380225.97314223467</v>
      </c>
      <c r="R185" s="586">
        <v>129207.67418923805</v>
      </c>
      <c r="S185" s="584">
        <v>509433.64733147272</v>
      </c>
    </row>
    <row r="186" spans="1:19" ht="12.75">
      <c r="A186" s="446">
        <v>581</v>
      </c>
      <c r="B186" s="446" t="s">
        <v>209</v>
      </c>
      <c r="C186" s="474">
        <v>2982</v>
      </c>
      <c r="D186" s="474">
        <v>400</v>
      </c>
      <c r="E186" s="474">
        <v>186</v>
      </c>
      <c r="G186" s="474">
        <v>248937.36000000002</v>
      </c>
      <c r="H186" s="474">
        <v>293728</v>
      </c>
      <c r="I186" s="474">
        <v>15345</v>
      </c>
      <c r="J186" s="588">
        <v>558010.36</v>
      </c>
      <c r="K186" s="474"/>
      <c r="L186" s="588">
        <v>357068.91480898223</v>
      </c>
      <c r="M186" s="588">
        <v>-279005.18</v>
      </c>
      <c r="N186" s="588">
        <v>78063.734808982234</v>
      </c>
      <c r="O186" s="588">
        <v>5883.1799999999994</v>
      </c>
      <c r="P186" s="474"/>
      <c r="Q186" s="600">
        <f t="shared" si="2"/>
        <v>641957.27480898227</v>
      </c>
      <c r="R186" s="586">
        <v>427869.86712929938</v>
      </c>
      <c r="S186" s="584">
        <v>1069827.1419382817</v>
      </c>
    </row>
    <row r="187" spans="1:19" ht="12.75">
      <c r="A187" s="446">
        <v>583</v>
      </c>
      <c r="B187" s="446" t="s">
        <v>210</v>
      </c>
      <c r="C187" s="474">
        <v>467</v>
      </c>
      <c r="D187" s="474">
        <v>59</v>
      </c>
      <c r="E187" s="474">
        <v>18</v>
      </c>
      <c r="G187" s="474">
        <v>38985.160000000003</v>
      </c>
      <c r="H187" s="474">
        <v>43324.880000000005</v>
      </c>
      <c r="I187" s="474">
        <v>1485</v>
      </c>
      <c r="J187" s="588">
        <v>83795.040000000008</v>
      </c>
      <c r="K187" s="474"/>
      <c r="L187" s="588">
        <v>55341.136063174439</v>
      </c>
      <c r="M187" s="588">
        <v>-41897.520000000004</v>
      </c>
      <c r="N187" s="588">
        <v>13443.616063174435</v>
      </c>
      <c r="O187" s="588">
        <v>569.34</v>
      </c>
      <c r="P187" s="474"/>
      <c r="Q187" s="600">
        <f t="shared" si="2"/>
        <v>97807.996063174447</v>
      </c>
      <c r="R187" s="586">
        <v>27242.427337981306</v>
      </c>
      <c r="S187" s="584">
        <v>125050.42340115576</v>
      </c>
    </row>
    <row r="188" spans="1:19" ht="12.75">
      <c r="A188" s="446">
        <v>584</v>
      </c>
      <c r="B188" s="446" t="s">
        <v>211</v>
      </c>
      <c r="C188" s="474">
        <v>1143</v>
      </c>
      <c r="D188" s="474">
        <v>126</v>
      </c>
      <c r="E188" s="474">
        <v>27</v>
      </c>
      <c r="G188" s="474">
        <v>95417.64</v>
      </c>
      <c r="H188" s="474">
        <v>92524.32</v>
      </c>
      <c r="I188" s="474">
        <v>2227.5</v>
      </c>
      <c r="J188" s="588">
        <v>190169.46000000002</v>
      </c>
      <c r="K188" s="474"/>
      <c r="L188" s="588">
        <v>89467.619418106246</v>
      </c>
      <c r="M188" s="588">
        <v>-95084.73000000001</v>
      </c>
      <c r="N188" s="588">
        <v>-5617.1105818937649</v>
      </c>
      <c r="O188" s="588">
        <v>854.01</v>
      </c>
      <c r="P188" s="474"/>
      <c r="Q188" s="600">
        <f t="shared" si="2"/>
        <v>185406.35941810627</v>
      </c>
      <c r="R188" s="586">
        <v>82793.226695439182</v>
      </c>
      <c r="S188" s="584">
        <v>268199.58611354546</v>
      </c>
    </row>
    <row r="189" spans="1:19" ht="12.75">
      <c r="A189" s="446">
        <v>592</v>
      </c>
      <c r="B189" s="446" t="s">
        <v>213</v>
      </c>
      <c r="C189" s="474">
        <v>1896</v>
      </c>
      <c r="D189" s="474">
        <v>231</v>
      </c>
      <c r="E189" s="474">
        <v>61</v>
      </c>
      <c r="G189" s="474">
        <v>158278.08000000002</v>
      </c>
      <c r="H189" s="474">
        <v>169627.92</v>
      </c>
      <c r="I189" s="474">
        <v>5032.5</v>
      </c>
      <c r="J189" s="588">
        <v>332938.5</v>
      </c>
      <c r="K189" s="474"/>
      <c r="L189" s="588">
        <v>200350.70719417601</v>
      </c>
      <c r="M189" s="588">
        <v>-166469.25</v>
      </c>
      <c r="N189" s="588">
        <v>33881.457194176008</v>
      </c>
      <c r="O189" s="588">
        <v>1929.4299999999998</v>
      </c>
      <c r="P189" s="474"/>
      <c r="Q189" s="600">
        <f t="shared" si="2"/>
        <v>368749.38719417603</v>
      </c>
      <c r="R189" s="586">
        <v>172390.47068399773</v>
      </c>
      <c r="S189" s="584">
        <v>541139.8578781737</v>
      </c>
    </row>
    <row r="190" spans="1:19" ht="12.75">
      <c r="A190" s="446">
        <v>593</v>
      </c>
      <c r="B190" s="446" t="s">
        <v>214</v>
      </c>
      <c r="C190" s="474">
        <v>8627</v>
      </c>
      <c r="D190" s="474">
        <v>1038</v>
      </c>
      <c r="E190" s="474">
        <v>820</v>
      </c>
      <c r="G190" s="474">
        <v>720181.96000000008</v>
      </c>
      <c r="H190" s="474">
        <v>762224.16</v>
      </c>
      <c r="I190" s="474">
        <v>67650</v>
      </c>
      <c r="J190" s="588">
        <v>1550056.12</v>
      </c>
      <c r="K190" s="474"/>
      <c r="L190" s="588">
        <v>944294.64897315798</v>
      </c>
      <c r="M190" s="588">
        <v>-775028.06</v>
      </c>
      <c r="N190" s="588">
        <v>169266.58897315792</v>
      </c>
      <c r="O190" s="588">
        <v>25936.6</v>
      </c>
      <c r="P190" s="474"/>
      <c r="Q190" s="600">
        <f t="shared" si="2"/>
        <v>1745259.3089731582</v>
      </c>
      <c r="R190" s="586">
        <v>978607.24830633495</v>
      </c>
      <c r="S190" s="584">
        <v>2723866.5572794932</v>
      </c>
    </row>
    <row r="191" spans="1:19" ht="12.75">
      <c r="A191" s="446">
        <v>595</v>
      </c>
      <c r="B191" s="446" t="s">
        <v>215</v>
      </c>
      <c r="C191" s="474">
        <v>1816</v>
      </c>
      <c r="D191" s="474">
        <v>187</v>
      </c>
      <c r="E191" s="474">
        <v>80</v>
      </c>
      <c r="G191" s="474">
        <v>151599.67999999999</v>
      </c>
      <c r="H191" s="474">
        <v>137317.84</v>
      </c>
      <c r="I191" s="474">
        <v>6600</v>
      </c>
      <c r="J191" s="588">
        <v>295517.52</v>
      </c>
      <c r="K191" s="474"/>
      <c r="L191" s="588">
        <v>151743.92927997236</v>
      </c>
      <c r="M191" s="588">
        <v>-147758.76</v>
      </c>
      <c r="N191" s="588">
        <v>3985.1692799723533</v>
      </c>
      <c r="O191" s="588">
        <v>2530.4</v>
      </c>
      <c r="P191" s="474"/>
      <c r="Q191" s="600">
        <f t="shared" si="2"/>
        <v>302033.08927997237</v>
      </c>
      <c r="R191" s="586">
        <v>118304.07205779743</v>
      </c>
      <c r="S191" s="584">
        <v>420337.16133776982</v>
      </c>
    </row>
    <row r="192" spans="1:19" ht="12.75">
      <c r="A192" s="446">
        <v>598</v>
      </c>
      <c r="B192" s="446" t="s">
        <v>216</v>
      </c>
      <c r="C192" s="474">
        <v>10809</v>
      </c>
      <c r="D192" s="474">
        <v>1184</v>
      </c>
      <c r="E192" s="474">
        <v>2855</v>
      </c>
      <c r="G192" s="474">
        <v>902335.32000000007</v>
      </c>
      <c r="H192" s="474">
        <v>869434.88</v>
      </c>
      <c r="I192" s="474">
        <v>235537.5</v>
      </c>
      <c r="J192" s="588">
        <v>2007307.7000000002</v>
      </c>
      <c r="K192" s="474"/>
      <c r="L192" s="588">
        <v>1029169.2852354879</v>
      </c>
      <c r="M192" s="588">
        <v>-1003653.8500000001</v>
      </c>
      <c r="N192" s="588">
        <v>25515.435235487763</v>
      </c>
      <c r="O192" s="588">
        <v>90303.65</v>
      </c>
      <c r="P192" s="474"/>
      <c r="Q192" s="600">
        <f t="shared" si="2"/>
        <v>2123126.7852354879</v>
      </c>
      <c r="R192" s="586">
        <v>1295711.6964148963</v>
      </c>
      <c r="S192" s="584">
        <v>3418838.4816503841</v>
      </c>
    </row>
    <row r="193" spans="1:19" ht="12.75">
      <c r="A193" s="446">
        <v>599</v>
      </c>
      <c r="B193" s="446" t="s">
        <v>217</v>
      </c>
      <c r="C193" s="474">
        <v>5971</v>
      </c>
      <c r="D193" s="474">
        <v>203</v>
      </c>
      <c r="E193" s="474">
        <v>397</v>
      </c>
      <c r="G193" s="474">
        <v>498459.08</v>
      </c>
      <c r="H193" s="474">
        <v>149066.96000000002</v>
      </c>
      <c r="I193" s="474">
        <v>32752.5</v>
      </c>
      <c r="J193" s="588">
        <v>680278.54</v>
      </c>
      <c r="K193" s="474"/>
      <c r="L193" s="588">
        <v>219636.33932653873</v>
      </c>
      <c r="M193" s="588">
        <v>-340139.27</v>
      </c>
      <c r="N193" s="588">
        <v>-120502.93067346129</v>
      </c>
      <c r="O193" s="588">
        <v>12557.109999999999</v>
      </c>
      <c r="P193" s="474"/>
      <c r="Q193" s="600">
        <f t="shared" si="2"/>
        <v>572332.71932653873</v>
      </c>
      <c r="R193" s="586">
        <v>168692.22220505498</v>
      </c>
      <c r="S193" s="584">
        <v>741024.94153159368</v>
      </c>
    </row>
    <row r="194" spans="1:19" ht="12.75">
      <c r="A194" s="446">
        <v>601</v>
      </c>
      <c r="B194" s="446" t="s">
        <v>218</v>
      </c>
      <c r="C194" s="474">
        <v>1795</v>
      </c>
      <c r="D194" s="474">
        <v>243</v>
      </c>
      <c r="E194" s="474">
        <v>55</v>
      </c>
      <c r="G194" s="474">
        <v>149846.6</v>
      </c>
      <c r="H194" s="474">
        <v>178439.76</v>
      </c>
      <c r="I194" s="474">
        <v>4537.5</v>
      </c>
      <c r="J194" s="588">
        <v>332823.86</v>
      </c>
      <c r="K194" s="474"/>
      <c r="L194" s="588">
        <v>262147.14725557732</v>
      </c>
      <c r="M194" s="588">
        <v>-166411.93</v>
      </c>
      <c r="N194" s="588">
        <v>95735.217255577329</v>
      </c>
      <c r="O194" s="588">
        <v>1739.6499999999999</v>
      </c>
      <c r="P194" s="474"/>
      <c r="Q194" s="600">
        <f t="shared" si="2"/>
        <v>430298.72725557734</v>
      </c>
      <c r="R194" s="586">
        <v>125951.79914684387</v>
      </c>
      <c r="S194" s="584">
        <v>556250.52640242118</v>
      </c>
    </row>
    <row r="195" spans="1:19" ht="12.75">
      <c r="A195" s="446">
        <v>604</v>
      </c>
      <c r="B195" s="446" t="s">
        <v>219</v>
      </c>
      <c r="C195" s="474">
        <v>12206</v>
      </c>
      <c r="D195" s="474">
        <v>994</v>
      </c>
      <c r="E195" s="474">
        <v>964</v>
      </c>
      <c r="G195" s="474">
        <v>1018956.88</v>
      </c>
      <c r="H195" s="474">
        <v>729914.08000000007</v>
      </c>
      <c r="I195" s="474">
        <v>79530</v>
      </c>
      <c r="J195" s="588">
        <v>1828400.96</v>
      </c>
      <c r="K195" s="474"/>
      <c r="L195" s="588">
        <v>789551.86960262456</v>
      </c>
      <c r="M195" s="588">
        <v>-914200.48</v>
      </c>
      <c r="N195" s="588">
        <v>-124648.61039737542</v>
      </c>
      <c r="O195" s="588">
        <v>30491.32</v>
      </c>
      <c r="P195" s="474"/>
      <c r="Q195" s="600">
        <f t="shared" si="2"/>
        <v>1734243.6696026246</v>
      </c>
      <c r="R195" s="586">
        <v>718329.82025030383</v>
      </c>
      <c r="S195" s="584">
        <v>2452573.4898529286</v>
      </c>
    </row>
    <row r="196" spans="1:19" ht="12.75">
      <c r="A196" s="446">
        <v>607</v>
      </c>
      <c r="B196" s="446" t="s">
        <v>220</v>
      </c>
      <c r="C196" s="474">
        <v>1928</v>
      </c>
      <c r="D196" s="474">
        <v>278</v>
      </c>
      <c r="E196" s="474">
        <v>63</v>
      </c>
      <c r="G196" s="474">
        <v>160949.44</v>
      </c>
      <c r="H196" s="474">
        <v>204140.96000000002</v>
      </c>
      <c r="I196" s="474">
        <v>5197.5</v>
      </c>
      <c r="J196" s="588">
        <v>370287.9</v>
      </c>
      <c r="K196" s="474"/>
      <c r="L196" s="588">
        <v>259365.2572139464</v>
      </c>
      <c r="M196" s="588">
        <v>-185143.95</v>
      </c>
      <c r="N196" s="588">
        <v>74221.307213946391</v>
      </c>
      <c r="O196" s="588">
        <v>1992.6899999999998</v>
      </c>
      <c r="P196" s="474"/>
      <c r="Q196" s="600">
        <f t="shared" si="2"/>
        <v>446501.89721394639</v>
      </c>
      <c r="R196" s="586">
        <v>127735.09787476307</v>
      </c>
      <c r="S196" s="584">
        <v>574236.99508870952</v>
      </c>
    </row>
    <row r="197" spans="1:19" ht="12.75">
      <c r="A197" s="446">
        <v>608</v>
      </c>
      <c r="B197" s="446" t="s">
        <v>221</v>
      </c>
      <c r="C197" s="474">
        <v>950</v>
      </c>
      <c r="D197" s="474">
        <v>88</v>
      </c>
      <c r="E197" s="474">
        <v>30</v>
      </c>
      <c r="G197" s="474">
        <v>79306</v>
      </c>
      <c r="H197" s="474">
        <v>64620.160000000003</v>
      </c>
      <c r="I197" s="474">
        <v>2475</v>
      </c>
      <c r="J197" s="588">
        <v>146401.16</v>
      </c>
      <c r="K197" s="474"/>
      <c r="L197" s="588">
        <v>77921.865342914767</v>
      </c>
      <c r="M197" s="588">
        <v>-73200.58</v>
      </c>
      <c r="N197" s="588">
        <v>4721.2853429147654</v>
      </c>
      <c r="O197" s="588">
        <v>948.9</v>
      </c>
      <c r="P197" s="474"/>
      <c r="Q197" s="600">
        <f t="shared" si="2"/>
        <v>152071.34534291478</v>
      </c>
      <c r="R197" s="586">
        <v>99936.001041662501</v>
      </c>
      <c r="S197" s="584">
        <v>252007.34638457728</v>
      </c>
    </row>
    <row r="198" spans="1:19" ht="12.75">
      <c r="A198" s="446">
        <v>609</v>
      </c>
      <c r="B198" s="446" t="s">
        <v>222</v>
      </c>
      <c r="C198" s="474">
        <v>46902</v>
      </c>
      <c r="D198" s="474">
        <v>6223</v>
      </c>
      <c r="E198" s="474">
        <v>4282</v>
      </c>
      <c r="G198" s="474">
        <v>3915378.96</v>
      </c>
      <c r="H198" s="474">
        <v>4569673.3600000003</v>
      </c>
      <c r="I198" s="474">
        <v>353265</v>
      </c>
      <c r="J198" s="588">
        <v>8838317.3200000003</v>
      </c>
      <c r="K198" s="474"/>
      <c r="L198" s="588">
        <v>4492815.3162032021</v>
      </c>
      <c r="M198" s="588">
        <v>-4419158.66</v>
      </c>
      <c r="N198" s="588">
        <v>73656.656203201972</v>
      </c>
      <c r="O198" s="588">
        <v>135439.66</v>
      </c>
      <c r="P198" s="474"/>
      <c r="Q198" s="600">
        <f t="shared" si="2"/>
        <v>9047413.6362032034</v>
      </c>
      <c r="R198" s="586">
        <v>4695710.6358370222</v>
      </c>
      <c r="S198" s="584">
        <v>13743124.272040226</v>
      </c>
    </row>
    <row r="199" spans="1:19" ht="12.75">
      <c r="A199" s="446">
        <v>611</v>
      </c>
      <c r="B199" s="446" t="s">
        <v>223</v>
      </c>
      <c r="C199" s="474">
        <v>2914</v>
      </c>
      <c r="D199" s="474">
        <v>213</v>
      </c>
      <c r="E199" s="474">
        <v>190</v>
      </c>
      <c r="G199" s="474">
        <v>243260.72</v>
      </c>
      <c r="H199" s="474">
        <v>156410.16</v>
      </c>
      <c r="I199" s="474">
        <v>15675</v>
      </c>
      <c r="J199" s="588">
        <v>415345.88</v>
      </c>
      <c r="K199" s="474"/>
      <c r="L199" s="588">
        <v>156824.01993708767</v>
      </c>
      <c r="M199" s="588">
        <v>-207672.94</v>
      </c>
      <c r="N199" s="588">
        <v>-50848.920062912337</v>
      </c>
      <c r="O199" s="588">
        <v>6009.7</v>
      </c>
      <c r="P199" s="474"/>
      <c r="Q199" s="600">
        <f t="shared" si="2"/>
        <v>370506.65993708768</v>
      </c>
      <c r="R199" s="586">
        <v>79791.304038794333</v>
      </c>
      <c r="S199" s="584">
        <v>450297.96397588204</v>
      </c>
    </row>
    <row r="200" spans="1:19" ht="12.75">
      <c r="A200" s="446">
        <v>614</v>
      </c>
      <c r="B200" s="446" t="s">
        <v>224</v>
      </c>
      <c r="C200" s="474">
        <v>1370</v>
      </c>
      <c r="D200" s="474">
        <v>217</v>
      </c>
      <c r="E200" s="474">
        <v>65</v>
      </c>
      <c r="G200" s="474">
        <v>114367.6</v>
      </c>
      <c r="H200" s="474">
        <v>159347.44</v>
      </c>
      <c r="I200" s="474">
        <v>5362.5</v>
      </c>
      <c r="J200" s="588">
        <v>279077.54000000004</v>
      </c>
      <c r="K200" s="474"/>
      <c r="L200" s="588">
        <v>161342.76157471561</v>
      </c>
      <c r="M200" s="588">
        <v>-139538.77000000002</v>
      </c>
      <c r="N200" s="588">
        <v>21803.99157471559</v>
      </c>
      <c r="O200" s="588">
        <v>2055.9499999999998</v>
      </c>
      <c r="P200" s="474"/>
      <c r="Q200" s="600">
        <f t="shared" si="2"/>
        <v>302937.48157471564</v>
      </c>
      <c r="R200" s="586">
        <v>171221.5391250276</v>
      </c>
      <c r="S200" s="584">
        <v>474159.02069974324</v>
      </c>
    </row>
    <row r="201" spans="1:19" ht="12.75">
      <c r="A201" s="446">
        <v>615</v>
      </c>
      <c r="B201" s="446" t="s">
        <v>225</v>
      </c>
      <c r="C201" s="474">
        <v>3506</v>
      </c>
      <c r="D201" s="474">
        <v>603</v>
      </c>
      <c r="E201" s="474">
        <v>211</v>
      </c>
      <c r="G201" s="474">
        <v>292680.88</v>
      </c>
      <c r="H201" s="474">
        <v>442794.96</v>
      </c>
      <c r="I201" s="474">
        <v>17407.5</v>
      </c>
      <c r="J201" s="588">
        <v>752883.34000000008</v>
      </c>
      <c r="K201" s="474"/>
      <c r="L201" s="588">
        <v>519716.90388861799</v>
      </c>
      <c r="M201" s="588">
        <v>-376441.67000000004</v>
      </c>
      <c r="N201" s="588">
        <v>143275.23388861795</v>
      </c>
      <c r="O201" s="588">
        <v>6673.9299999999994</v>
      </c>
      <c r="P201" s="474"/>
      <c r="Q201" s="600">
        <f t="shared" si="2"/>
        <v>902832.50388861808</v>
      </c>
      <c r="R201" s="586">
        <v>361294.09643929312</v>
      </c>
      <c r="S201" s="584">
        <v>1264126.6003279113</v>
      </c>
    </row>
    <row r="202" spans="1:19" ht="12.75">
      <c r="A202" s="446">
        <v>616</v>
      </c>
      <c r="B202" s="446" t="s">
        <v>226</v>
      </c>
      <c r="C202" s="474">
        <v>1036</v>
      </c>
      <c r="D202" s="474">
        <v>91</v>
      </c>
      <c r="E202" s="474">
        <v>60</v>
      </c>
      <c r="G202" s="474">
        <v>86485.28</v>
      </c>
      <c r="H202" s="474">
        <v>66823.12000000001</v>
      </c>
      <c r="I202" s="474">
        <v>4950</v>
      </c>
      <c r="J202" s="588">
        <v>158258.40000000002</v>
      </c>
      <c r="K202" s="474"/>
      <c r="L202" s="588">
        <v>99830.428318439299</v>
      </c>
      <c r="M202" s="588">
        <v>-79129.200000000012</v>
      </c>
      <c r="N202" s="588">
        <v>20701.228318439287</v>
      </c>
      <c r="O202" s="588">
        <v>1897.8</v>
      </c>
      <c r="P202" s="474"/>
      <c r="Q202" s="600">
        <f t="shared" si="2"/>
        <v>180857.42831843928</v>
      </c>
      <c r="R202" s="586">
        <v>36547.180845823896</v>
      </c>
      <c r="S202" s="584">
        <v>217404.60916426318</v>
      </c>
    </row>
    <row r="203" spans="1:19" ht="12.75">
      <c r="A203" s="446">
        <v>619</v>
      </c>
      <c r="B203" s="446" t="s">
        <v>227</v>
      </c>
      <c r="C203" s="474">
        <v>1265</v>
      </c>
      <c r="D203" s="474">
        <v>122</v>
      </c>
      <c r="E203" s="474">
        <v>85</v>
      </c>
      <c r="G203" s="474">
        <v>105602.20000000001</v>
      </c>
      <c r="H203" s="474">
        <v>89587.040000000008</v>
      </c>
      <c r="I203" s="474">
        <v>7012.5</v>
      </c>
      <c r="J203" s="588">
        <v>202201.74000000002</v>
      </c>
      <c r="K203" s="474"/>
      <c r="L203" s="588">
        <v>98916.478438332837</v>
      </c>
      <c r="M203" s="588">
        <v>-101100.87000000001</v>
      </c>
      <c r="N203" s="588">
        <v>-2184.3915616671729</v>
      </c>
      <c r="O203" s="588">
        <v>2688.5499999999997</v>
      </c>
      <c r="P203" s="474"/>
      <c r="Q203" s="600">
        <f t="shared" ref="Q203:Q266" si="3">SUM(J203,N203,O203)</f>
        <v>202705.89843833284</v>
      </c>
      <c r="R203" s="586">
        <v>176657.18624702407</v>
      </c>
      <c r="S203" s="584">
        <v>379363.08468535694</v>
      </c>
    </row>
    <row r="204" spans="1:19" ht="12.75">
      <c r="A204" s="446">
        <v>620</v>
      </c>
      <c r="B204" s="446" t="s">
        <v>228</v>
      </c>
      <c r="C204" s="474">
        <v>1077</v>
      </c>
      <c r="D204" s="474">
        <v>215</v>
      </c>
      <c r="E204" s="474">
        <v>60</v>
      </c>
      <c r="G204" s="474">
        <v>89907.96</v>
      </c>
      <c r="H204" s="474">
        <v>157878.80000000002</v>
      </c>
      <c r="I204" s="474">
        <v>4950</v>
      </c>
      <c r="J204" s="588">
        <v>252736.76</v>
      </c>
      <c r="K204" s="474"/>
      <c r="L204" s="588">
        <v>181090.7976062888</v>
      </c>
      <c r="M204" s="588">
        <v>-126368.38</v>
      </c>
      <c r="N204" s="588">
        <v>54722.4176062888</v>
      </c>
      <c r="O204" s="588">
        <v>1897.8</v>
      </c>
      <c r="P204" s="474"/>
      <c r="Q204" s="600">
        <f t="shared" si="3"/>
        <v>309356.9776062888</v>
      </c>
      <c r="R204" s="586">
        <v>159119.45601182082</v>
      </c>
      <c r="S204" s="584">
        <v>468476.43361810962</v>
      </c>
    </row>
    <row r="205" spans="1:19" ht="12.75">
      <c r="A205" s="446">
        <v>623</v>
      </c>
      <c r="B205" s="446" t="s">
        <v>229</v>
      </c>
      <c r="C205" s="474">
        <v>957</v>
      </c>
      <c r="D205" s="474">
        <v>90</v>
      </c>
      <c r="E205" s="474">
        <v>62</v>
      </c>
      <c r="G205" s="474">
        <v>79890.36</v>
      </c>
      <c r="H205" s="474">
        <v>66088.800000000003</v>
      </c>
      <c r="I205" s="474">
        <v>5115</v>
      </c>
      <c r="J205" s="588">
        <v>151094.16</v>
      </c>
      <c r="K205" s="474"/>
      <c r="L205" s="588">
        <v>67667.759984617878</v>
      </c>
      <c r="M205" s="588">
        <v>-75547.08</v>
      </c>
      <c r="N205" s="588">
        <v>-7879.3200153821235</v>
      </c>
      <c r="O205" s="588">
        <v>1961.06</v>
      </c>
      <c r="P205" s="474"/>
      <c r="Q205" s="600">
        <f t="shared" si="3"/>
        <v>145175.89998461789</v>
      </c>
      <c r="R205" s="586">
        <v>62975.021016002516</v>
      </c>
      <c r="S205" s="584">
        <v>208150.92100062041</v>
      </c>
    </row>
    <row r="206" spans="1:19" ht="12.75">
      <c r="A206" s="446">
        <v>624</v>
      </c>
      <c r="B206" s="446" t="s">
        <v>230</v>
      </c>
      <c r="C206" s="474">
        <v>2711</v>
      </c>
      <c r="D206" s="474">
        <v>275</v>
      </c>
      <c r="E206" s="474">
        <v>248</v>
      </c>
      <c r="G206" s="474">
        <v>226314.28</v>
      </c>
      <c r="H206" s="474">
        <v>201938</v>
      </c>
      <c r="I206" s="474">
        <v>20460</v>
      </c>
      <c r="J206" s="588">
        <v>448712.28</v>
      </c>
      <c r="K206" s="474"/>
      <c r="L206" s="588">
        <v>234794.73752213171</v>
      </c>
      <c r="M206" s="588">
        <v>-224356.14</v>
      </c>
      <c r="N206" s="588">
        <v>10438.597522131691</v>
      </c>
      <c r="O206" s="588">
        <v>7844.24</v>
      </c>
      <c r="P206" s="474"/>
      <c r="Q206" s="600">
        <f t="shared" si="3"/>
        <v>466995.11752213171</v>
      </c>
      <c r="R206" s="586">
        <v>134712.92813885765</v>
      </c>
      <c r="S206" s="584">
        <v>601708.04566098936</v>
      </c>
    </row>
    <row r="207" spans="1:19" ht="12.75">
      <c r="A207" s="446">
        <v>625</v>
      </c>
      <c r="B207" s="446" t="s">
        <v>231</v>
      </c>
      <c r="C207" s="474">
        <v>1480</v>
      </c>
      <c r="D207" s="474">
        <v>170</v>
      </c>
      <c r="E207" s="474">
        <v>129</v>
      </c>
      <c r="G207" s="474">
        <v>123550.40000000001</v>
      </c>
      <c r="H207" s="474">
        <v>124834.40000000001</v>
      </c>
      <c r="I207" s="474">
        <v>10642.5</v>
      </c>
      <c r="J207" s="588">
        <v>259027.30000000002</v>
      </c>
      <c r="K207" s="474"/>
      <c r="L207" s="588">
        <v>132711.02438748468</v>
      </c>
      <c r="M207" s="588">
        <v>-129513.65000000001</v>
      </c>
      <c r="N207" s="588">
        <v>3197.3743874846696</v>
      </c>
      <c r="O207" s="588">
        <v>4080.27</v>
      </c>
      <c r="P207" s="474"/>
      <c r="Q207" s="600">
        <f t="shared" si="3"/>
        <v>266304.94438748469</v>
      </c>
      <c r="R207" s="586">
        <v>70256.306288046122</v>
      </c>
      <c r="S207" s="584">
        <v>336561.25067553081</v>
      </c>
    </row>
    <row r="208" spans="1:19" ht="12.75">
      <c r="A208" s="446">
        <v>626</v>
      </c>
      <c r="B208" s="446" t="s">
        <v>232</v>
      </c>
      <c r="C208" s="474">
        <v>2181</v>
      </c>
      <c r="D208" s="474">
        <v>318</v>
      </c>
      <c r="E208" s="474">
        <v>113</v>
      </c>
      <c r="G208" s="474">
        <v>182069.88</v>
      </c>
      <c r="H208" s="474">
        <v>233513.76</v>
      </c>
      <c r="I208" s="474">
        <v>9322.5</v>
      </c>
      <c r="J208" s="588">
        <v>424906.14</v>
      </c>
      <c r="K208" s="474"/>
      <c r="L208" s="588">
        <v>237044.17025533697</v>
      </c>
      <c r="M208" s="588">
        <v>-212453.07</v>
      </c>
      <c r="N208" s="588">
        <v>24591.100255336962</v>
      </c>
      <c r="O208" s="588">
        <v>3574.19</v>
      </c>
      <c r="P208" s="474"/>
      <c r="Q208" s="600">
        <f t="shared" si="3"/>
        <v>453071.43025533698</v>
      </c>
      <c r="R208" s="586">
        <v>280330.62720259011</v>
      </c>
      <c r="S208" s="584">
        <v>733402.05745792715</v>
      </c>
    </row>
    <row r="209" spans="1:19" ht="12.75">
      <c r="A209" s="446">
        <v>630</v>
      </c>
      <c r="B209" s="446" t="s">
        <v>233</v>
      </c>
      <c r="C209" s="474">
        <v>807</v>
      </c>
      <c r="D209" s="474">
        <v>87</v>
      </c>
      <c r="E209" s="474">
        <v>121</v>
      </c>
      <c r="G209" s="474">
        <v>67368.36</v>
      </c>
      <c r="H209" s="474">
        <v>63885.840000000004</v>
      </c>
      <c r="I209" s="474">
        <v>9982.5</v>
      </c>
      <c r="J209" s="588">
        <v>141236.70000000001</v>
      </c>
      <c r="K209" s="474"/>
      <c r="L209" s="588">
        <v>44541.1013516366</v>
      </c>
      <c r="M209" s="588">
        <v>-70618.350000000006</v>
      </c>
      <c r="N209" s="588">
        <v>-26077.248648363406</v>
      </c>
      <c r="O209" s="588">
        <v>3827.23</v>
      </c>
      <c r="P209" s="474"/>
      <c r="Q209" s="600">
        <f t="shared" si="3"/>
        <v>118986.68135163661</v>
      </c>
      <c r="R209" s="586">
        <v>32217.877101606398</v>
      </c>
      <c r="S209" s="584">
        <v>151204.55845324299</v>
      </c>
    </row>
    <row r="210" spans="1:19" ht="12.75">
      <c r="A210" s="446">
        <v>631</v>
      </c>
      <c r="B210" s="446" t="s">
        <v>234</v>
      </c>
      <c r="C210" s="474">
        <v>1000</v>
      </c>
      <c r="D210" s="474">
        <v>99</v>
      </c>
      <c r="E210" s="474">
        <v>59</v>
      </c>
      <c r="G210" s="474">
        <v>83480</v>
      </c>
      <c r="H210" s="474">
        <v>72697.680000000008</v>
      </c>
      <c r="I210" s="474">
        <v>4867.5</v>
      </c>
      <c r="J210" s="588">
        <v>161045.18</v>
      </c>
      <c r="K210" s="474"/>
      <c r="L210" s="588">
        <v>86002.40342510723</v>
      </c>
      <c r="M210" s="588">
        <v>-80522.59</v>
      </c>
      <c r="N210" s="588">
        <v>5479.8134251072333</v>
      </c>
      <c r="O210" s="588">
        <v>1866.1699999999998</v>
      </c>
      <c r="P210" s="474"/>
      <c r="Q210" s="600">
        <f t="shared" si="3"/>
        <v>168391.16342510722</v>
      </c>
      <c r="R210" s="586">
        <v>80979.601978083418</v>
      </c>
      <c r="S210" s="584">
        <v>249370.76540319063</v>
      </c>
    </row>
    <row r="211" spans="1:19" ht="12.75">
      <c r="A211" s="446">
        <v>635</v>
      </c>
      <c r="B211" s="446" t="s">
        <v>235</v>
      </c>
      <c r="C211" s="474">
        <v>3301</v>
      </c>
      <c r="D211" s="474">
        <v>292</v>
      </c>
      <c r="E211" s="474">
        <v>249</v>
      </c>
      <c r="G211" s="474">
        <v>275567.48000000004</v>
      </c>
      <c r="H211" s="474">
        <v>214421.44</v>
      </c>
      <c r="I211" s="474">
        <v>20542.5</v>
      </c>
      <c r="J211" s="588">
        <v>510531.42000000004</v>
      </c>
      <c r="K211" s="474"/>
      <c r="L211" s="588">
        <v>244291.9896061419</v>
      </c>
      <c r="M211" s="588">
        <v>-255265.71000000002</v>
      </c>
      <c r="N211" s="588">
        <v>-10973.720393858122</v>
      </c>
      <c r="O211" s="588">
        <v>7875.87</v>
      </c>
      <c r="P211" s="474"/>
      <c r="Q211" s="600">
        <f t="shared" si="3"/>
        <v>507433.56960614189</v>
      </c>
      <c r="R211" s="586">
        <v>308307.01977222238</v>
      </c>
      <c r="S211" s="584">
        <v>815740.58937836427</v>
      </c>
    </row>
    <row r="212" spans="1:19" ht="12.75">
      <c r="A212" s="446">
        <v>636</v>
      </c>
      <c r="B212" s="446" t="s">
        <v>236</v>
      </c>
      <c r="C212" s="474">
        <v>4283</v>
      </c>
      <c r="D212" s="474">
        <v>398</v>
      </c>
      <c r="E212" s="474">
        <v>422</v>
      </c>
      <c r="G212" s="474">
        <v>357544.84</v>
      </c>
      <c r="H212" s="474">
        <v>292259.36000000004</v>
      </c>
      <c r="I212" s="474">
        <v>34815</v>
      </c>
      <c r="J212" s="588">
        <v>684619.20000000007</v>
      </c>
      <c r="K212" s="474"/>
      <c r="L212" s="588">
        <v>328902.36098382989</v>
      </c>
      <c r="M212" s="588">
        <v>-342309.60000000003</v>
      </c>
      <c r="N212" s="588">
        <v>-13407.239016170148</v>
      </c>
      <c r="O212" s="588">
        <v>13347.859999999999</v>
      </c>
      <c r="P212" s="474"/>
      <c r="Q212" s="600">
        <f t="shared" si="3"/>
        <v>684559.82098382991</v>
      </c>
      <c r="R212" s="586">
        <v>157085.41384277394</v>
      </c>
      <c r="S212" s="584">
        <v>841645.2348266039</v>
      </c>
    </row>
    <row r="213" spans="1:19" ht="12.75">
      <c r="A213" s="446">
        <v>638</v>
      </c>
      <c r="B213" s="446" t="s">
        <v>237</v>
      </c>
      <c r="C213" s="474">
        <v>29370</v>
      </c>
      <c r="D213" s="474">
        <v>3076</v>
      </c>
      <c r="E213" s="474">
        <v>4352</v>
      </c>
      <c r="G213" s="474">
        <v>2451807.6</v>
      </c>
      <c r="H213" s="474">
        <v>2258768.3200000003</v>
      </c>
      <c r="I213" s="474">
        <v>359040</v>
      </c>
      <c r="J213" s="588">
        <v>5069615.92</v>
      </c>
      <c r="K213" s="474"/>
      <c r="L213" s="588">
        <v>2219001.0327728796</v>
      </c>
      <c r="M213" s="588">
        <v>-2534807.96</v>
      </c>
      <c r="N213" s="588">
        <v>-315806.92722712038</v>
      </c>
      <c r="O213" s="588">
        <v>137653.76000000001</v>
      </c>
      <c r="P213" s="474"/>
      <c r="Q213" s="600">
        <f t="shared" si="3"/>
        <v>4891462.7527728789</v>
      </c>
      <c r="R213" s="586">
        <v>1255417.5638302919</v>
      </c>
      <c r="S213" s="584">
        <v>6146880.3166031707</v>
      </c>
    </row>
    <row r="214" spans="1:19" ht="12.75">
      <c r="A214" s="446">
        <v>678</v>
      </c>
      <c r="B214" s="446" t="s">
        <v>238</v>
      </c>
      <c r="C214" s="474">
        <v>12233</v>
      </c>
      <c r="D214" s="474">
        <v>1710</v>
      </c>
      <c r="E214" s="474">
        <v>940</v>
      </c>
      <c r="G214" s="474">
        <v>1021210.8400000001</v>
      </c>
      <c r="H214" s="474">
        <v>1255687.2000000002</v>
      </c>
      <c r="I214" s="474">
        <v>77550</v>
      </c>
      <c r="J214" s="588">
        <v>2354448.04</v>
      </c>
      <c r="K214" s="474"/>
      <c r="L214" s="588">
        <v>1246432.8718872613</v>
      </c>
      <c r="M214" s="588">
        <v>-1177224.02</v>
      </c>
      <c r="N214" s="588">
        <v>69208.851887261262</v>
      </c>
      <c r="O214" s="588">
        <v>29732.2</v>
      </c>
      <c r="P214" s="474"/>
      <c r="Q214" s="600">
        <f t="shared" si="3"/>
        <v>2453389.0918872617</v>
      </c>
      <c r="R214" s="586">
        <v>1020494.7637855788</v>
      </c>
      <c r="S214" s="584">
        <v>3473883.8556728405</v>
      </c>
    </row>
    <row r="215" spans="1:19" ht="12.75">
      <c r="A215" s="446">
        <v>680</v>
      </c>
      <c r="B215" s="446" t="s">
        <v>239</v>
      </c>
      <c r="C215" s="474">
        <v>14608</v>
      </c>
      <c r="D215" s="474">
        <v>1451</v>
      </c>
      <c r="E215" s="474">
        <v>3051</v>
      </c>
      <c r="G215" s="474">
        <v>1219475.8400000001</v>
      </c>
      <c r="H215" s="474">
        <v>1065498.32</v>
      </c>
      <c r="I215" s="474">
        <v>251707.5</v>
      </c>
      <c r="J215" s="588">
        <v>2536681.66</v>
      </c>
      <c r="K215" s="474"/>
      <c r="L215" s="588">
        <v>1383516.6899472962</v>
      </c>
      <c r="M215" s="588">
        <v>-1268340.83</v>
      </c>
      <c r="N215" s="588">
        <v>115175.85994729609</v>
      </c>
      <c r="O215" s="588">
        <v>96503.12999999999</v>
      </c>
      <c r="P215" s="474"/>
      <c r="Q215" s="600">
        <f t="shared" si="3"/>
        <v>2748360.6499472959</v>
      </c>
      <c r="R215" s="586">
        <v>1383232.4838348543</v>
      </c>
      <c r="S215" s="584">
        <v>4131593.1337821502</v>
      </c>
    </row>
    <row r="216" spans="1:19" ht="12.75">
      <c r="A216" s="446">
        <v>681</v>
      </c>
      <c r="B216" s="446" t="s">
        <v>240</v>
      </c>
      <c r="C216" s="474">
        <v>1612</v>
      </c>
      <c r="D216" s="474">
        <v>162</v>
      </c>
      <c r="E216" s="474">
        <v>188</v>
      </c>
      <c r="G216" s="474">
        <v>134569.76</v>
      </c>
      <c r="H216" s="474">
        <v>118959.84000000001</v>
      </c>
      <c r="I216" s="474">
        <v>15510</v>
      </c>
      <c r="J216" s="588">
        <v>269039.60000000003</v>
      </c>
      <c r="K216" s="474"/>
      <c r="L216" s="588">
        <v>154956.19012183012</v>
      </c>
      <c r="M216" s="588">
        <v>-134519.80000000002</v>
      </c>
      <c r="N216" s="588">
        <v>20436.390121830103</v>
      </c>
      <c r="O216" s="588">
        <v>5946.44</v>
      </c>
      <c r="P216" s="474"/>
      <c r="Q216" s="600">
        <f t="shared" si="3"/>
        <v>295422.43012183014</v>
      </c>
      <c r="R216" s="586">
        <v>108726.106271461</v>
      </c>
      <c r="S216" s="584">
        <v>404148.53639329114</v>
      </c>
    </row>
    <row r="217" spans="1:19" ht="12.75">
      <c r="A217" s="446">
        <v>683</v>
      </c>
      <c r="B217" s="446" t="s">
        <v>241</v>
      </c>
      <c r="C217" s="474">
        <v>1683</v>
      </c>
      <c r="D217" s="474">
        <v>198</v>
      </c>
      <c r="E217" s="474">
        <v>62</v>
      </c>
      <c r="G217" s="474">
        <v>140496.84</v>
      </c>
      <c r="H217" s="474">
        <v>145395.36000000002</v>
      </c>
      <c r="I217" s="474">
        <v>5115</v>
      </c>
      <c r="J217" s="588">
        <v>291007.2</v>
      </c>
      <c r="K217" s="474"/>
      <c r="L217" s="588">
        <v>139207.45490178384</v>
      </c>
      <c r="M217" s="588">
        <v>-145503.6</v>
      </c>
      <c r="N217" s="588">
        <v>-6296.1450982161623</v>
      </c>
      <c r="O217" s="588">
        <v>1961.06</v>
      </c>
      <c r="P217" s="474"/>
      <c r="Q217" s="600">
        <f t="shared" si="3"/>
        <v>286672.11490178382</v>
      </c>
      <c r="R217" s="586">
        <v>173173.94264537166</v>
      </c>
      <c r="S217" s="584">
        <v>459846.05754715548</v>
      </c>
    </row>
    <row r="218" spans="1:19" ht="12.75">
      <c r="A218" s="446">
        <v>684</v>
      </c>
      <c r="B218" s="446" t="s">
        <v>242</v>
      </c>
      <c r="C218" s="474">
        <v>21739</v>
      </c>
      <c r="D218" s="474">
        <v>2276</v>
      </c>
      <c r="E218" s="474">
        <v>3335</v>
      </c>
      <c r="G218" s="474">
        <v>1814771.72</v>
      </c>
      <c r="H218" s="474">
        <v>1671312.32</v>
      </c>
      <c r="I218" s="474">
        <v>275137.5</v>
      </c>
      <c r="J218" s="588">
        <v>3761221.54</v>
      </c>
      <c r="K218" s="474"/>
      <c r="L218" s="588">
        <v>1792704.6841439013</v>
      </c>
      <c r="M218" s="588">
        <v>-1880610.77</v>
      </c>
      <c r="N218" s="588">
        <v>-87906.085856098682</v>
      </c>
      <c r="O218" s="588">
        <v>105486.05</v>
      </c>
      <c r="P218" s="474"/>
      <c r="Q218" s="600">
        <f t="shared" si="3"/>
        <v>3778801.5041439012</v>
      </c>
      <c r="R218" s="586">
        <v>1868985.3069247869</v>
      </c>
      <c r="S218" s="584">
        <v>5647786.8110686876</v>
      </c>
    </row>
    <row r="219" spans="1:19" ht="12.75">
      <c r="A219" s="446">
        <v>686</v>
      </c>
      <c r="B219" s="446" t="s">
        <v>243</v>
      </c>
      <c r="C219" s="474">
        <v>1424</v>
      </c>
      <c r="D219" s="474">
        <v>151</v>
      </c>
      <c r="E219" s="474">
        <v>104</v>
      </c>
      <c r="G219" s="474">
        <v>118875.52</v>
      </c>
      <c r="H219" s="474">
        <v>110882.32</v>
      </c>
      <c r="I219" s="474">
        <v>8580</v>
      </c>
      <c r="J219" s="588">
        <v>238337.84000000003</v>
      </c>
      <c r="K219" s="474"/>
      <c r="L219" s="588">
        <v>131368.8684757351</v>
      </c>
      <c r="M219" s="588">
        <v>-119168.92000000001</v>
      </c>
      <c r="N219" s="588">
        <v>12199.948475735087</v>
      </c>
      <c r="O219" s="588">
        <v>3289.52</v>
      </c>
      <c r="P219" s="474"/>
      <c r="Q219" s="600">
        <f t="shared" si="3"/>
        <v>253827.3084757351</v>
      </c>
      <c r="R219" s="586">
        <v>78236.526261392122</v>
      </c>
      <c r="S219" s="584">
        <v>332063.83473712724</v>
      </c>
    </row>
    <row r="220" spans="1:19" ht="12.75">
      <c r="A220" s="446">
        <v>687</v>
      </c>
      <c r="B220" s="446" t="s">
        <v>244</v>
      </c>
      <c r="C220" s="474">
        <v>656</v>
      </c>
      <c r="D220" s="474">
        <v>92</v>
      </c>
      <c r="E220" s="474">
        <v>22</v>
      </c>
      <c r="G220" s="474">
        <v>54762.880000000005</v>
      </c>
      <c r="H220" s="474">
        <v>67557.440000000002</v>
      </c>
      <c r="I220" s="474">
        <v>1815</v>
      </c>
      <c r="J220" s="588">
        <v>124135.32</v>
      </c>
      <c r="K220" s="474"/>
      <c r="L220" s="588">
        <v>64141.166602465732</v>
      </c>
      <c r="M220" s="588">
        <v>-62067.66</v>
      </c>
      <c r="N220" s="588">
        <v>2073.5066024657281</v>
      </c>
      <c r="O220" s="588">
        <v>695.86</v>
      </c>
      <c r="P220" s="474"/>
      <c r="Q220" s="600">
        <f t="shared" si="3"/>
        <v>126904.68660246574</v>
      </c>
      <c r="R220" s="586">
        <v>94628.493958858409</v>
      </c>
      <c r="S220" s="584">
        <v>221533.18056132414</v>
      </c>
    </row>
    <row r="221" spans="1:19" ht="12.75">
      <c r="A221" s="446">
        <v>689</v>
      </c>
      <c r="B221" s="446" t="s">
        <v>245</v>
      </c>
      <c r="C221" s="474">
        <v>1411</v>
      </c>
      <c r="D221" s="474">
        <v>246</v>
      </c>
      <c r="E221" s="474">
        <v>135</v>
      </c>
      <c r="G221" s="474">
        <v>117790.28</v>
      </c>
      <c r="H221" s="474">
        <v>180642.72</v>
      </c>
      <c r="I221" s="474">
        <v>11137.5</v>
      </c>
      <c r="J221" s="588">
        <v>309570.5</v>
      </c>
      <c r="K221" s="474"/>
      <c r="L221" s="588">
        <v>217964.84349139279</v>
      </c>
      <c r="M221" s="588">
        <v>-154785.25</v>
      </c>
      <c r="N221" s="588">
        <v>63179.593491392792</v>
      </c>
      <c r="O221" s="588">
        <v>4270.05</v>
      </c>
      <c r="P221" s="474"/>
      <c r="Q221" s="600">
        <f t="shared" si="3"/>
        <v>377020.14349139278</v>
      </c>
      <c r="R221" s="586">
        <v>185085.57098897052</v>
      </c>
      <c r="S221" s="584">
        <v>562105.7144803633</v>
      </c>
    </row>
    <row r="222" spans="1:19" ht="12.75">
      <c r="A222" s="446">
        <v>691</v>
      </c>
      <c r="B222" s="446" t="s">
        <v>246</v>
      </c>
      <c r="C222" s="474">
        <v>1263</v>
      </c>
      <c r="D222" s="474">
        <v>106</v>
      </c>
      <c r="E222" s="474">
        <v>13</v>
      </c>
      <c r="G222" s="474">
        <v>105435.24</v>
      </c>
      <c r="H222" s="474">
        <v>77837.919999999998</v>
      </c>
      <c r="I222" s="474">
        <v>1072.5</v>
      </c>
      <c r="J222" s="588">
        <v>184345.66</v>
      </c>
      <c r="K222" s="474"/>
      <c r="L222" s="588">
        <v>80201.268189072245</v>
      </c>
      <c r="M222" s="588">
        <v>-92172.83</v>
      </c>
      <c r="N222" s="588">
        <v>-11971.561810927757</v>
      </c>
      <c r="O222" s="588">
        <v>411.19</v>
      </c>
      <c r="P222" s="474"/>
      <c r="Q222" s="600">
        <f t="shared" si="3"/>
        <v>172785.28818907225</v>
      </c>
      <c r="R222" s="586">
        <v>92489.491500817981</v>
      </c>
      <c r="S222" s="584">
        <v>265274.77968989022</v>
      </c>
    </row>
    <row r="223" spans="1:19" ht="12.75">
      <c r="A223" s="446">
        <v>694</v>
      </c>
      <c r="B223" s="446" t="s">
        <v>247</v>
      </c>
      <c r="C223" s="474">
        <v>16355</v>
      </c>
      <c r="D223" s="474">
        <v>1970</v>
      </c>
      <c r="E223" s="474">
        <v>1941</v>
      </c>
      <c r="G223" s="474">
        <v>1365315.4000000001</v>
      </c>
      <c r="H223" s="474">
        <v>1446610.4000000001</v>
      </c>
      <c r="I223" s="474">
        <v>160132.5</v>
      </c>
      <c r="J223" s="588">
        <v>2972058.3000000003</v>
      </c>
      <c r="K223" s="474"/>
      <c r="L223" s="588">
        <v>1366094.5195661669</v>
      </c>
      <c r="M223" s="588">
        <v>-1486029.1500000001</v>
      </c>
      <c r="N223" s="588">
        <v>-119934.63043383323</v>
      </c>
      <c r="O223" s="588">
        <v>61393.829999999994</v>
      </c>
      <c r="P223" s="474"/>
      <c r="Q223" s="600">
        <f t="shared" si="3"/>
        <v>2913517.4995661671</v>
      </c>
      <c r="R223" s="586">
        <v>1812118.1243834731</v>
      </c>
      <c r="S223" s="584">
        <v>4725635.6239496404</v>
      </c>
    </row>
    <row r="224" spans="1:19" ht="12.75">
      <c r="A224" s="446">
        <v>697</v>
      </c>
      <c r="B224" s="446" t="s">
        <v>248</v>
      </c>
      <c r="C224" s="474">
        <v>529</v>
      </c>
      <c r="D224" s="474">
        <v>64</v>
      </c>
      <c r="E224" s="474">
        <v>23</v>
      </c>
      <c r="G224" s="474">
        <v>44160.920000000006</v>
      </c>
      <c r="H224" s="474">
        <v>46996.480000000003</v>
      </c>
      <c r="I224" s="474">
        <v>1897.5</v>
      </c>
      <c r="J224" s="588">
        <v>93054.900000000009</v>
      </c>
      <c r="K224" s="474"/>
      <c r="L224" s="588">
        <v>83365.540825718199</v>
      </c>
      <c r="M224" s="588">
        <v>-46527.450000000004</v>
      </c>
      <c r="N224" s="588">
        <v>36838.090825718195</v>
      </c>
      <c r="O224" s="588">
        <v>727.49</v>
      </c>
      <c r="P224" s="474"/>
      <c r="Q224" s="600">
        <f t="shared" si="3"/>
        <v>130620.48082571822</v>
      </c>
      <c r="R224" s="586">
        <v>31118.452918584284</v>
      </c>
      <c r="S224" s="584">
        <v>161738.93374430249</v>
      </c>
    </row>
    <row r="225" spans="1:19" ht="12.75">
      <c r="A225" s="446">
        <v>698</v>
      </c>
      <c r="B225" s="446" t="s">
        <v>249</v>
      </c>
      <c r="C225" s="474">
        <v>39088</v>
      </c>
      <c r="D225" s="474">
        <v>4407</v>
      </c>
      <c r="E225" s="474">
        <v>3072</v>
      </c>
      <c r="G225" s="474">
        <v>3263066.24</v>
      </c>
      <c r="H225" s="474">
        <v>3236148.24</v>
      </c>
      <c r="I225" s="474">
        <v>253440</v>
      </c>
      <c r="J225" s="588">
        <v>6752654.4800000004</v>
      </c>
      <c r="K225" s="474"/>
      <c r="L225" s="588">
        <v>4221703.766269776</v>
      </c>
      <c r="M225" s="588">
        <v>-3376327.24</v>
      </c>
      <c r="N225" s="588">
        <v>845376.52626977582</v>
      </c>
      <c r="O225" s="588">
        <v>97167.360000000001</v>
      </c>
      <c r="P225" s="474"/>
      <c r="Q225" s="600">
        <f t="shared" si="3"/>
        <v>7695198.3662697766</v>
      </c>
      <c r="R225" s="586">
        <v>1850232.9212748902</v>
      </c>
      <c r="S225" s="584">
        <v>9545431.2875446677</v>
      </c>
    </row>
    <row r="226" spans="1:19" ht="12.75">
      <c r="A226" s="446">
        <v>700</v>
      </c>
      <c r="B226" s="446" t="s">
        <v>250</v>
      </c>
      <c r="C226" s="474">
        <v>2321</v>
      </c>
      <c r="D226" s="474">
        <v>275</v>
      </c>
      <c r="E226" s="474">
        <v>173</v>
      </c>
      <c r="G226" s="474">
        <v>193757.08000000002</v>
      </c>
      <c r="H226" s="474">
        <v>201938</v>
      </c>
      <c r="I226" s="474">
        <v>14272.5</v>
      </c>
      <c r="J226" s="588">
        <v>409967.58</v>
      </c>
      <c r="K226" s="474"/>
      <c r="L226" s="588">
        <v>224319.90931741908</v>
      </c>
      <c r="M226" s="588">
        <v>-204983.79</v>
      </c>
      <c r="N226" s="588">
        <v>19336.11931741907</v>
      </c>
      <c r="O226" s="588">
        <v>5471.99</v>
      </c>
      <c r="P226" s="474"/>
      <c r="Q226" s="600">
        <f t="shared" si="3"/>
        <v>434775.68931741908</v>
      </c>
      <c r="R226" s="586">
        <v>246252.03226485406</v>
      </c>
      <c r="S226" s="584">
        <v>681027.72158227314</v>
      </c>
    </row>
    <row r="227" spans="1:19" ht="12.75">
      <c r="A227" s="446">
        <v>702</v>
      </c>
      <c r="B227" s="446" t="s">
        <v>251</v>
      </c>
      <c r="C227" s="474">
        <v>1913</v>
      </c>
      <c r="D227" s="474">
        <v>262</v>
      </c>
      <c r="E227" s="474">
        <v>121</v>
      </c>
      <c r="G227" s="474">
        <v>159697.24000000002</v>
      </c>
      <c r="H227" s="474">
        <v>192391.84000000003</v>
      </c>
      <c r="I227" s="474">
        <v>9982.5</v>
      </c>
      <c r="J227" s="588">
        <v>362071.58000000007</v>
      </c>
      <c r="K227" s="474"/>
      <c r="L227" s="588">
        <v>225490.13851224503</v>
      </c>
      <c r="M227" s="588">
        <v>-181035.79000000004</v>
      </c>
      <c r="N227" s="588">
        <v>44454.348512244993</v>
      </c>
      <c r="O227" s="588">
        <v>3827.23</v>
      </c>
      <c r="P227" s="474"/>
      <c r="Q227" s="600">
        <f t="shared" si="3"/>
        <v>410353.15851224505</v>
      </c>
      <c r="R227" s="586">
        <v>241073.09003501321</v>
      </c>
      <c r="S227" s="584">
        <v>651426.24854725832</v>
      </c>
    </row>
    <row r="228" spans="1:19" ht="12.75">
      <c r="A228" s="446">
        <v>704</v>
      </c>
      <c r="B228" s="446" t="s">
        <v>252</v>
      </c>
      <c r="C228" s="474">
        <v>3582</v>
      </c>
      <c r="D228" s="474">
        <v>189</v>
      </c>
      <c r="E228" s="474">
        <v>214</v>
      </c>
      <c r="G228" s="474">
        <v>299025.36</v>
      </c>
      <c r="H228" s="474">
        <v>138786.48000000001</v>
      </c>
      <c r="I228" s="474">
        <v>17655</v>
      </c>
      <c r="J228" s="588">
        <v>455466.83999999997</v>
      </c>
      <c r="K228" s="474"/>
      <c r="L228" s="588">
        <v>183406.3519056199</v>
      </c>
      <c r="M228" s="588">
        <v>-227733.41999999998</v>
      </c>
      <c r="N228" s="588">
        <v>-44327.068094380083</v>
      </c>
      <c r="O228" s="588">
        <v>6768.82</v>
      </c>
      <c r="P228" s="474"/>
      <c r="Q228" s="600">
        <f t="shared" si="3"/>
        <v>417908.59190561989</v>
      </c>
      <c r="R228" s="586">
        <v>104677.6286543271</v>
      </c>
      <c r="S228" s="584">
        <v>522586.22055994696</v>
      </c>
    </row>
    <row r="229" spans="1:19" ht="12.75">
      <c r="A229" s="446">
        <v>707</v>
      </c>
      <c r="B229" s="446" t="s">
        <v>253</v>
      </c>
      <c r="C229" s="474">
        <v>842</v>
      </c>
      <c r="D229" s="474">
        <v>163</v>
      </c>
      <c r="E229" s="474">
        <v>85</v>
      </c>
      <c r="G229" s="474">
        <v>70290.16</v>
      </c>
      <c r="H229" s="474">
        <v>119694.16</v>
      </c>
      <c r="I229" s="474">
        <v>7012.5</v>
      </c>
      <c r="J229" s="588">
        <v>196996.82</v>
      </c>
      <c r="K229" s="474"/>
      <c r="L229" s="588">
        <v>180348.45960489416</v>
      </c>
      <c r="M229" s="588">
        <v>-98498.41</v>
      </c>
      <c r="N229" s="588">
        <v>81850.049604894157</v>
      </c>
      <c r="O229" s="588">
        <v>2688.5499999999997</v>
      </c>
      <c r="P229" s="474"/>
      <c r="Q229" s="600">
        <f t="shared" si="3"/>
        <v>281535.41960489418</v>
      </c>
      <c r="R229" s="586">
        <v>120962.63307402789</v>
      </c>
      <c r="S229" s="584">
        <v>402498.05267892207</v>
      </c>
    </row>
    <row r="230" spans="1:19" ht="12.75">
      <c r="A230" s="446">
        <v>710</v>
      </c>
      <c r="B230" s="446" t="s">
        <v>254</v>
      </c>
      <c r="C230" s="474">
        <v>14748</v>
      </c>
      <c r="D230" s="474">
        <v>1465</v>
      </c>
      <c r="E230" s="474">
        <v>1590</v>
      </c>
      <c r="G230" s="474">
        <v>1231163.04</v>
      </c>
      <c r="H230" s="474">
        <v>1075778.8</v>
      </c>
      <c r="I230" s="474">
        <v>131175</v>
      </c>
      <c r="J230" s="588">
        <v>2438116.84</v>
      </c>
      <c r="K230" s="474"/>
      <c r="L230" s="588">
        <v>1067146.9005453126</v>
      </c>
      <c r="M230" s="588">
        <v>-1219058.42</v>
      </c>
      <c r="N230" s="588">
        <v>-151911.51945468737</v>
      </c>
      <c r="O230" s="588">
        <v>50291.7</v>
      </c>
      <c r="P230" s="474"/>
      <c r="Q230" s="600">
        <f t="shared" si="3"/>
        <v>2336497.0205453127</v>
      </c>
      <c r="R230" s="586">
        <v>654281.92265551211</v>
      </c>
      <c r="S230" s="584">
        <v>2990778.9432008248</v>
      </c>
    </row>
    <row r="231" spans="1:19" ht="12.75">
      <c r="A231" s="446">
        <v>729</v>
      </c>
      <c r="B231" s="446" t="s">
        <v>255</v>
      </c>
      <c r="C231" s="474">
        <v>4291</v>
      </c>
      <c r="D231" s="474">
        <v>718</v>
      </c>
      <c r="E231" s="474">
        <v>141</v>
      </c>
      <c r="G231" s="474">
        <v>358212.68</v>
      </c>
      <c r="H231" s="474">
        <v>527241.76</v>
      </c>
      <c r="I231" s="474">
        <v>11632.5</v>
      </c>
      <c r="J231" s="588">
        <v>897086.94</v>
      </c>
      <c r="K231" s="474"/>
      <c r="L231" s="588">
        <v>560317.6087595541</v>
      </c>
      <c r="M231" s="588">
        <v>-448543.47</v>
      </c>
      <c r="N231" s="588">
        <v>111774.13875955413</v>
      </c>
      <c r="O231" s="588">
        <v>4459.83</v>
      </c>
      <c r="P231" s="474"/>
      <c r="Q231" s="600">
        <f t="shared" si="3"/>
        <v>1013320.908759554</v>
      </c>
      <c r="R231" s="586">
        <v>569654.39742835204</v>
      </c>
      <c r="S231" s="584">
        <v>1582975.3061879061</v>
      </c>
    </row>
    <row r="232" spans="1:19" ht="12.75">
      <c r="A232" s="446">
        <v>732</v>
      </c>
      <c r="B232" s="446" t="s">
        <v>256</v>
      </c>
      <c r="C232" s="474">
        <v>1609</v>
      </c>
      <c r="D232" s="474">
        <v>236</v>
      </c>
      <c r="E232" s="474">
        <v>121</v>
      </c>
      <c r="G232" s="474">
        <v>134319.32</v>
      </c>
      <c r="H232" s="474">
        <v>173299.52000000002</v>
      </c>
      <c r="I232" s="474">
        <v>9982.5</v>
      </c>
      <c r="J232" s="588">
        <v>317601.34000000003</v>
      </c>
      <c r="K232" s="474"/>
      <c r="L232" s="588">
        <v>180457.85614587148</v>
      </c>
      <c r="M232" s="588">
        <v>-158800.67000000001</v>
      </c>
      <c r="N232" s="588">
        <v>21657.18614587147</v>
      </c>
      <c r="O232" s="588">
        <v>3827.23</v>
      </c>
      <c r="P232" s="474"/>
      <c r="Q232" s="600">
        <f t="shared" si="3"/>
        <v>343085.75614587148</v>
      </c>
      <c r="R232" s="586">
        <v>161858.85386017902</v>
      </c>
      <c r="S232" s="584">
        <v>504944.6100060505</v>
      </c>
    </row>
    <row r="233" spans="1:19" ht="12.75">
      <c r="A233" s="446">
        <v>734</v>
      </c>
      <c r="B233" s="446" t="s">
        <v>257</v>
      </c>
      <c r="C233" s="474">
        <v>27641</v>
      </c>
      <c r="D233" s="474">
        <v>3432</v>
      </c>
      <c r="E233" s="474">
        <v>4273</v>
      </c>
      <c r="G233" s="474">
        <v>2307470.6800000002</v>
      </c>
      <c r="H233" s="474">
        <v>2520186.2400000002</v>
      </c>
      <c r="I233" s="474">
        <v>352522.5</v>
      </c>
      <c r="J233" s="588">
        <v>5180179.42</v>
      </c>
      <c r="K233" s="474"/>
      <c r="L233" s="588">
        <v>3169022.0874446379</v>
      </c>
      <c r="M233" s="588">
        <v>-2590089.71</v>
      </c>
      <c r="N233" s="588">
        <v>578932.37744463794</v>
      </c>
      <c r="O233" s="588">
        <v>135154.99</v>
      </c>
      <c r="P233" s="474"/>
      <c r="Q233" s="600">
        <f t="shared" si="3"/>
        <v>5894266.7874446381</v>
      </c>
      <c r="R233" s="586">
        <v>2492355.0404930897</v>
      </c>
      <c r="S233" s="584">
        <v>8386621.8279377278</v>
      </c>
    </row>
    <row r="234" spans="1:19" ht="12.75">
      <c r="A234" s="446">
        <v>738</v>
      </c>
      <c r="B234" s="446" t="s">
        <v>258</v>
      </c>
      <c r="C234" s="474">
        <v>1615</v>
      </c>
      <c r="D234" s="474">
        <v>126</v>
      </c>
      <c r="E234" s="474">
        <v>203</v>
      </c>
      <c r="G234" s="474">
        <v>134820.20000000001</v>
      </c>
      <c r="H234" s="474">
        <v>92524.32</v>
      </c>
      <c r="I234" s="474">
        <v>16747.5</v>
      </c>
      <c r="J234" s="588">
        <v>244092.02000000002</v>
      </c>
      <c r="K234" s="474"/>
      <c r="L234" s="588">
        <v>118023.66262217604</v>
      </c>
      <c r="M234" s="588">
        <v>-122046.01000000001</v>
      </c>
      <c r="N234" s="588">
        <v>-4022.3473778239713</v>
      </c>
      <c r="O234" s="588">
        <v>6420.8899999999994</v>
      </c>
      <c r="P234" s="474"/>
      <c r="Q234" s="600">
        <f t="shared" si="3"/>
        <v>246490.56262217608</v>
      </c>
      <c r="R234" s="586">
        <v>122005.45896755312</v>
      </c>
      <c r="S234" s="584">
        <v>368496.02158972918</v>
      </c>
    </row>
    <row r="235" spans="1:19" ht="12.75">
      <c r="A235" s="446">
        <v>739</v>
      </c>
      <c r="B235" s="446" t="s">
        <v>259</v>
      </c>
      <c r="C235" s="474">
        <v>1490</v>
      </c>
      <c r="D235" s="474">
        <v>164</v>
      </c>
      <c r="E235" s="474">
        <v>83</v>
      </c>
      <c r="G235" s="474">
        <v>124385.20000000001</v>
      </c>
      <c r="H235" s="474">
        <v>120428.48000000001</v>
      </c>
      <c r="I235" s="474">
        <v>6847.5</v>
      </c>
      <c r="J235" s="588">
        <v>251661.18000000002</v>
      </c>
      <c r="K235" s="474"/>
      <c r="L235" s="588">
        <v>145688.47446313009</v>
      </c>
      <c r="M235" s="588">
        <v>-125830.59000000001</v>
      </c>
      <c r="N235" s="588">
        <v>19857.884463130074</v>
      </c>
      <c r="O235" s="588">
        <v>2625.29</v>
      </c>
      <c r="P235" s="474"/>
      <c r="Q235" s="600">
        <f t="shared" si="3"/>
        <v>274144.35446313006</v>
      </c>
      <c r="R235" s="586">
        <v>109501.78704697412</v>
      </c>
      <c r="S235" s="584">
        <v>383646.14151010418</v>
      </c>
    </row>
    <row r="236" spans="1:19" ht="12.75">
      <c r="A236" s="446">
        <v>740</v>
      </c>
      <c r="B236" s="446" t="s">
        <v>260</v>
      </c>
      <c r="C236" s="474">
        <v>16384</v>
      </c>
      <c r="D236" s="474">
        <v>2330</v>
      </c>
      <c r="E236" s="474">
        <v>1541</v>
      </c>
      <c r="G236" s="474">
        <v>1367736.3200000001</v>
      </c>
      <c r="H236" s="474">
        <v>1710965.6</v>
      </c>
      <c r="I236" s="474">
        <v>127132.5</v>
      </c>
      <c r="J236" s="588">
        <v>3205834.42</v>
      </c>
      <c r="K236" s="474"/>
      <c r="L236" s="588">
        <v>1792530.8606220142</v>
      </c>
      <c r="M236" s="588">
        <v>-1602917.21</v>
      </c>
      <c r="N236" s="588">
        <v>189613.65062201419</v>
      </c>
      <c r="O236" s="588">
        <v>48741.83</v>
      </c>
      <c r="P236" s="474"/>
      <c r="Q236" s="600">
        <f t="shared" si="3"/>
        <v>3444189.900622014</v>
      </c>
      <c r="R236" s="586">
        <v>1716286.0343112592</v>
      </c>
      <c r="S236" s="584">
        <v>5160475.9349332731</v>
      </c>
    </row>
    <row r="237" spans="1:19" ht="12.75">
      <c r="A237" s="446">
        <v>742</v>
      </c>
      <c r="B237" s="446" t="s">
        <v>261</v>
      </c>
      <c r="C237" s="474">
        <v>508</v>
      </c>
      <c r="D237" s="474">
        <v>88</v>
      </c>
      <c r="E237" s="474">
        <v>20</v>
      </c>
      <c r="G237" s="474">
        <v>42407.840000000004</v>
      </c>
      <c r="H237" s="474">
        <v>64620.160000000003</v>
      </c>
      <c r="I237" s="474">
        <v>1650</v>
      </c>
      <c r="J237" s="588">
        <v>108678</v>
      </c>
      <c r="K237" s="474"/>
      <c r="L237" s="588">
        <v>78911.835991372616</v>
      </c>
      <c r="M237" s="588">
        <v>-54339</v>
      </c>
      <c r="N237" s="588">
        <v>24572.835991372616</v>
      </c>
      <c r="O237" s="588">
        <v>632.6</v>
      </c>
      <c r="P237" s="474"/>
      <c r="Q237" s="600">
        <f t="shared" si="3"/>
        <v>133883.43599137262</v>
      </c>
      <c r="R237" s="586">
        <v>69020.326418453813</v>
      </c>
      <c r="S237" s="584">
        <v>202903.76240982645</v>
      </c>
    </row>
    <row r="238" spans="1:19" ht="12.75">
      <c r="A238" s="446">
        <v>743</v>
      </c>
      <c r="B238" s="446" t="s">
        <v>262</v>
      </c>
      <c r="C238" s="474">
        <v>39090</v>
      </c>
      <c r="D238" s="474">
        <v>3533</v>
      </c>
      <c r="E238" s="474">
        <v>2981</v>
      </c>
      <c r="G238" s="474">
        <v>3263233.2</v>
      </c>
      <c r="H238" s="474">
        <v>2594352.56</v>
      </c>
      <c r="I238" s="474">
        <v>245932.5</v>
      </c>
      <c r="J238" s="588">
        <v>6103518.2599999998</v>
      </c>
      <c r="K238" s="474"/>
      <c r="L238" s="588">
        <v>3158540.4151927661</v>
      </c>
      <c r="M238" s="588">
        <v>-3051759.13</v>
      </c>
      <c r="N238" s="588">
        <v>106781.28519276623</v>
      </c>
      <c r="O238" s="588">
        <v>94289.03</v>
      </c>
      <c r="P238" s="474"/>
      <c r="Q238" s="600">
        <f t="shared" si="3"/>
        <v>6304588.5751927663</v>
      </c>
      <c r="R238" s="586">
        <v>2348341.8496672735</v>
      </c>
      <c r="S238" s="584">
        <v>8652930.4248600397</v>
      </c>
    </row>
    <row r="239" spans="1:19" ht="12.75">
      <c r="A239" s="446">
        <v>746</v>
      </c>
      <c r="B239" s="446" t="s">
        <v>263</v>
      </c>
      <c r="C239" s="474">
        <v>2384</v>
      </c>
      <c r="D239" s="474">
        <v>225</v>
      </c>
      <c r="E239" s="474">
        <v>167</v>
      </c>
      <c r="G239" s="474">
        <v>199016.32000000001</v>
      </c>
      <c r="H239" s="474">
        <v>165222</v>
      </c>
      <c r="I239" s="474">
        <v>13777.5</v>
      </c>
      <c r="J239" s="588">
        <v>378015.82</v>
      </c>
      <c r="K239" s="474"/>
      <c r="L239" s="588">
        <v>126534.24431883502</v>
      </c>
      <c r="M239" s="588">
        <v>-189007.91</v>
      </c>
      <c r="N239" s="588">
        <v>-62473.665681164988</v>
      </c>
      <c r="O239" s="588">
        <v>5282.21</v>
      </c>
      <c r="P239" s="474"/>
      <c r="Q239" s="600">
        <f t="shared" si="3"/>
        <v>320824.36431883503</v>
      </c>
      <c r="R239" s="586">
        <v>117042.39976614976</v>
      </c>
      <c r="S239" s="584">
        <v>437866.76408498478</v>
      </c>
    </row>
    <row r="240" spans="1:19" ht="12.75">
      <c r="A240" s="446">
        <v>747</v>
      </c>
      <c r="B240" s="446" t="s">
        <v>264</v>
      </c>
      <c r="C240" s="474">
        <v>593</v>
      </c>
      <c r="D240" s="474">
        <v>87</v>
      </c>
      <c r="E240" s="474">
        <v>18</v>
      </c>
      <c r="G240" s="474">
        <v>49503.64</v>
      </c>
      <c r="H240" s="474">
        <v>63885.840000000004</v>
      </c>
      <c r="I240" s="474">
        <v>1485</v>
      </c>
      <c r="J240" s="588">
        <v>114874.48000000001</v>
      </c>
      <c r="K240" s="474"/>
      <c r="L240" s="588">
        <v>58776.595571277147</v>
      </c>
      <c r="M240" s="588">
        <v>-57437.240000000005</v>
      </c>
      <c r="N240" s="588">
        <v>1339.3555712771413</v>
      </c>
      <c r="O240" s="588">
        <v>569.34</v>
      </c>
      <c r="P240" s="474"/>
      <c r="Q240" s="600">
        <f t="shared" si="3"/>
        <v>116783.17557127716</v>
      </c>
      <c r="R240" s="586">
        <v>117217.8489052419</v>
      </c>
      <c r="S240" s="584">
        <v>234001.02447651906</v>
      </c>
    </row>
    <row r="241" spans="1:19" ht="12.75">
      <c r="A241" s="446">
        <v>748</v>
      </c>
      <c r="B241" s="446" t="s">
        <v>265</v>
      </c>
      <c r="C241" s="474">
        <v>2333</v>
      </c>
      <c r="D241" s="474">
        <v>258</v>
      </c>
      <c r="E241" s="474">
        <v>83</v>
      </c>
      <c r="G241" s="474">
        <v>194758.84</v>
      </c>
      <c r="H241" s="474">
        <v>189454.56000000003</v>
      </c>
      <c r="I241" s="474">
        <v>6847.5</v>
      </c>
      <c r="J241" s="588">
        <v>391060.9</v>
      </c>
      <c r="K241" s="474"/>
      <c r="L241" s="588">
        <v>216795.56300517102</v>
      </c>
      <c r="M241" s="588">
        <v>-195530.45</v>
      </c>
      <c r="N241" s="588">
        <v>21265.113005171006</v>
      </c>
      <c r="O241" s="588">
        <v>2625.29</v>
      </c>
      <c r="P241" s="474"/>
      <c r="Q241" s="600">
        <f t="shared" si="3"/>
        <v>414951.30300517101</v>
      </c>
      <c r="R241" s="586">
        <v>128110.09448919812</v>
      </c>
      <c r="S241" s="584">
        <v>543061.39749436919</v>
      </c>
    </row>
    <row r="242" spans="1:19" ht="12.75">
      <c r="A242" s="446">
        <v>749</v>
      </c>
      <c r="B242" s="446" t="s">
        <v>266</v>
      </c>
      <c r="C242" s="474">
        <v>11609</v>
      </c>
      <c r="D242" s="474">
        <v>982</v>
      </c>
      <c r="E242" s="474">
        <v>483</v>
      </c>
      <c r="G242" s="474">
        <v>969119.32000000007</v>
      </c>
      <c r="H242" s="474">
        <v>721102.24000000011</v>
      </c>
      <c r="I242" s="474">
        <v>39847.5</v>
      </c>
      <c r="J242" s="588">
        <v>1730069.06</v>
      </c>
      <c r="K242" s="474"/>
      <c r="L242" s="588">
        <v>698326.33628439205</v>
      </c>
      <c r="M242" s="588">
        <v>-865034.53</v>
      </c>
      <c r="N242" s="588">
        <v>-166708.19371560798</v>
      </c>
      <c r="O242" s="588">
        <v>15277.289999999999</v>
      </c>
      <c r="P242" s="474"/>
      <c r="Q242" s="600">
        <f t="shared" si="3"/>
        <v>1578638.1562843921</v>
      </c>
      <c r="R242" s="586">
        <v>449324.04434690671</v>
      </c>
      <c r="S242" s="584">
        <v>2027962.2006312988</v>
      </c>
    </row>
    <row r="243" spans="1:19" ht="12.75">
      <c r="A243" s="446">
        <v>751</v>
      </c>
      <c r="B243" s="446" t="s">
        <v>267</v>
      </c>
      <c r="C243" s="474">
        <v>1353</v>
      </c>
      <c r="D243" s="474">
        <v>181</v>
      </c>
      <c r="E243" s="474">
        <v>27</v>
      </c>
      <c r="G243" s="474">
        <v>112948.44</v>
      </c>
      <c r="H243" s="474">
        <v>132911.92000000001</v>
      </c>
      <c r="I243" s="474">
        <v>2227.5</v>
      </c>
      <c r="J243" s="588">
        <v>248087.86000000002</v>
      </c>
      <c r="K243" s="474"/>
      <c r="L243" s="588">
        <v>148045.8719293249</v>
      </c>
      <c r="M243" s="588">
        <v>-124043.93000000001</v>
      </c>
      <c r="N243" s="588">
        <v>24001.941929324894</v>
      </c>
      <c r="O243" s="588">
        <v>854.01</v>
      </c>
      <c r="P243" s="474"/>
      <c r="Q243" s="600">
        <f t="shared" si="3"/>
        <v>272943.81192932493</v>
      </c>
      <c r="R243" s="586">
        <v>154249.62439920762</v>
      </c>
      <c r="S243" s="584">
        <v>427193.43632853252</v>
      </c>
    </row>
    <row r="244" spans="1:19" ht="12.75">
      <c r="A244" s="446">
        <v>753</v>
      </c>
      <c r="B244" s="446" t="s">
        <v>268</v>
      </c>
      <c r="C244" s="474">
        <v>13591</v>
      </c>
      <c r="D244" s="474">
        <v>949</v>
      </c>
      <c r="E244" s="474">
        <v>1600</v>
      </c>
      <c r="G244" s="474">
        <v>1134576.6800000002</v>
      </c>
      <c r="H244" s="474">
        <v>696869.68</v>
      </c>
      <c r="I244" s="474">
        <v>132000</v>
      </c>
      <c r="J244" s="588">
        <v>1963446.3600000003</v>
      </c>
      <c r="K244" s="474"/>
      <c r="L244" s="588">
        <v>816530.86953056743</v>
      </c>
      <c r="M244" s="588">
        <v>-981723.18000000017</v>
      </c>
      <c r="N244" s="588">
        <v>-165192.31046943273</v>
      </c>
      <c r="O244" s="588">
        <v>50608</v>
      </c>
      <c r="P244" s="474"/>
      <c r="Q244" s="600">
        <f t="shared" si="3"/>
        <v>1848862.0495305676</v>
      </c>
      <c r="R244" s="586">
        <v>341565.96070901002</v>
      </c>
      <c r="S244" s="584">
        <v>2190428.0102395779</v>
      </c>
    </row>
    <row r="245" spans="1:19" ht="12.75">
      <c r="A245" s="446">
        <v>755</v>
      </c>
      <c r="B245" s="446" t="s">
        <v>269</v>
      </c>
      <c r="C245" s="474">
        <v>3587</v>
      </c>
      <c r="D245" s="474">
        <v>225</v>
      </c>
      <c r="E245" s="474">
        <v>493</v>
      </c>
      <c r="G245" s="474">
        <v>299442.76</v>
      </c>
      <c r="H245" s="474">
        <v>165222</v>
      </c>
      <c r="I245" s="474">
        <v>40672.5</v>
      </c>
      <c r="J245" s="588">
        <v>505337.26</v>
      </c>
      <c r="K245" s="474"/>
      <c r="L245" s="588">
        <v>173321.93964608395</v>
      </c>
      <c r="M245" s="588">
        <v>-252668.63</v>
      </c>
      <c r="N245" s="588">
        <v>-79346.690353916056</v>
      </c>
      <c r="O245" s="588">
        <v>15593.59</v>
      </c>
      <c r="P245" s="474"/>
      <c r="Q245" s="600">
        <f t="shared" si="3"/>
        <v>441584.15964608401</v>
      </c>
      <c r="R245" s="586">
        <v>93995.482876760303</v>
      </c>
      <c r="S245" s="584">
        <v>535579.64252284425</v>
      </c>
    </row>
    <row r="246" spans="1:19" ht="12.75">
      <c r="A246" s="446">
        <v>758</v>
      </c>
      <c r="B246" s="446" t="s">
        <v>270</v>
      </c>
      <c r="C246" s="474">
        <v>4450</v>
      </c>
      <c r="D246" s="474">
        <v>394</v>
      </c>
      <c r="E246" s="474">
        <v>195</v>
      </c>
      <c r="G246" s="474">
        <v>371486</v>
      </c>
      <c r="H246" s="474">
        <v>289322.08</v>
      </c>
      <c r="I246" s="474">
        <v>16087.5</v>
      </c>
      <c r="J246" s="588">
        <v>676895.58000000007</v>
      </c>
      <c r="K246" s="474"/>
      <c r="L246" s="588">
        <v>378678.50100761373</v>
      </c>
      <c r="M246" s="588">
        <v>-338447.79000000004</v>
      </c>
      <c r="N246" s="588">
        <v>40230.711007613689</v>
      </c>
      <c r="O246" s="588">
        <v>6167.8499999999995</v>
      </c>
      <c r="P246" s="474"/>
      <c r="Q246" s="600">
        <f t="shared" si="3"/>
        <v>723294.14100761374</v>
      </c>
      <c r="R246" s="586">
        <v>288221.85638741188</v>
      </c>
      <c r="S246" s="584">
        <v>1011515.9973950256</v>
      </c>
    </row>
    <row r="247" spans="1:19" ht="12.75">
      <c r="A247" s="446">
        <v>759</v>
      </c>
      <c r="B247" s="446" t="s">
        <v>271</v>
      </c>
      <c r="C247" s="474">
        <v>905</v>
      </c>
      <c r="D247" s="474">
        <v>85</v>
      </c>
      <c r="E247" s="474">
        <v>26</v>
      </c>
      <c r="G247" s="474">
        <v>75549.400000000009</v>
      </c>
      <c r="H247" s="474">
        <v>62417.200000000004</v>
      </c>
      <c r="I247" s="474">
        <v>2145</v>
      </c>
      <c r="J247" s="588">
        <v>140111.6</v>
      </c>
      <c r="K247" s="474"/>
      <c r="L247" s="588">
        <v>72572.523445435931</v>
      </c>
      <c r="M247" s="588">
        <v>-70055.8</v>
      </c>
      <c r="N247" s="588">
        <v>2516.7234454359277</v>
      </c>
      <c r="O247" s="588">
        <v>822.38</v>
      </c>
      <c r="P247" s="474"/>
      <c r="Q247" s="600">
        <f t="shared" si="3"/>
        <v>143450.70344543594</v>
      </c>
      <c r="R247" s="586">
        <v>104922.27628552589</v>
      </c>
      <c r="S247" s="584">
        <v>248372.97973096184</v>
      </c>
    </row>
    <row r="248" spans="1:19" ht="12.75">
      <c r="A248" s="446">
        <v>761</v>
      </c>
      <c r="B248" s="446" t="s">
        <v>272</v>
      </c>
      <c r="C248" s="474">
        <v>4187</v>
      </c>
      <c r="D248" s="474">
        <v>452</v>
      </c>
      <c r="E248" s="474">
        <v>456</v>
      </c>
      <c r="G248" s="474">
        <v>349530.76</v>
      </c>
      <c r="H248" s="474">
        <v>331912.64</v>
      </c>
      <c r="I248" s="474">
        <v>37620</v>
      </c>
      <c r="J248" s="588">
        <v>719063.4</v>
      </c>
      <c r="K248" s="474"/>
      <c r="L248" s="588">
        <v>417955.31907551957</v>
      </c>
      <c r="M248" s="588">
        <v>-359531.7</v>
      </c>
      <c r="N248" s="588">
        <v>58423.619075519557</v>
      </c>
      <c r="O248" s="588">
        <v>14423.279999999999</v>
      </c>
      <c r="P248" s="474"/>
      <c r="Q248" s="600">
        <f t="shared" si="3"/>
        <v>791910.29907551967</v>
      </c>
      <c r="R248" s="586">
        <v>338786.76433060638</v>
      </c>
      <c r="S248" s="584">
        <v>1130697.0634061261</v>
      </c>
    </row>
    <row r="249" spans="1:19" ht="12.75">
      <c r="A249" s="446">
        <v>762</v>
      </c>
      <c r="B249" s="446" t="s">
        <v>273</v>
      </c>
      <c r="C249" s="474">
        <v>1743</v>
      </c>
      <c r="D249" s="474">
        <v>225</v>
      </c>
      <c r="E249" s="474">
        <v>45</v>
      </c>
      <c r="G249" s="474">
        <v>145505.64000000001</v>
      </c>
      <c r="H249" s="474">
        <v>165222</v>
      </c>
      <c r="I249" s="474">
        <v>3712.5</v>
      </c>
      <c r="J249" s="588">
        <v>314440.14</v>
      </c>
      <c r="K249" s="474"/>
      <c r="L249" s="588">
        <v>156565.39979112</v>
      </c>
      <c r="M249" s="588">
        <v>-157220.07</v>
      </c>
      <c r="N249" s="588">
        <v>-654.67020888000843</v>
      </c>
      <c r="O249" s="588">
        <v>1423.35</v>
      </c>
      <c r="P249" s="474"/>
      <c r="Q249" s="600">
        <f t="shared" si="3"/>
        <v>315208.81979112001</v>
      </c>
      <c r="R249" s="586">
        <v>217142.2437134097</v>
      </c>
      <c r="S249" s="584">
        <v>532351.06350452965</v>
      </c>
    </row>
    <row r="250" spans="1:19" ht="12.75">
      <c r="A250" s="446">
        <v>765</v>
      </c>
      <c r="B250" s="446" t="s">
        <v>274</v>
      </c>
      <c r="C250" s="474">
        <v>5481</v>
      </c>
      <c r="D250" s="474">
        <v>465</v>
      </c>
      <c r="E250" s="474">
        <v>497</v>
      </c>
      <c r="G250" s="474">
        <v>457553.88</v>
      </c>
      <c r="H250" s="474">
        <v>341458.80000000005</v>
      </c>
      <c r="I250" s="474">
        <v>41002.5</v>
      </c>
      <c r="J250" s="588">
        <v>840015.18</v>
      </c>
      <c r="K250" s="474"/>
      <c r="L250" s="588">
        <v>627572.51437892113</v>
      </c>
      <c r="M250" s="588">
        <v>-420007.59</v>
      </c>
      <c r="N250" s="588">
        <v>207564.9243789211</v>
      </c>
      <c r="O250" s="588">
        <v>15720.109999999999</v>
      </c>
      <c r="P250" s="474"/>
      <c r="Q250" s="600">
        <f t="shared" si="3"/>
        <v>1063300.2143789213</v>
      </c>
      <c r="R250" s="586">
        <v>340727.63510704495</v>
      </c>
      <c r="S250" s="584">
        <v>1404027.8494859664</v>
      </c>
    </row>
    <row r="251" spans="1:19" ht="12.75">
      <c r="A251" s="446">
        <v>768</v>
      </c>
      <c r="B251" s="446" t="s">
        <v>275</v>
      </c>
      <c r="C251" s="474">
        <v>1093</v>
      </c>
      <c r="D251" s="474">
        <v>116</v>
      </c>
      <c r="E251" s="474">
        <v>97</v>
      </c>
      <c r="G251" s="474">
        <v>91243.64</v>
      </c>
      <c r="H251" s="474">
        <v>85181.12000000001</v>
      </c>
      <c r="I251" s="474">
        <v>8002.5</v>
      </c>
      <c r="J251" s="588">
        <v>184427.26</v>
      </c>
      <c r="K251" s="474"/>
      <c r="L251" s="588">
        <v>120468.13713861766</v>
      </c>
      <c r="M251" s="588">
        <v>-92213.63</v>
      </c>
      <c r="N251" s="588">
        <v>28254.507138617657</v>
      </c>
      <c r="O251" s="588">
        <v>3068.11</v>
      </c>
      <c r="P251" s="474"/>
      <c r="Q251" s="600">
        <f t="shared" si="3"/>
        <v>215749.87713861765</v>
      </c>
      <c r="R251" s="586">
        <v>85039.764611373394</v>
      </c>
      <c r="S251" s="584">
        <v>300789.64174999105</v>
      </c>
    </row>
    <row r="252" spans="1:19" ht="12.75">
      <c r="A252" s="446">
        <v>777</v>
      </c>
      <c r="B252" s="446" t="s">
        <v>276</v>
      </c>
      <c r="C252" s="474">
        <v>3347</v>
      </c>
      <c r="D252" s="474">
        <v>451</v>
      </c>
      <c r="E252" s="474">
        <v>230</v>
      </c>
      <c r="G252" s="474">
        <v>279407.56</v>
      </c>
      <c r="H252" s="474">
        <v>331178.32</v>
      </c>
      <c r="I252" s="474">
        <v>18975</v>
      </c>
      <c r="J252" s="588">
        <v>629560.88</v>
      </c>
      <c r="K252" s="474"/>
      <c r="L252" s="588">
        <v>404971.5235085247</v>
      </c>
      <c r="M252" s="588">
        <v>-314780.44</v>
      </c>
      <c r="N252" s="588">
        <v>90191.083508524694</v>
      </c>
      <c r="O252" s="588">
        <v>7274.9</v>
      </c>
      <c r="P252" s="474"/>
      <c r="Q252" s="600">
        <f t="shared" si="3"/>
        <v>727026.86350852472</v>
      </c>
      <c r="R252" s="586">
        <v>336891.68591774703</v>
      </c>
      <c r="S252" s="584">
        <v>1063918.5494262718</v>
      </c>
    </row>
    <row r="253" spans="1:19" ht="12.75">
      <c r="A253" s="446">
        <v>778</v>
      </c>
      <c r="B253" s="446" t="s">
        <v>277</v>
      </c>
      <c r="C253" s="474">
        <v>3380</v>
      </c>
      <c r="D253" s="474">
        <v>360</v>
      </c>
      <c r="E253" s="474">
        <v>246</v>
      </c>
      <c r="G253" s="474">
        <v>282162.40000000002</v>
      </c>
      <c r="H253" s="474">
        <v>264355.20000000001</v>
      </c>
      <c r="I253" s="474">
        <v>20295</v>
      </c>
      <c r="J253" s="588">
        <v>566812.60000000009</v>
      </c>
      <c r="K253" s="474"/>
      <c r="L253" s="588">
        <v>322434.86158731981</v>
      </c>
      <c r="M253" s="588">
        <v>-283406.30000000005</v>
      </c>
      <c r="N253" s="588">
        <v>39028.561587319768</v>
      </c>
      <c r="O253" s="588">
        <v>7780.98</v>
      </c>
      <c r="P253" s="474"/>
      <c r="Q253" s="600">
        <f t="shared" si="3"/>
        <v>613622.14158731978</v>
      </c>
      <c r="R253" s="586">
        <v>254897.80241741706</v>
      </c>
      <c r="S253" s="584">
        <v>868519.94400473684</v>
      </c>
    </row>
    <row r="254" spans="1:19" ht="12.75">
      <c r="A254" s="446">
        <v>781</v>
      </c>
      <c r="B254" s="446" t="s">
        <v>278</v>
      </c>
      <c r="C254" s="474">
        <v>1537</v>
      </c>
      <c r="D254" s="474">
        <v>180</v>
      </c>
      <c r="E254" s="474">
        <v>105</v>
      </c>
      <c r="G254" s="474">
        <v>128308.76000000001</v>
      </c>
      <c r="H254" s="474">
        <v>132177.60000000001</v>
      </c>
      <c r="I254" s="474">
        <v>8662.5</v>
      </c>
      <c r="J254" s="588">
        <v>269148.86</v>
      </c>
      <c r="K254" s="474"/>
      <c r="L254" s="588">
        <v>169247.92643553295</v>
      </c>
      <c r="M254" s="588">
        <v>-134574.43</v>
      </c>
      <c r="N254" s="588">
        <v>34673.496435532958</v>
      </c>
      <c r="O254" s="588">
        <v>3321.15</v>
      </c>
      <c r="P254" s="474"/>
      <c r="Q254" s="600">
        <f t="shared" si="3"/>
        <v>307143.50643553294</v>
      </c>
      <c r="R254" s="586">
        <v>148225.7752360914</v>
      </c>
      <c r="S254" s="584">
        <v>455369.28167162434</v>
      </c>
    </row>
    <row r="255" spans="1:19" ht="12.75">
      <c r="A255" s="446">
        <v>783</v>
      </c>
      <c r="B255" s="446" t="s">
        <v>279</v>
      </c>
      <c r="C255" s="474">
        <v>3266</v>
      </c>
      <c r="D255" s="474">
        <v>253</v>
      </c>
      <c r="E255" s="474">
        <v>305</v>
      </c>
      <c r="G255" s="474">
        <v>272645.68</v>
      </c>
      <c r="H255" s="474">
        <v>185782.96000000002</v>
      </c>
      <c r="I255" s="474">
        <v>25162.5</v>
      </c>
      <c r="J255" s="588">
        <v>483591.14</v>
      </c>
      <c r="K255" s="474"/>
      <c r="L255" s="588">
        <v>180293.3974624</v>
      </c>
      <c r="M255" s="588">
        <v>-241795.57</v>
      </c>
      <c r="N255" s="588">
        <v>-61502.17253760001</v>
      </c>
      <c r="O255" s="588">
        <v>9647.15</v>
      </c>
      <c r="P255" s="474"/>
      <c r="Q255" s="600">
        <f t="shared" si="3"/>
        <v>431736.1174624</v>
      </c>
      <c r="R255" s="586">
        <v>243239.7698566193</v>
      </c>
      <c r="S255" s="584">
        <v>674975.8873190193</v>
      </c>
    </row>
    <row r="256" spans="1:19" ht="12.75">
      <c r="A256" s="446">
        <v>785</v>
      </c>
      <c r="B256" s="446" t="s">
        <v>280</v>
      </c>
      <c r="C256" s="474">
        <v>1213</v>
      </c>
      <c r="D256" s="474">
        <v>205</v>
      </c>
      <c r="E256" s="474">
        <v>66</v>
      </c>
      <c r="G256" s="474">
        <v>101261.24</v>
      </c>
      <c r="H256" s="474">
        <v>150535.6</v>
      </c>
      <c r="I256" s="474">
        <v>5445</v>
      </c>
      <c r="J256" s="588">
        <v>257241.84000000003</v>
      </c>
      <c r="K256" s="474"/>
      <c r="L256" s="588">
        <v>187205.17212894236</v>
      </c>
      <c r="M256" s="588">
        <v>-128620.92000000001</v>
      </c>
      <c r="N256" s="588">
        <v>58584.252128942346</v>
      </c>
      <c r="O256" s="588">
        <v>2087.58</v>
      </c>
      <c r="P256" s="474"/>
      <c r="Q256" s="600">
        <f t="shared" si="3"/>
        <v>317913.67212894239</v>
      </c>
      <c r="R256" s="586">
        <v>166358.83877064177</v>
      </c>
      <c r="S256" s="584">
        <v>484272.51089958416</v>
      </c>
    </row>
    <row r="257" spans="1:19" ht="12.75">
      <c r="A257" s="446">
        <v>790</v>
      </c>
      <c r="B257" s="446" t="s">
        <v>281</v>
      </c>
      <c r="C257" s="474">
        <v>12163</v>
      </c>
      <c r="D257" s="474">
        <v>1147</v>
      </c>
      <c r="E257" s="474">
        <v>744</v>
      </c>
      <c r="G257" s="474">
        <v>1015367.24</v>
      </c>
      <c r="H257" s="474">
        <v>842265.04</v>
      </c>
      <c r="I257" s="474">
        <v>61380</v>
      </c>
      <c r="J257" s="588">
        <v>1919012.28</v>
      </c>
      <c r="K257" s="474"/>
      <c r="L257" s="588">
        <v>843390.97477679909</v>
      </c>
      <c r="M257" s="588">
        <v>-959506.14</v>
      </c>
      <c r="N257" s="588">
        <v>-116115.16522320092</v>
      </c>
      <c r="O257" s="588">
        <v>23532.719999999998</v>
      </c>
      <c r="P257" s="474"/>
      <c r="Q257" s="600">
        <f t="shared" si="3"/>
        <v>1826429.834776799</v>
      </c>
      <c r="R257" s="586">
        <v>1248133.5713915871</v>
      </c>
      <c r="S257" s="584">
        <v>3074563.4061683863</v>
      </c>
    </row>
    <row r="258" spans="1:19" ht="12.75">
      <c r="A258" s="446">
        <v>791</v>
      </c>
      <c r="B258" s="446" t="s">
        <v>282</v>
      </c>
      <c r="C258" s="474">
        <v>2445</v>
      </c>
      <c r="D258" s="474">
        <v>271</v>
      </c>
      <c r="E258" s="474">
        <v>86</v>
      </c>
      <c r="G258" s="474">
        <v>204108.6</v>
      </c>
      <c r="H258" s="474">
        <v>199000.72</v>
      </c>
      <c r="I258" s="474">
        <v>7095</v>
      </c>
      <c r="J258" s="588">
        <v>410204.32</v>
      </c>
      <c r="K258" s="474"/>
      <c r="L258" s="588">
        <v>199857.42731517777</v>
      </c>
      <c r="M258" s="588">
        <v>-205102.16</v>
      </c>
      <c r="N258" s="588">
        <v>-5244.7326848222292</v>
      </c>
      <c r="O258" s="588">
        <v>2720.18</v>
      </c>
      <c r="P258" s="474"/>
      <c r="Q258" s="600">
        <f t="shared" si="3"/>
        <v>407679.76731517777</v>
      </c>
      <c r="R258" s="586">
        <v>194480.34122731857</v>
      </c>
      <c r="S258" s="584">
        <v>602160.10854249634</v>
      </c>
    </row>
    <row r="259" spans="1:19" ht="12.75">
      <c r="A259" s="446">
        <v>831</v>
      </c>
      <c r="B259" s="446" t="s">
        <v>283</v>
      </c>
      <c r="C259" s="474">
        <v>2443</v>
      </c>
      <c r="D259" s="474">
        <v>257</v>
      </c>
      <c r="E259" s="474">
        <v>308</v>
      </c>
      <c r="G259" s="474">
        <v>203941.64</v>
      </c>
      <c r="H259" s="474">
        <v>188720.24000000002</v>
      </c>
      <c r="I259" s="474">
        <v>25410</v>
      </c>
      <c r="J259" s="588">
        <v>418071.88</v>
      </c>
      <c r="K259" s="474"/>
      <c r="L259" s="588">
        <v>240478.56792570511</v>
      </c>
      <c r="M259" s="588">
        <v>-209035.94</v>
      </c>
      <c r="N259" s="588">
        <v>31442.627925705106</v>
      </c>
      <c r="O259" s="588">
        <v>9742.0399999999991</v>
      </c>
      <c r="P259" s="474"/>
      <c r="Q259" s="600">
        <f t="shared" si="3"/>
        <v>459256.54792570509</v>
      </c>
      <c r="R259" s="586">
        <v>184131.70252893542</v>
      </c>
      <c r="S259" s="584">
        <v>643388.25045464048</v>
      </c>
    </row>
    <row r="260" spans="1:19" ht="12.75">
      <c r="A260" s="446">
        <v>832</v>
      </c>
      <c r="B260" s="446" t="s">
        <v>284</v>
      </c>
      <c r="C260" s="474">
        <v>1818</v>
      </c>
      <c r="D260" s="474">
        <v>269</v>
      </c>
      <c r="E260" s="474">
        <v>91</v>
      </c>
      <c r="G260" s="474">
        <v>151766.64000000001</v>
      </c>
      <c r="H260" s="474">
        <v>197532.08000000002</v>
      </c>
      <c r="I260" s="474">
        <v>7507.5</v>
      </c>
      <c r="J260" s="588">
        <v>356806.22000000003</v>
      </c>
      <c r="K260" s="474"/>
      <c r="L260" s="588">
        <v>236261.46096309114</v>
      </c>
      <c r="M260" s="588">
        <v>-178403.11000000002</v>
      </c>
      <c r="N260" s="588">
        <v>57858.350963091129</v>
      </c>
      <c r="O260" s="588">
        <v>2878.33</v>
      </c>
      <c r="P260" s="474"/>
      <c r="Q260" s="600">
        <f t="shared" si="3"/>
        <v>417542.90096309118</v>
      </c>
      <c r="R260" s="586">
        <v>227658.11825650599</v>
      </c>
      <c r="S260" s="584">
        <v>645201.0192195971</v>
      </c>
    </row>
    <row r="261" spans="1:19" ht="12.75">
      <c r="A261" s="446">
        <v>833</v>
      </c>
      <c r="B261" s="446" t="s">
        <v>285</v>
      </c>
      <c r="C261" s="474">
        <v>830</v>
      </c>
      <c r="D261" s="474">
        <v>79</v>
      </c>
      <c r="E261" s="474">
        <v>115</v>
      </c>
      <c r="G261" s="474">
        <v>69288.400000000009</v>
      </c>
      <c r="H261" s="474">
        <v>58011.280000000006</v>
      </c>
      <c r="I261" s="474">
        <v>9487.5</v>
      </c>
      <c r="J261" s="588">
        <v>136787.18000000002</v>
      </c>
      <c r="K261" s="474"/>
      <c r="L261" s="588">
        <v>57862.290049462994</v>
      </c>
      <c r="M261" s="588">
        <v>-68393.590000000011</v>
      </c>
      <c r="N261" s="588">
        <v>-10531.299950537017</v>
      </c>
      <c r="O261" s="588">
        <v>3637.45</v>
      </c>
      <c r="P261" s="474"/>
      <c r="Q261" s="600">
        <f t="shared" si="3"/>
        <v>129893.33004946301</v>
      </c>
      <c r="R261" s="586">
        <v>44608.159186095101</v>
      </c>
      <c r="S261" s="584">
        <v>174501.48923555811</v>
      </c>
    </row>
    <row r="262" spans="1:19" ht="12.75">
      <c r="A262" s="446">
        <v>834</v>
      </c>
      <c r="B262" s="446" t="s">
        <v>286</v>
      </c>
      <c r="C262" s="474">
        <v>3129</v>
      </c>
      <c r="D262" s="474">
        <v>248</v>
      </c>
      <c r="E262" s="474">
        <v>170</v>
      </c>
      <c r="G262" s="474">
        <v>261208.92</v>
      </c>
      <c r="H262" s="474">
        <v>182111.36000000002</v>
      </c>
      <c r="I262" s="474">
        <v>14025</v>
      </c>
      <c r="J262" s="588">
        <v>457345.28000000003</v>
      </c>
      <c r="K262" s="474"/>
      <c r="L262" s="588">
        <v>205617.84166470263</v>
      </c>
      <c r="M262" s="588">
        <v>-228672.64000000001</v>
      </c>
      <c r="N262" s="588">
        <v>-23054.798335297382</v>
      </c>
      <c r="O262" s="588">
        <v>5377.0999999999995</v>
      </c>
      <c r="P262" s="474"/>
      <c r="Q262" s="600">
        <f t="shared" si="3"/>
        <v>439667.58166470262</v>
      </c>
      <c r="R262" s="586">
        <v>177836.14951506059</v>
      </c>
      <c r="S262" s="584">
        <v>617503.73117976321</v>
      </c>
    </row>
    <row r="263" spans="1:19" ht="12.75">
      <c r="A263" s="446">
        <v>837</v>
      </c>
      <c r="B263" s="446" t="s">
        <v>287</v>
      </c>
      <c r="C263" s="474">
        <v>167614</v>
      </c>
      <c r="D263" s="474">
        <v>20880</v>
      </c>
      <c r="E263" s="474">
        <v>26649</v>
      </c>
      <c r="G263" s="474">
        <v>13992416.720000001</v>
      </c>
      <c r="H263" s="474">
        <v>15332601.600000001</v>
      </c>
      <c r="I263" s="474">
        <v>2198542.5</v>
      </c>
      <c r="J263" s="588">
        <v>31523560.82</v>
      </c>
      <c r="K263" s="474"/>
      <c r="L263" s="588">
        <v>16658972.13430487</v>
      </c>
      <c r="M263" s="588">
        <v>-15761780.41</v>
      </c>
      <c r="N263" s="588">
        <v>897191.72430486977</v>
      </c>
      <c r="O263" s="588">
        <v>842907.87</v>
      </c>
      <c r="P263" s="474"/>
      <c r="Q263" s="600">
        <f t="shared" si="3"/>
        <v>33263660.414304871</v>
      </c>
      <c r="R263" s="586">
        <v>16575384.939725727</v>
      </c>
      <c r="S263" s="584">
        <v>49839045.354030594</v>
      </c>
    </row>
    <row r="264" spans="1:19" ht="12.75">
      <c r="A264" s="446">
        <v>844</v>
      </c>
      <c r="B264" s="446" t="s">
        <v>288</v>
      </c>
      <c r="C264" s="474">
        <v>656</v>
      </c>
      <c r="D264" s="474">
        <v>75</v>
      </c>
      <c r="E264" s="474">
        <v>34</v>
      </c>
      <c r="G264" s="474">
        <v>54762.880000000005</v>
      </c>
      <c r="H264" s="474">
        <v>55074.000000000007</v>
      </c>
      <c r="I264" s="474">
        <v>2805</v>
      </c>
      <c r="J264" s="588">
        <v>112641.88</v>
      </c>
      <c r="K264" s="474"/>
      <c r="L264" s="588">
        <v>55052.967902831238</v>
      </c>
      <c r="M264" s="588">
        <v>-56320.94</v>
      </c>
      <c r="N264" s="588">
        <v>-1267.9720971687639</v>
      </c>
      <c r="O264" s="588">
        <v>1075.42</v>
      </c>
      <c r="P264" s="474"/>
      <c r="Q264" s="600">
        <f t="shared" si="3"/>
        <v>112449.32790283124</v>
      </c>
      <c r="R264" s="586">
        <v>59775.822805782707</v>
      </c>
      <c r="S264" s="584">
        <v>172225.15070861395</v>
      </c>
    </row>
    <row r="265" spans="1:19" ht="12.75">
      <c r="A265" s="446">
        <v>845</v>
      </c>
      <c r="B265" s="446" t="s">
        <v>289</v>
      </c>
      <c r="C265" s="474">
        <v>1409</v>
      </c>
      <c r="D265" s="474">
        <v>176</v>
      </c>
      <c r="E265" s="474">
        <v>72</v>
      </c>
      <c r="G265" s="474">
        <v>117623.32</v>
      </c>
      <c r="H265" s="474">
        <v>129240.32000000001</v>
      </c>
      <c r="I265" s="474">
        <v>5940</v>
      </c>
      <c r="J265" s="588">
        <v>252803.64</v>
      </c>
      <c r="K265" s="474"/>
      <c r="L265" s="588">
        <v>147031.2610401476</v>
      </c>
      <c r="M265" s="588">
        <v>-126401.82</v>
      </c>
      <c r="N265" s="588">
        <v>20629.441040147591</v>
      </c>
      <c r="O265" s="588">
        <v>2277.36</v>
      </c>
      <c r="P265" s="474"/>
      <c r="Q265" s="600">
        <f t="shared" si="3"/>
        <v>275710.44104014756</v>
      </c>
      <c r="R265" s="586">
        <v>108127.50962420581</v>
      </c>
      <c r="S265" s="584">
        <v>383837.95066435338</v>
      </c>
    </row>
    <row r="266" spans="1:19" ht="12.75">
      <c r="A266" s="446">
        <v>846</v>
      </c>
      <c r="B266" s="446" t="s">
        <v>290</v>
      </c>
      <c r="C266" s="474">
        <v>2285</v>
      </c>
      <c r="D266" s="474">
        <v>254</v>
      </c>
      <c r="E266" s="474">
        <v>114</v>
      </c>
      <c r="G266" s="474">
        <v>190751.80000000002</v>
      </c>
      <c r="H266" s="474">
        <v>186517.28</v>
      </c>
      <c r="I266" s="474">
        <v>9405</v>
      </c>
      <c r="J266" s="588">
        <v>386674.08</v>
      </c>
      <c r="K266" s="474"/>
      <c r="L266" s="588">
        <v>224236.80304430836</v>
      </c>
      <c r="M266" s="588">
        <v>-193337.04</v>
      </c>
      <c r="N266" s="588">
        <v>30899.763044308347</v>
      </c>
      <c r="O266" s="588">
        <v>3605.8199999999997</v>
      </c>
      <c r="P266" s="474"/>
      <c r="Q266" s="600">
        <f t="shared" si="3"/>
        <v>421179.66304430837</v>
      </c>
      <c r="R266" s="586">
        <v>248403.36689690748</v>
      </c>
      <c r="S266" s="584">
        <v>669583.02994121588</v>
      </c>
    </row>
    <row r="267" spans="1:19" ht="12.75">
      <c r="A267" s="446">
        <v>848</v>
      </c>
      <c r="B267" s="446" t="s">
        <v>291</v>
      </c>
      <c r="C267" s="474">
        <v>1964</v>
      </c>
      <c r="D267" s="474">
        <v>363</v>
      </c>
      <c r="E267" s="474">
        <v>240</v>
      </c>
      <c r="G267" s="474">
        <v>163954.72</v>
      </c>
      <c r="H267" s="474">
        <v>266558.16000000003</v>
      </c>
      <c r="I267" s="474">
        <v>19800</v>
      </c>
      <c r="J267" s="588">
        <v>450312.88</v>
      </c>
      <c r="K267" s="474"/>
      <c r="L267" s="588">
        <v>443116.3360212663</v>
      </c>
      <c r="M267" s="588">
        <v>-225156.44</v>
      </c>
      <c r="N267" s="588">
        <v>217959.89602126629</v>
      </c>
      <c r="O267" s="588">
        <v>7591.2</v>
      </c>
      <c r="P267" s="474"/>
      <c r="Q267" s="600">
        <f t="shared" ref="Q267:Q302" si="4">SUM(J267,N267,O267)</f>
        <v>675863.97602126631</v>
      </c>
      <c r="R267" s="586">
        <v>336426.54632570501</v>
      </c>
      <c r="S267" s="584">
        <v>1012290.5223469713</v>
      </c>
    </row>
    <row r="268" spans="1:19" ht="12.75">
      <c r="A268" s="446">
        <v>849</v>
      </c>
      <c r="B268" s="446" t="s">
        <v>292</v>
      </c>
      <c r="C268" s="474">
        <v>1381</v>
      </c>
      <c r="D268" s="474">
        <v>122</v>
      </c>
      <c r="E268" s="474">
        <v>64</v>
      </c>
      <c r="G268" s="474">
        <v>115285.88</v>
      </c>
      <c r="H268" s="474">
        <v>89587.040000000008</v>
      </c>
      <c r="I268" s="474">
        <v>5280</v>
      </c>
      <c r="J268" s="588">
        <v>210152.92</v>
      </c>
      <c r="K268" s="474"/>
      <c r="L268" s="588">
        <v>101517.42932190798</v>
      </c>
      <c r="M268" s="588">
        <v>-105076.46</v>
      </c>
      <c r="N268" s="588">
        <v>-3559.0306780920218</v>
      </c>
      <c r="O268" s="588">
        <v>2024.32</v>
      </c>
      <c r="P268" s="474"/>
      <c r="Q268" s="600">
        <f t="shared" si="4"/>
        <v>208618.20932190801</v>
      </c>
      <c r="R268" s="586">
        <v>124786.5122456785</v>
      </c>
      <c r="S268" s="584">
        <v>333404.72156758653</v>
      </c>
    </row>
    <row r="269" spans="1:19" ht="12.75">
      <c r="A269" s="446">
        <v>850</v>
      </c>
      <c r="B269" s="446" t="s">
        <v>293</v>
      </c>
      <c r="C269" s="474">
        <v>1161</v>
      </c>
      <c r="D269" s="474">
        <v>114</v>
      </c>
      <c r="E269" s="474">
        <v>39</v>
      </c>
      <c r="G269" s="474">
        <v>96920.28</v>
      </c>
      <c r="H269" s="474">
        <v>83712.48000000001</v>
      </c>
      <c r="I269" s="474">
        <v>3217.5</v>
      </c>
      <c r="J269" s="588">
        <v>183850.26</v>
      </c>
      <c r="K269" s="474"/>
      <c r="L269" s="588">
        <v>97444.926839034248</v>
      </c>
      <c r="M269" s="588">
        <v>-91925.13</v>
      </c>
      <c r="N269" s="588">
        <v>5519.796839034243</v>
      </c>
      <c r="O269" s="588">
        <v>1233.57</v>
      </c>
      <c r="P269" s="474"/>
      <c r="Q269" s="600">
        <f t="shared" si="4"/>
        <v>190603.62683903426</v>
      </c>
      <c r="R269" s="586">
        <v>71337.085225554809</v>
      </c>
      <c r="S269" s="584">
        <v>261940.71206458908</v>
      </c>
    </row>
    <row r="270" spans="1:19" ht="12.75">
      <c r="A270" s="446">
        <v>851</v>
      </c>
      <c r="B270" s="446" t="s">
        <v>294</v>
      </c>
      <c r="C270" s="474">
        <v>11394</v>
      </c>
      <c r="D270" s="474">
        <v>1266</v>
      </c>
      <c r="E270" s="474">
        <v>706</v>
      </c>
      <c r="G270" s="474">
        <v>951171.12</v>
      </c>
      <c r="H270" s="474">
        <v>929649.12000000011</v>
      </c>
      <c r="I270" s="474">
        <v>58245</v>
      </c>
      <c r="J270" s="588">
        <v>1939065.2400000002</v>
      </c>
      <c r="K270" s="474"/>
      <c r="L270" s="588">
        <v>1087096.3480875425</v>
      </c>
      <c r="M270" s="588">
        <v>-969532.62000000011</v>
      </c>
      <c r="N270" s="588">
        <v>117563.72808754235</v>
      </c>
      <c r="O270" s="588">
        <v>22330.78</v>
      </c>
      <c r="P270" s="474"/>
      <c r="Q270" s="600">
        <f t="shared" si="4"/>
        <v>2078959.7480875426</v>
      </c>
      <c r="R270" s="586">
        <v>848280.83302312926</v>
      </c>
      <c r="S270" s="584">
        <v>2927240.5811106721</v>
      </c>
    </row>
    <row r="271" spans="1:19" ht="12.75">
      <c r="A271" s="446">
        <v>853</v>
      </c>
      <c r="B271" s="446" t="s">
        <v>295</v>
      </c>
      <c r="C271" s="474">
        <v>130708</v>
      </c>
      <c r="D271" s="474">
        <v>16907</v>
      </c>
      <c r="E271" s="474">
        <v>30862</v>
      </c>
      <c r="G271" s="474">
        <v>10911503.84</v>
      </c>
      <c r="H271" s="474">
        <v>12415148.24</v>
      </c>
      <c r="I271" s="474">
        <v>2546115</v>
      </c>
      <c r="J271" s="588">
        <v>25872767.079999998</v>
      </c>
      <c r="K271" s="474"/>
      <c r="L271" s="588">
        <v>13866359.439742222</v>
      </c>
      <c r="M271" s="588">
        <v>-12936383.539999999</v>
      </c>
      <c r="N271" s="588">
        <v>929975.89974222332</v>
      </c>
      <c r="O271" s="588">
        <v>976165.05999999994</v>
      </c>
      <c r="P271" s="474"/>
      <c r="Q271" s="600">
        <f t="shared" si="4"/>
        <v>27778908.03974222</v>
      </c>
      <c r="R271" s="586">
        <v>8199381.0425101593</v>
      </c>
      <c r="S271" s="584">
        <v>35978289.082252383</v>
      </c>
    </row>
    <row r="272" spans="1:19" ht="12.75">
      <c r="A272" s="446">
        <v>854</v>
      </c>
      <c r="B272" s="446" t="s">
        <v>296</v>
      </c>
      <c r="C272" s="474">
        <v>1462</v>
      </c>
      <c r="D272" s="474">
        <v>193</v>
      </c>
      <c r="E272" s="474">
        <v>70</v>
      </c>
      <c r="G272" s="474">
        <v>122047.76000000001</v>
      </c>
      <c r="H272" s="474">
        <v>141723.76</v>
      </c>
      <c r="I272" s="474">
        <v>5775</v>
      </c>
      <c r="J272" s="588">
        <v>269546.52</v>
      </c>
      <c r="K272" s="474"/>
      <c r="L272" s="588">
        <v>202623.15018733172</v>
      </c>
      <c r="M272" s="588">
        <v>-134773.26</v>
      </c>
      <c r="N272" s="588">
        <v>67849.890187331708</v>
      </c>
      <c r="O272" s="588">
        <v>2214.1</v>
      </c>
      <c r="P272" s="474"/>
      <c r="Q272" s="600">
        <f t="shared" si="4"/>
        <v>339610.5101873317</v>
      </c>
      <c r="R272" s="586">
        <v>115085.06166224676</v>
      </c>
      <c r="S272" s="584">
        <v>454695.57184957847</v>
      </c>
    </row>
    <row r="273" spans="1:19" ht="12.75">
      <c r="A273" s="446">
        <v>857</v>
      </c>
      <c r="B273" s="446" t="s">
        <v>297</v>
      </c>
      <c r="C273" s="474">
        <v>1093</v>
      </c>
      <c r="D273" s="474">
        <v>133</v>
      </c>
      <c r="E273" s="474">
        <v>55</v>
      </c>
      <c r="G273" s="474">
        <v>91243.64</v>
      </c>
      <c r="H273" s="474">
        <v>97664.560000000012</v>
      </c>
      <c r="I273" s="474">
        <v>4537.5</v>
      </c>
      <c r="J273" s="588">
        <v>193445.7</v>
      </c>
      <c r="K273" s="474"/>
      <c r="L273" s="588">
        <v>83565.590664601477</v>
      </c>
      <c r="M273" s="588">
        <v>-96722.85</v>
      </c>
      <c r="N273" s="588">
        <v>-13157.259335398528</v>
      </c>
      <c r="O273" s="588">
        <v>1739.6499999999999</v>
      </c>
      <c r="P273" s="474"/>
      <c r="Q273" s="600">
        <f t="shared" si="4"/>
        <v>182028.09066460148</v>
      </c>
      <c r="R273" s="586">
        <v>50604.445785028976</v>
      </c>
      <c r="S273" s="584">
        <v>232632.53644963045</v>
      </c>
    </row>
    <row r="274" spans="1:19" ht="12.75">
      <c r="A274" s="446">
        <v>858</v>
      </c>
      <c r="B274" s="446" t="s">
        <v>298</v>
      </c>
      <c r="C274" s="474">
        <v>24737</v>
      </c>
      <c r="D274" s="474">
        <v>1871</v>
      </c>
      <c r="E274" s="474">
        <v>3372</v>
      </c>
      <c r="G274" s="474">
        <v>2065044.76</v>
      </c>
      <c r="H274" s="474">
        <v>1373912.7200000002</v>
      </c>
      <c r="I274" s="474">
        <v>278190</v>
      </c>
      <c r="J274" s="588">
        <v>3717147.4800000004</v>
      </c>
      <c r="K274" s="474"/>
      <c r="L274" s="588">
        <v>1398547.155382049</v>
      </c>
      <c r="M274" s="588">
        <v>-1858573.7400000002</v>
      </c>
      <c r="N274" s="588">
        <v>-460026.58461795119</v>
      </c>
      <c r="O274" s="588">
        <v>106656.36</v>
      </c>
      <c r="P274" s="474"/>
      <c r="Q274" s="600">
        <f t="shared" si="4"/>
        <v>3363777.2553820494</v>
      </c>
      <c r="R274" s="586">
        <v>817808.97040225379</v>
      </c>
      <c r="S274" s="584">
        <v>4181586.2257843032</v>
      </c>
    </row>
    <row r="275" spans="1:19" ht="12.75">
      <c r="A275" s="446">
        <v>859</v>
      </c>
      <c r="B275" s="446" t="s">
        <v>299</v>
      </c>
      <c r="C275" s="474">
        <v>3258</v>
      </c>
      <c r="D275" s="474">
        <v>292</v>
      </c>
      <c r="E275" s="474">
        <v>65</v>
      </c>
      <c r="G275" s="474">
        <v>271977.84000000003</v>
      </c>
      <c r="H275" s="474">
        <v>214421.44</v>
      </c>
      <c r="I275" s="474">
        <v>5362.5</v>
      </c>
      <c r="J275" s="588">
        <v>491761.78</v>
      </c>
      <c r="K275" s="474"/>
      <c r="L275" s="588">
        <v>226052.15629812019</v>
      </c>
      <c r="M275" s="588">
        <v>-245880.89</v>
      </c>
      <c r="N275" s="588">
        <v>-19828.733701879828</v>
      </c>
      <c r="O275" s="588">
        <v>2055.9499999999998</v>
      </c>
      <c r="P275" s="474"/>
      <c r="Q275" s="600">
        <f t="shared" si="4"/>
        <v>473988.99629812018</v>
      </c>
      <c r="R275" s="586">
        <v>160187.735593911</v>
      </c>
      <c r="S275" s="584">
        <v>634176.73189203115</v>
      </c>
    </row>
    <row r="276" spans="1:19" ht="12.75">
      <c r="A276" s="446">
        <v>886</v>
      </c>
      <c r="B276" s="446" t="s">
        <v>300</v>
      </c>
      <c r="C276" s="474">
        <v>6569</v>
      </c>
      <c r="D276" s="474">
        <v>578</v>
      </c>
      <c r="E276" s="474">
        <v>354</v>
      </c>
      <c r="G276" s="474">
        <v>548380.12</v>
      </c>
      <c r="H276" s="474">
        <v>424436.96</v>
      </c>
      <c r="I276" s="474">
        <v>29205</v>
      </c>
      <c r="J276" s="588">
        <v>1002022.0800000001</v>
      </c>
      <c r="K276" s="474"/>
      <c r="L276" s="588">
        <v>425747.13790462411</v>
      </c>
      <c r="M276" s="588">
        <v>-501011.04000000004</v>
      </c>
      <c r="N276" s="588">
        <v>-75263.902095375932</v>
      </c>
      <c r="O276" s="588">
        <v>11197.02</v>
      </c>
      <c r="P276" s="474"/>
      <c r="Q276" s="600">
        <f t="shared" si="4"/>
        <v>937955.19790462416</v>
      </c>
      <c r="R276" s="586">
        <v>471578.77823340788</v>
      </c>
      <c r="S276" s="584">
        <v>1409533.976138032</v>
      </c>
    </row>
    <row r="277" spans="1:19" ht="12.75">
      <c r="A277" s="446">
        <v>887</v>
      </c>
      <c r="B277" s="446" t="s">
        <v>301</v>
      </c>
      <c r="C277" s="474">
        <v>2272</v>
      </c>
      <c r="D277" s="474">
        <v>337</v>
      </c>
      <c r="E277" s="474">
        <v>144</v>
      </c>
      <c r="G277" s="474">
        <v>189666.56</v>
      </c>
      <c r="H277" s="474">
        <v>247465.84000000003</v>
      </c>
      <c r="I277" s="474">
        <v>11880</v>
      </c>
      <c r="J277" s="588">
        <v>449012.4</v>
      </c>
      <c r="K277" s="474"/>
      <c r="L277" s="588">
        <v>248062.28357167641</v>
      </c>
      <c r="M277" s="588">
        <v>-224506.2</v>
      </c>
      <c r="N277" s="588">
        <v>23556.083571676398</v>
      </c>
      <c r="O277" s="588">
        <v>4554.72</v>
      </c>
      <c r="P277" s="474"/>
      <c r="Q277" s="600">
        <f t="shared" si="4"/>
        <v>477123.20357167639</v>
      </c>
      <c r="R277" s="586">
        <v>453127.65363271011</v>
      </c>
      <c r="S277" s="584">
        <v>930250.8572043865</v>
      </c>
    </row>
    <row r="278" spans="1:19" ht="12.75">
      <c r="A278" s="446">
        <v>889</v>
      </c>
      <c r="B278" s="446" t="s">
        <v>302</v>
      </c>
      <c r="C278" s="474">
        <v>1210</v>
      </c>
      <c r="D278" s="474">
        <v>158</v>
      </c>
      <c r="E278" s="474">
        <v>77</v>
      </c>
      <c r="G278" s="474">
        <v>101010.8</v>
      </c>
      <c r="H278" s="474">
        <v>116022.56000000001</v>
      </c>
      <c r="I278" s="474">
        <v>6352.5</v>
      </c>
      <c r="J278" s="588">
        <v>223385.86000000002</v>
      </c>
      <c r="K278" s="474"/>
      <c r="L278" s="588">
        <v>131700.70292402094</v>
      </c>
      <c r="M278" s="588">
        <v>-111692.93000000001</v>
      </c>
      <c r="N278" s="588">
        <v>20007.77292402093</v>
      </c>
      <c r="O278" s="588">
        <v>2435.5099999999998</v>
      </c>
      <c r="P278" s="474"/>
      <c r="Q278" s="600">
        <f t="shared" si="4"/>
        <v>245829.14292402094</v>
      </c>
      <c r="R278" s="586">
        <v>111564.88392448131</v>
      </c>
      <c r="S278" s="584">
        <v>357394.02684850222</v>
      </c>
    </row>
    <row r="279" spans="1:19" ht="12.75">
      <c r="A279" s="446">
        <v>890</v>
      </c>
      <c r="B279" s="446" t="s">
        <v>303</v>
      </c>
      <c r="C279" s="474">
        <v>600</v>
      </c>
      <c r="D279" s="474">
        <v>56</v>
      </c>
      <c r="E279" s="474">
        <v>50</v>
      </c>
      <c r="G279" s="474">
        <v>50088</v>
      </c>
      <c r="H279" s="474">
        <v>41121.920000000006</v>
      </c>
      <c r="I279" s="474">
        <v>4125</v>
      </c>
      <c r="J279" s="588">
        <v>95334.920000000013</v>
      </c>
      <c r="K279" s="474"/>
      <c r="L279" s="588">
        <v>32872.89038488728</v>
      </c>
      <c r="M279" s="588">
        <v>-47667.460000000006</v>
      </c>
      <c r="N279" s="588">
        <v>-14794.569615112727</v>
      </c>
      <c r="O279" s="588">
        <v>1581.5</v>
      </c>
      <c r="P279" s="474"/>
      <c r="Q279" s="600">
        <f t="shared" si="4"/>
        <v>82121.850384887279</v>
      </c>
      <c r="R279" s="586">
        <v>23437.960974083602</v>
      </c>
      <c r="S279" s="584">
        <v>105559.81135897088</v>
      </c>
    </row>
    <row r="280" spans="1:19" ht="12.75">
      <c r="A280" s="446">
        <v>892</v>
      </c>
      <c r="B280" s="446" t="s">
        <v>304</v>
      </c>
      <c r="C280" s="474">
        <v>1815</v>
      </c>
      <c r="D280" s="474">
        <v>224</v>
      </c>
      <c r="E280" s="474">
        <v>58</v>
      </c>
      <c r="G280" s="474">
        <v>151516.20000000001</v>
      </c>
      <c r="H280" s="474">
        <v>164487.68000000002</v>
      </c>
      <c r="I280" s="474">
        <v>4785</v>
      </c>
      <c r="J280" s="588">
        <v>320788.88</v>
      </c>
      <c r="K280" s="474"/>
      <c r="L280" s="588">
        <v>135552.45330441921</v>
      </c>
      <c r="M280" s="588">
        <v>-160394.44</v>
      </c>
      <c r="N280" s="588">
        <v>-24841.986695580796</v>
      </c>
      <c r="O280" s="588">
        <v>1834.54</v>
      </c>
      <c r="P280" s="474"/>
      <c r="Q280" s="600">
        <f t="shared" si="4"/>
        <v>297781.43330441922</v>
      </c>
      <c r="R280" s="586">
        <v>170256.092341804</v>
      </c>
      <c r="S280" s="584">
        <v>468037.52564622322</v>
      </c>
    </row>
    <row r="281" spans="1:19" ht="12.75">
      <c r="A281" s="446">
        <v>893</v>
      </c>
      <c r="B281" s="446" t="s">
        <v>305</v>
      </c>
      <c r="C281" s="474">
        <v>3905</v>
      </c>
      <c r="D281" s="474">
        <v>273</v>
      </c>
      <c r="E281" s="474">
        <v>733</v>
      </c>
      <c r="G281" s="474">
        <v>325989.40000000002</v>
      </c>
      <c r="H281" s="474">
        <v>200469.36000000002</v>
      </c>
      <c r="I281" s="474">
        <v>60472.5</v>
      </c>
      <c r="J281" s="588">
        <v>586931.26</v>
      </c>
      <c r="K281" s="474"/>
      <c r="L281" s="588">
        <v>225046.46365621427</v>
      </c>
      <c r="M281" s="588">
        <v>-293465.63</v>
      </c>
      <c r="N281" s="588">
        <v>-68419.166343785735</v>
      </c>
      <c r="O281" s="588">
        <v>23184.79</v>
      </c>
      <c r="P281" s="474"/>
      <c r="Q281" s="600">
        <f t="shared" si="4"/>
        <v>541696.88365621434</v>
      </c>
      <c r="R281" s="586">
        <v>277877.13168577017</v>
      </c>
      <c r="S281" s="584">
        <v>819574.01534198457</v>
      </c>
    </row>
    <row r="282" spans="1:19" ht="12.75">
      <c r="A282" s="446">
        <v>895</v>
      </c>
      <c r="B282" s="446" t="s">
        <v>306</v>
      </c>
      <c r="C282" s="474">
        <v>7881</v>
      </c>
      <c r="D282" s="474">
        <v>1068</v>
      </c>
      <c r="E282" s="474">
        <v>1209</v>
      </c>
      <c r="G282" s="474">
        <v>657905.88</v>
      </c>
      <c r="H282" s="474">
        <v>784253.76</v>
      </c>
      <c r="I282" s="474">
        <v>99742.5</v>
      </c>
      <c r="J282" s="588">
        <v>1541902.1400000001</v>
      </c>
      <c r="K282" s="474"/>
      <c r="L282" s="588">
        <v>873526.99529622146</v>
      </c>
      <c r="M282" s="588">
        <v>-770951.07000000007</v>
      </c>
      <c r="N282" s="588">
        <v>102575.92529622139</v>
      </c>
      <c r="O282" s="588">
        <v>38240.67</v>
      </c>
      <c r="P282" s="474"/>
      <c r="Q282" s="600">
        <f t="shared" si="4"/>
        <v>1682718.7352962214</v>
      </c>
      <c r="R282" s="586">
        <v>863279.94855961599</v>
      </c>
      <c r="S282" s="584">
        <v>2545998.6838558372</v>
      </c>
    </row>
    <row r="283" spans="1:19" ht="12.75">
      <c r="A283" s="446">
        <v>905</v>
      </c>
      <c r="B283" s="446" t="s">
        <v>307</v>
      </c>
      <c r="C283" s="474">
        <v>42721</v>
      </c>
      <c r="D283" s="474">
        <v>3943</v>
      </c>
      <c r="E283" s="474">
        <v>8312</v>
      </c>
      <c r="G283" s="474">
        <v>3566349.08</v>
      </c>
      <c r="H283" s="474">
        <v>2895423.7600000002</v>
      </c>
      <c r="I283" s="474">
        <v>685740</v>
      </c>
      <c r="J283" s="588">
        <v>7147512.8399999999</v>
      </c>
      <c r="K283" s="474"/>
      <c r="L283" s="588">
        <v>3591700.1313157505</v>
      </c>
      <c r="M283" s="588">
        <v>-3573756.42</v>
      </c>
      <c r="N283" s="588">
        <v>17943.71131575061</v>
      </c>
      <c r="O283" s="588">
        <v>262908.56</v>
      </c>
      <c r="P283" s="474"/>
      <c r="Q283" s="600">
        <f t="shared" si="4"/>
        <v>7428365.1113157505</v>
      </c>
      <c r="R283" s="586">
        <v>3494124.0174267404</v>
      </c>
      <c r="S283" s="584">
        <v>10922489.12874249</v>
      </c>
    </row>
    <row r="284" spans="1:19" ht="12.75">
      <c r="A284" s="446">
        <v>908</v>
      </c>
      <c r="B284" s="446" t="s">
        <v>308</v>
      </c>
      <c r="C284" s="474">
        <v>11040</v>
      </c>
      <c r="D284" s="474">
        <v>1373</v>
      </c>
      <c r="E284" s="474">
        <v>1055</v>
      </c>
      <c r="G284" s="474">
        <v>921619.20000000007</v>
      </c>
      <c r="H284" s="474">
        <v>1008221.3600000001</v>
      </c>
      <c r="I284" s="474">
        <v>87037.5</v>
      </c>
      <c r="J284" s="588">
        <v>2016878.06</v>
      </c>
      <c r="K284" s="474"/>
      <c r="L284" s="588">
        <v>922358.83701770753</v>
      </c>
      <c r="M284" s="588">
        <v>-1008439.03</v>
      </c>
      <c r="N284" s="588">
        <v>-86080.192982292501</v>
      </c>
      <c r="O284" s="588">
        <v>33369.65</v>
      </c>
      <c r="P284" s="474"/>
      <c r="Q284" s="600">
        <f t="shared" si="4"/>
        <v>1964167.5170177075</v>
      </c>
      <c r="R284" s="586">
        <v>1147290.5997017133</v>
      </c>
      <c r="S284" s="584">
        <v>3111458.116719421</v>
      </c>
    </row>
    <row r="285" spans="1:19" ht="12.75">
      <c r="A285" s="446">
        <v>915</v>
      </c>
      <c r="B285" s="446" t="s">
        <v>309</v>
      </c>
      <c r="C285" s="474">
        <v>10248</v>
      </c>
      <c r="D285" s="474">
        <v>1607</v>
      </c>
      <c r="E285" s="474">
        <v>957</v>
      </c>
      <c r="G285" s="474">
        <v>855503.04</v>
      </c>
      <c r="H285" s="474">
        <v>1180052.24</v>
      </c>
      <c r="I285" s="474">
        <v>78952.5</v>
      </c>
      <c r="J285" s="588">
        <v>2114507.7800000003</v>
      </c>
      <c r="K285" s="474"/>
      <c r="L285" s="588">
        <v>1158863.7889744677</v>
      </c>
      <c r="M285" s="588">
        <v>-1057253.8900000001</v>
      </c>
      <c r="N285" s="588">
        <v>101609.89897446753</v>
      </c>
      <c r="O285" s="588">
        <v>30269.91</v>
      </c>
      <c r="P285" s="474"/>
      <c r="Q285" s="600">
        <f t="shared" si="4"/>
        <v>2246387.5889744679</v>
      </c>
      <c r="R285" s="586">
        <v>1463530.1649426175</v>
      </c>
      <c r="S285" s="584">
        <v>3709917.7539170855</v>
      </c>
    </row>
    <row r="286" spans="1:19" ht="12.75">
      <c r="A286" s="446">
        <v>918</v>
      </c>
      <c r="B286" s="446" t="s">
        <v>310</v>
      </c>
      <c r="C286" s="474">
        <v>1184</v>
      </c>
      <c r="D286" s="474">
        <v>115</v>
      </c>
      <c r="E286" s="474">
        <v>123</v>
      </c>
      <c r="G286" s="474">
        <v>98840.320000000007</v>
      </c>
      <c r="H286" s="474">
        <v>84446.8</v>
      </c>
      <c r="I286" s="474">
        <v>10147.5</v>
      </c>
      <c r="J286" s="588">
        <v>193434.62</v>
      </c>
      <c r="K286" s="474"/>
      <c r="L286" s="588">
        <v>96857.404550747699</v>
      </c>
      <c r="M286" s="588">
        <v>-96717.31</v>
      </c>
      <c r="N286" s="588">
        <v>140.09455074770085</v>
      </c>
      <c r="O286" s="588">
        <v>3890.49</v>
      </c>
      <c r="P286" s="474"/>
      <c r="Q286" s="600">
        <f t="shared" si="4"/>
        <v>197465.2045507477</v>
      </c>
      <c r="R286" s="586">
        <v>27991.224172728907</v>
      </c>
      <c r="S286" s="584">
        <v>225456.42872347659</v>
      </c>
    </row>
    <row r="287" spans="1:19" ht="12.75">
      <c r="A287" s="446">
        <v>921</v>
      </c>
      <c r="B287" s="446" t="s">
        <v>311</v>
      </c>
      <c r="C287" s="474">
        <v>864</v>
      </c>
      <c r="D287" s="474">
        <v>104</v>
      </c>
      <c r="E287" s="474">
        <v>49</v>
      </c>
      <c r="G287" s="474">
        <v>72126.720000000001</v>
      </c>
      <c r="H287" s="474">
        <v>76369.279999999999</v>
      </c>
      <c r="I287" s="474">
        <v>4042.5</v>
      </c>
      <c r="J287" s="588">
        <v>152538.5</v>
      </c>
      <c r="K287" s="474"/>
      <c r="L287" s="588">
        <v>91091.818312415213</v>
      </c>
      <c r="M287" s="588">
        <v>-76269.25</v>
      </c>
      <c r="N287" s="588">
        <v>14822.568312415213</v>
      </c>
      <c r="O287" s="588">
        <v>1549.87</v>
      </c>
      <c r="P287" s="474"/>
      <c r="Q287" s="600">
        <f t="shared" si="4"/>
        <v>168910.93831241521</v>
      </c>
      <c r="R287" s="586">
        <v>82922.864464913539</v>
      </c>
      <c r="S287" s="584">
        <v>251833.80277732876</v>
      </c>
    </row>
    <row r="288" spans="1:19" ht="12.75">
      <c r="A288" s="446">
        <v>922</v>
      </c>
      <c r="B288" s="446" t="s">
        <v>312</v>
      </c>
      <c r="C288" s="474">
        <v>2552</v>
      </c>
      <c r="D288" s="474">
        <v>196</v>
      </c>
      <c r="E288" s="474">
        <v>85</v>
      </c>
      <c r="G288" s="474">
        <v>213040.96000000002</v>
      </c>
      <c r="H288" s="474">
        <v>143926.72</v>
      </c>
      <c r="I288" s="474">
        <v>7012.5</v>
      </c>
      <c r="J288" s="588">
        <v>363980.18000000005</v>
      </c>
      <c r="K288" s="474"/>
      <c r="L288" s="588">
        <v>145108.01546873149</v>
      </c>
      <c r="M288" s="588">
        <v>-181990.09000000003</v>
      </c>
      <c r="N288" s="588">
        <v>-36882.074531268532</v>
      </c>
      <c r="O288" s="588">
        <v>2688.5499999999997</v>
      </c>
      <c r="P288" s="474"/>
      <c r="Q288" s="600">
        <f t="shared" si="4"/>
        <v>329786.65546873148</v>
      </c>
      <c r="R288" s="586">
        <v>236212.19863731024</v>
      </c>
      <c r="S288" s="584">
        <v>565998.85410604172</v>
      </c>
    </row>
    <row r="289" spans="1:19" ht="12.75">
      <c r="A289" s="446">
        <v>924</v>
      </c>
      <c r="B289" s="446" t="s">
        <v>313</v>
      </c>
      <c r="C289" s="474">
        <v>1447</v>
      </c>
      <c r="D289" s="474">
        <v>133</v>
      </c>
      <c r="E289" s="474">
        <v>87</v>
      </c>
      <c r="G289" s="474">
        <v>120795.56000000001</v>
      </c>
      <c r="H289" s="474">
        <v>97664.560000000012</v>
      </c>
      <c r="I289" s="474">
        <v>7177.5</v>
      </c>
      <c r="J289" s="588">
        <v>225637.62000000002</v>
      </c>
      <c r="K289" s="474"/>
      <c r="L289" s="588">
        <v>130110.89294726176</v>
      </c>
      <c r="M289" s="588">
        <v>-112818.81000000001</v>
      </c>
      <c r="N289" s="588">
        <v>17292.082947261748</v>
      </c>
      <c r="O289" s="588">
        <v>2751.81</v>
      </c>
      <c r="P289" s="474"/>
      <c r="Q289" s="600">
        <f t="shared" si="4"/>
        <v>245681.51294726177</v>
      </c>
      <c r="R289" s="586">
        <v>139165.9581946783</v>
      </c>
      <c r="S289" s="584">
        <v>384847.4711419401</v>
      </c>
    </row>
    <row r="290" spans="1:19" ht="12.75">
      <c r="A290" s="446">
        <v>925</v>
      </c>
      <c r="B290" s="446" t="s">
        <v>314</v>
      </c>
      <c r="C290" s="474">
        <v>1837</v>
      </c>
      <c r="D290" s="474">
        <v>163</v>
      </c>
      <c r="E290" s="474">
        <v>151</v>
      </c>
      <c r="G290" s="474">
        <v>153352.76</v>
      </c>
      <c r="H290" s="474">
        <v>119694.16</v>
      </c>
      <c r="I290" s="474">
        <v>12457.5</v>
      </c>
      <c r="J290" s="588">
        <v>285504.42000000004</v>
      </c>
      <c r="K290" s="474"/>
      <c r="L290" s="588">
        <v>125536.22696852828</v>
      </c>
      <c r="M290" s="588">
        <v>-142752.21000000002</v>
      </c>
      <c r="N290" s="588">
        <v>-17215.98303147174</v>
      </c>
      <c r="O290" s="588">
        <v>4776.13</v>
      </c>
      <c r="P290" s="474"/>
      <c r="Q290" s="600">
        <f t="shared" si="4"/>
        <v>273064.56696852832</v>
      </c>
      <c r="R290" s="586">
        <v>103230.59683794747</v>
      </c>
      <c r="S290" s="584">
        <v>376295.16380647582</v>
      </c>
    </row>
    <row r="291" spans="1:19" ht="12.75">
      <c r="A291" s="446">
        <v>927</v>
      </c>
      <c r="B291" s="446" t="s">
        <v>315</v>
      </c>
      <c r="C291" s="474">
        <v>16584</v>
      </c>
      <c r="D291" s="474">
        <v>1487</v>
      </c>
      <c r="E291" s="474">
        <v>2001</v>
      </c>
      <c r="G291" s="474">
        <v>1384432.32</v>
      </c>
      <c r="H291" s="474">
        <v>1091933.8400000001</v>
      </c>
      <c r="I291" s="474">
        <v>165082.5</v>
      </c>
      <c r="J291" s="588">
        <v>2641448.66</v>
      </c>
      <c r="K291" s="474"/>
      <c r="L291" s="588">
        <v>1109887.9685664782</v>
      </c>
      <c r="M291" s="588">
        <v>-1320724.33</v>
      </c>
      <c r="N291" s="588">
        <v>-210836.36143352184</v>
      </c>
      <c r="O291" s="588">
        <v>63291.63</v>
      </c>
      <c r="P291" s="474"/>
      <c r="Q291" s="600">
        <f t="shared" si="4"/>
        <v>2493903.9285664782</v>
      </c>
      <c r="R291" s="586">
        <v>947029.93438190152</v>
      </c>
      <c r="S291" s="584">
        <v>3440933.8629483795</v>
      </c>
    </row>
    <row r="292" spans="1:19" ht="12.75">
      <c r="A292" s="446">
        <v>931</v>
      </c>
      <c r="B292" s="446" t="s">
        <v>316</v>
      </c>
      <c r="C292" s="474">
        <v>2777</v>
      </c>
      <c r="D292" s="474">
        <v>360</v>
      </c>
      <c r="E292" s="474">
        <v>152</v>
      </c>
      <c r="G292" s="474">
        <v>231823.96000000002</v>
      </c>
      <c r="H292" s="474">
        <v>264355.20000000001</v>
      </c>
      <c r="I292" s="474">
        <v>12540</v>
      </c>
      <c r="J292" s="588">
        <v>508719.16000000003</v>
      </c>
      <c r="K292" s="474"/>
      <c r="L292" s="588">
        <v>300903.45522146835</v>
      </c>
      <c r="M292" s="588">
        <v>-254359.58000000002</v>
      </c>
      <c r="N292" s="588">
        <v>46543.875221468334</v>
      </c>
      <c r="O292" s="588">
        <v>4807.76</v>
      </c>
      <c r="P292" s="474"/>
      <c r="Q292" s="600">
        <f t="shared" si="4"/>
        <v>560070.79522146843</v>
      </c>
      <c r="R292" s="586">
        <v>225607.00530776998</v>
      </c>
      <c r="S292" s="584">
        <v>785677.80052923842</v>
      </c>
    </row>
    <row r="293" spans="1:19" ht="12.75">
      <c r="A293" s="446">
        <v>934</v>
      </c>
      <c r="B293" s="446" t="s">
        <v>317</v>
      </c>
      <c r="C293" s="474">
        <v>1350</v>
      </c>
      <c r="D293" s="474">
        <v>112</v>
      </c>
      <c r="E293" s="474">
        <v>70</v>
      </c>
      <c r="G293" s="474">
        <v>112698</v>
      </c>
      <c r="H293" s="474">
        <v>82243.840000000011</v>
      </c>
      <c r="I293" s="474">
        <v>5775</v>
      </c>
      <c r="J293" s="588">
        <v>200716.84000000003</v>
      </c>
      <c r="K293" s="474"/>
      <c r="L293" s="588">
        <v>112929.71834073732</v>
      </c>
      <c r="M293" s="588">
        <v>-100358.42000000001</v>
      </c>
      <c r="N293" s="588">
        <v>12571.29834073731</v>
      </c>
      <c r="O293" s="588">
        <v>2214.1</v>
      </c>
      <c r="P293" s="474"/>
      <c r="Q293" s="600">
        <f t="shared" si="4"/>
        <v>215502.23834073733</v>
      </c>
      <c r="R293" s="586">
        <v>63438.521688261397</v>
      </c>
      <c r="S293" s="584">
        <v>278940.76002899872</v>
      </c>
    </row>
    <row r="294" spans="1:19" ht="12.75">
      <c r="A294" s="446">
        <v>935</v>
      </c>
      <c r="B294" s="446" t="s">
        <v>318</v>
      </c>
      <c r="C294" s="474">
        <v>1500</v>
      </c>
      <c r="D294" s="474">
        <v>223</v>
      </c>
      <c r="E294" s="474">
        <v>202</v>
      </c>
      <c r="G294" s="474">
        <v>125220</v>
      </c>
      <c r="H294" s="474">
        <v>163753.36000000002</v>
      </c>
      <c r="I294" s="474">
        <v>16665</v>
      </c>
      <c r="J294" s="588">
        <v>305638.36</v>
      </c>
      <c r="K294" s="474"/>
      <c r="L294" s="588">
        <v>187818.75686619614</v>
      </c>
      <c r="M294" s="588">
        <v>-152819.18</v>
      </c>
      <c r="N294" s="588">
        <v>34999.576866196148</v>
      </c>
      <c r="O294" s="588">
        <v>6389.26</v>
      </c>
      <c r="P294" s="474"/>
      <c r="Q294" s="600">
        <f t="shared" si="4"/>
        <v>347027.19686619611</v>
      </c>
      <c r="R294" s="586">
        <v>151115.48268915692</v>
      </c>
      <c r="S294" s="584">
        <v>498142.67955535301</v>
      </c>
    </row>
    <row r="295" spans="1:19" ht="12.75">
      <c r="A295" s="446">
        <v>936</v>
      </c>
      <c r="B295" s="446" t="s">
        <v>319</v>
      </c>
      <c r="C295" s="474">
        <v>2955</v>
      </c>
      <c r="D295" s="474">
        <v>315</v>
      </c>
      <c r="E295" s="474">
        <v>214</v>
      </c>
      <c r="G295" s="474">
        <v>246683.40000000002</v>
      </c>
      <c r="H295" s="474">
        <v>231310.80000000002</v>
      </c>
      <c r="I295" s="474">
        <v>17655</v>
      </c>
      <c r="J295" s="588">
        <v>495649.20000000007</v>
      </c>
      <c r="K295" s="474"/>
      <c r="L295" s="588">
        <v>254185.30728039419</v>
      </c>
      <c r="M295" s="588">
        <v>-247824.60000000003</v>
      </c>
      <c r="N295" s="588">
        <v>6360.7072803941555</v>
      </c>
      <c r="O295" s="588">
        <v>6768.82</v>
      </c>
      <c r="P295" s="474"/>
      <c r="Q295" s="600">
        <f t="shared" si="4"/>
        <v>508778.72728039423</v>
      </c>
      <c r="R295" s="586">
        <v>248642.81072485005</v>
      </c>
      <c r="S295" s="584">
        <v>757421.53800524422</v>
      </c>
    </row>
    <row r="296" spans="1:19" ht="12.75">
      <c r="A296" s="446">
        <v>946</v>
      </c>
      <c r="B296" s="446" t="s">
        <v>320</v>
      </c>
      <c r="C296" s="474">
        <v>3195</v>
      </c>
      <c r="D296" s="474">
        <v>214</v>
      </c>
      <c r="E296" s="474">
        <v>431</v>
      </c>
      <c r="G296" s="474">
        <v>266718.60000000003</v>
      </c>
      <c r="H296" s="474">
        <v>157144.48000000001</v>
      </c>
      <c r="I296" s="474">
        <v>35557.5</v>
      </c>
      <c r="J296" s="588">
        <v>459420.58000000007</v>
      </c>
      <c r="K296" s="474"/>
      <c r="L296" s="588">
        <v>157187.31373008245</v>
      </c>
      <c r="M296" s="588">
        <v>-229710.29000000004</v>
      </c>
      <c r="N296" s="588">
        <v>-72522.976269917592</v>
      </c>
      <c r="O296" s="588">
        <v>13632.529999999999</v>
      </c>
      <c r="P296" s="474"/>
      <c r="Q296" s="600">
        <f t="shared" si="4"/>
        <v>400530.13373008254</v>
      </c>
      <c r="R296" s="586">
        <v>203622.59700878945</v>
      </c>
      <c r="S296" s="584">
        <v>604152.73073887196</v>
      </c>
    </row>
    <row r="297" spans="1:19" ht="12.75">
      <c r="A297" s="446">
        <v>976</v>
      </c>
      <c r="B297" s="446" t="s">
        <v>321</v>
      </c>
      <c r="C297" s="474">
        <v>1763</v>
      </c>
      <c r="D297" s="474">
        <v>270</v>
      </c>
      <c r="E297" s="474">
        <v>140</v>
      </c>
      <c r="G297" s="474">
        <v>147175.24000000002</v>
      </c>
      <c r="H297" s="474">
        <v>198266.40000000002</v>
      </c>
      <c r="I297" s="474">
        <v>11550</v>
      </c>
      <c r="J297" s="588">
        <v>356991.64</v>
      </c>
      <c r="K297" s="474"/>
      <c r="L297" s="588">
        <v>271803.99771257909</v>
      </c>
      <c r="M297" s="588">
        <v>-178495.82</v>
      </c>
      <c r="N297" s="588">
        <v>93308.177712579083</v>
      </c>
      <c r="O297" s="588">
        <v>4428.2</v>
      </c>
      <c r="P297" s="474"/>
      <c r="Q297" s="600">
        <f t="shared" si="4"/>
        <v>454728.01771257911</v>
      </c>
      <c r="R297" s="586">
        <v>188751.6755361323</v>
      </c>
      <c r="S297" s="584">
        <v>643479.69324871141</v>
      </c>
    </row>
    <row r="298" spans="1:19" ht="12.75">
      <c r="A298" s="446">
        <v>977</v>
      </c>
      <c r="B298" s="446" t="s">
        <v>322</v>
      </c>
      <c r="C298" s="474">
        <v>8287</v>
      </c>
      <c r="D298" s="474">
        <v>786</v>
      </c>
      <c r="E298" s="474">
        <v>329</v>
      </c>
      <c r="G298" s="474">
        <v>691798.76</v>
      </c>
      <c r="H298" s="474">
        <v>577175.52</v>
      </c>
      <c r="I298" s="474">
        <v>27142.5</v>
      </c>
      <c r="J298" s="588">
        <v>1296116.78</v>
      </c>
      <c r="K298" s="474"/>
      <c r="L298" s="588">
        <v>507499.81691835471</v>
      </c>
      <c r="M298" s="588">
        <v>-648058.39</v>
      </c>
      <c r="N298" s="588">
        <v>-140558.5730816453</v>
      </c>
      <c r="O298" s="588">
        <v>10406.27</v>
      </c>
      <c r="P298" s="474"/>
      <c r="Q298" s="600">
        <f t="shared" si="4"/>
        <v>1165964.4769183546</v>
      </c>
      <c r="R298" s="586">
        <v>478610.95433419303</v>
      </c>
      <c r="S298" s="584">
        <v>1644575.4312525475</v>
      </c>
    </row>
    <row r="299" spans="1:19" ht="12.75">
      <c r="A299" s="446">
        <v>980</v>
      </c>
      <c r="B299" s="446" t="s">
        <v>323</v>
      </c>
      <c r="C299" s="474">
        <v>18825</v>
      </c>
      <c r="D299" s="474">
        <v>1544</v>
      </c>
      <c r="E299" s="474">
        <v>1037</v>
      </c>
      <c r="G299" s="474">
        <v>1571511</v>
      </c>
      <c r="H299" s="474">
        <v>1133790.08</v>
      </c>
      <c r="I299" s="474">
        <v>85552.5</v>
      </c>
      <c r="J299" s="588">
        <v>2790853.58</v>
      </c>
      <c r="K299" s="474"/>
      <c r="L299" s="588">
        <v>1404073.7273907517</v>
      </c>
      <c r="M299" s="588">
        <v>-1395426.79</v>
      </c>
      <c r="N299" s="588">
        <v>8646.937390751671</v>
      </c>
      <c r="O299" s="588">
        <v>32800.31</v>
      </c>
      <c r="P299" s="474"/>
      <c r="Q299" s="600">
        <f t="shared" si="4"/>
        <v>2832300.8273907518</v>
      </c>
      <c r="R299" s="586">
        <v>1154053.68178936</v>
      </c>
      <c r="S299" s="584">
        <v>3986354.5091801118</v>
      </c>
    </row>
    <row r="300" spans="1:19" ht="12.75">
      <c r="A300" s="446">
        <v>981</v>
      </c>
      <c r="B300" s="446" t="s">
        <v>324</v>
      </c>
      <c r="C300" s="474">
        <v>1214</v>
      </c>
      <c r="D300" s="474">
        <v>117</v>
      </c>
      <c r="E300" s="474">
        <v>50</v>
      </c>
      <c r="G300" s="474">
        <v>101344.72</v>
      </c>
      <c r="H300" s="474">
        <v>85915.44</v>
      </c>
      <c r="I300" s="474">
        <v>4125</v>
      </c>
      <c r="J300" s="588">
        <v>191385.16</v>
      </c>
      <c r="K300" s="474"/>
      <c r="L300" s="588">
        <v>90156.056476419297</v>
      </c>
      <c r="M300" s="588">
        <v>-95692.58</v>
      </c>
      <c r="N300" s="588">
        <v>-5536.5235235807049</v>
      </c>
      <c r="O300" s="588">
        <v>1581.5</v>
      </c>
      <c r="P300" s="474"/>
      <c r="Q300" s="600">
        <f t="shared" si="4"/>
        <v>187430.13647641928</v>
      </c>
      <c r="R300" s="586">
        <v>135696.79524591466</v>
      </c>
      <c r="S300" s="584">
        <v>323126.93172233395</v>
      </c>
    </row>
    <row r="301" spans="1:19" ht="12.75">
      <c r="A301" s="446">
        <v>989</v>
      </c>
      <c r="B301" s="446" t="s">
        <v>325</v>
      </c>
      <c r="C301" s="474">
        <v>2564</v>
      </c>
      <c r="D301" s="474">
        <v>309</v>
      </c>
      <c r="E301" s="474">
        <v>147</v>
      </c>
      <c r="G301" s="474">
        <v>214042.72</v>
      </c>
      <c r="H301" s="474">
        <v>226904.88</v>
      </c>
      <c r="I301" s="474">
        <v>12127.5</v>
      </c>
      <c r="J301" s="588">
        <v>453075.1</v>
      </c>
      <c r="K301" s="474"/>
      <c r="L301" s="588">
        <v>259249.04911484814</v>
      </c>
      <c r="M301" s="588">
        <v>-226537.55</v>
      </c>
      <c r="N301" s="588">
        <v>32711.499114848149</v>
      </c>
      <c r="O301" s="588">
        <v>4649.6099999999997</v>
      </c>
      <c r="P301" s="474"/>
      <c r="Q301" s="600">
        <f t="shared" si="4"/>
        <v>490436.20911484811</v>
      </c>
      <c r="R301" s="586">
        <v>205006.83251165878</v>
      </c>
      <c r="S301" s="584">
        <v>695443.04162650695</v>
      </c>
    </row>
    <row r="302" spans="1:19" ht="12.75">
      <c r="A302" s="446">
        <v>992</v>
      </c>
      <c r="B302" s="446" t="s">
        <v>326</v>
      </c>
      <c r="C302" s="474">
        <v>9414</v>
      </c>
      <c r="D302" s="474">
        <v>1580</v>
      </c>
      <c r="E302" s="474">
        <v>495</v>
      </c>
      <c r="G302" s="474">
        <v>785880.72000000009</v>
      </c>
      <c r="H302" s="474">
        <v>1160225.6000000001</v>
      </c>
      <c r="I302" s="474">
        <v>40837.5</v>
      </c>
      <c r="J302" s="588">
        <v>1986943.8200000003</v>
      </c>
      <c r="K302" s="474"/>
      <c r="L302" s="588">
        <v>1184396.7039083724</v>
      </c>
      <c r="M302" s="588">
        <v>-993471.91000000015</v>
      </c>
      <c r="N302" s="588">
        <v>190924.79390837229</v>
      </c>
      <c r="O302" s="588">
        <v>15656.85</v>
      </c>
      <c r="P302" s="474"/>
      <c r="Q302" s="600">
        <f t="shared" si="4"/>
        <v>2193525.4639083729</v>
      </c>
      <c r="R302" s="586">
        <v>1316622.2153600371</v>
      </c>
      <c r="S302" s="584">
        <v>3510147.67926841</v>
      </c>
    </row>
  </sheetData>
  <autoFilter ref="A10:S10" xr:uid="{C61BAAAF-42DB-41C6-B349-FA6F19B2EDC6}"/>
  <hyperlinks>
    <hyperlink ref="A2" r:id="rId1" display="https://vm.fi/valtionosuuslaskelmia" xr:uid="{ADAC1257-5A02-4E0E-8EEB-5A8DCEE8185B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A2009-52EA-47E3-9231-A8884B148C6D}">
  <sheetPr>
    <tabColor rgb="FF7030A0"/>
  </sheetPr>
  <dimension ref="A1:AQ326"/>
  <sheetViews>
    <sheetView workbookViewId="0">
      <pane xSplit="4" ySplit="10" topLeftCell="E11" activePane="bottomRight" state="frozen"/>
      <selection pane="topRight" activeCell="C1" sqref="C1"/>
      <selection pane="bottomLeft" activeCell="A11" sqref="A11"/>
      <selection pane="bottomRight"/>
    </sheetView>
  </sheetViews>
  <sheetFormatPr defaultColWidth="9.140625" defaultRowHeight="16.5"/>
  <cols>
    <col min="1" max="1" width="6.28515625" style="9" customWidth="1"/>
    <col min="2" max="2" width="8.85546875" style="9" bestFit="1" customWidth="1"/>
    <col min="3" max="3" width="5.7109375" style="9" bestFit="1" customWidth="1"/>
    <col min="4" max="4" width="13.85546875" style="9" customWidth="1"/>
    <col min="5" max="5" width="9.85546875" style="9" bestFit="1" customWidth="1"/>
    <col min="6" max="6" width="9.85546875" style="21" bestFit="1" customWidth="1"/>
    <col min="7" max="7" width="11" style="21" customWidth="1"/>
    <col min="8" max="8" width="5.140625" style="21" customWidth="1"/>
    <col min="9" max="9" width="12.140625" style="9" bestFit="1" customWidth="1"/>
    <col min="10" max="10" width="10.85546875" style="9" bestFit="1" customWidth="1"/>
    <col min="11" max="11" width="12.140625" style="18" customWidth="1"/>
    <col min="12" max="12" width="7.42578125" style="9" customWidth="1"/>
    <col min="13" max="13" width="12.140625" style="9" bestFit="1" customWidth="1"/>
    <col min="14" max="14" width="10.85546875" style="9" bestFit="1" customWidth="1"/>
    <col min="15" max="15" width="13.42578125" style="9" customWidth="1"/>
    <col min="16" max="16" width="14.28515625" style="9" customWidth="1"/>
    <col min="17" max="17" width="12.5703125" style="18" bestFit="1" customWidth="1"/>
    <col min="18" max="18" width="4.7109375" style="9" customWidth="1"/>
    <col min="19" max="19" width="12.140625" style="9" bestFit="1" customWidth="1"/>
    <col min="20" max="20" width="10.85546875" style="9" bestFit="1" customWidth="1"/>
    <col min="21" max="22" width="17" style="9" customWidth="1"/>
    <col min="23" max="23" width="13.42578125" style="9" customWidth="1"/>
    <col min="24" max="24" width="11.5703125" style="9" customWidth="1"/>
    <col min="25" max="25" width="12.28515625" style="18" bestFit="1" customWidth="1"/>
    <col min="26" max="26" width="3.7109375" style="545" customWidth="1"/>
    <col min="27" max="28" width="12.140625" customWidth="1"/>
    <col min="29" max="29" width="12.140625" style="9" customWidth="1"/>
    <col min="30" max="30" width="5.85546875" style="9" customWidth="1"/>
    <col min="31" max="32" width="12.140625" style="9" customWidth="1"/>
    <col min="33" max="33" width="13.42578125" style="9" customWidth="1"/>
    <col min="34" max="34" width="14.85546875" style="9" customWidth="1"/>
    <col min="35" max="35" width="12.140625" style="9" customWidth="1"/>
    <col min="36" max="36" width="6.5703125" style="9" customWidth="1"/>
    <col min="37" max="37" width="12.140625" style="9" customWidth="1"/>
    <col min="38" max="41" width="13.42578125" style="9" customWidth="1"/>
    <col min="42" max="42" width="10.42578125" style="9" customWidth="1"/>
    <col min="43" max="43" width="12.140625" style="9" customWidth="1"/>
    <col min="44" max="16384" width="9.140625" style="9"/>
  </cols>
  <sheetData>
    <row r="1" spans="1:43" ht="45.75">
      <c r="A1" s="511" t="s">
        <v>719</v>
      </c>
      <c r="I1" s="486"/>
      <c r="J1" s="486"/>
      <c r="K1" s="487"/>
      <c r="L1" s="486"/>
      <c r="M1" s="486"/>
      <c r="N1" s="486"/>
      <c r="O1" s="486"/>
      <c r="P1" s="486"/>
      <c r="R1" s="32"/>
      <c r="S1" s="32"/>
      <c r="T1" s="32"/>
      <c r="U1" s="32"/>
      <c r="V1" s="32"/>
      <c r="W1" s="486"/>
      <c r="AA1" s="485" t="s">
        <v>525</v>
      </c>
    </row>
    <row r="2" spans="1:43" s="51" customFormat="1" ht="26.25">
      <c r="A2" s="619" t="s">
        <v>542</v>
      </c>
      <c r="F2" s="620"/>
      <c r="G2" s="620"/>
      <c r="H2" s="620"/>
      <c r="I2" s="621"/>
      <c r="J2" s="618" t="s">
        <v>720</v>
      </c>
      <c r="L2" s="621"/>
      <c r="M2" s="621"/>
      <c r="N2" s="621"/>
      <c r="O2" s="621"/>
      <c r="R2" s="622"/>
      <c r="S2" s="622"/>
      <c r="T2" s="622"/>
      <c r="U2" s="622"/>
      <c r="V2" s="622"/>
      <c r="W2" s="621"/>
      <c r="Z2" s="623"/>
      <c r="AA2" s="624" t="s">
        <v>533</v>
      </c>
      <c r="AB2" s="174"/>
    </row>
    <row r="3" spans="1:43">
      <c r="A3" s="497" t="s">
        <v>541</v>
      </c>
      <c r="I3" s="486"/>
      <c r="J3" s="486"/>
      <c r="K3" s="487"/>
      <c r="L3" s="486"/>
      <c r="M3" s="486"/>
      <c r="N3" s="486"/>
      <c r="O3" s="486"/>
      <c r="P3" s="486"/>
      <c r="R3" s="488"/>
      <c r="S3" s="488"/>
      <c r="T3" s="488"/>
      <c r="U3" s="488"/>
      <c r="V3" s="488"/>
      <c r="W3" s="486"/>
    </row>
    <row r="4" spans="1:43">
      <c r="A4" s="497" t="s">
        <v>537</v>
      </c>
      <c r="I4" s="486"/>
      <c r="J4" s="486"/>
      <c r="K4" s="487"/>
      <c r="L4" s="486"/>
      <c r="M4" s="486"/>
      <c r="N4" s="486"/>
      <c r="O4" s="486"/>
      <c r="P4" s="486"/>
      <c r="R4" s="488"/>
      <c r="S4" s="488"/>
      <c r="T4" s="488"/>
      <c r="U4" s="488"/>
      <c r="V4" s="488"/>
      <c r="W4" s="486"/>
    </row>
    <row r="5" spans="1:43">
      <c r="A5" s="497" t="s">
        <v>538</v>
      </c>
      <c r="G5" s="489"/>
      <c r="H5" s="489"/>
      <c r="I5" s="486"/>
      <c r="J5" s="486"/>
      <c r="K5" s="487"/>
      <c r="L5" s="486"/>
      <c r="M5" s="486"/>
      <c r="N5" s="486"/>
      <c r="O5" s="486"/>
      <c r="P5" s="486"/>
      <c r="R5" s="488"/>
      <c r="S5" s="488"/>
      <c r="T5" s="488"/>
      <c r="U5" s="488"/>
      <c r="V5" s="488"/>
      <c r="W5" s="491"/>
    </row>
    <row r="6" spans="1:43">
      <c r="A6" s="497" t="s">
        <v>566</v>
      </c>
      <c r="G6" s="490"/>
      <c r="H6" s="490"/>
      <c r="I6" s="486"/>
      <c r="J6" s="486"/>
      <c r="K6" s="487"/>
      <c r="L6" s="486"/>
      <c r="M6" s="486"/>
      <c r="N6" s="486"/>
      <c r="O6" s="486"/>
      <c r="P6" s="486"/>
      <c r="R6" s="488"/>
      <c r="S6" s="488"/>
      <c r="T6" s="488"/>
      <c r="U6" s="488"/>
      <c r="V6" s="488"/>
      <c r="W6" s="486"/>
    </row>
    <row r="7" spans="1:43" ht="16.5" customHeight="1">
      <c r="A7" s="497" t="s">
        <v>539</v>
      </c>
      <c r="G7" s="490"/>
      <c r="H7" s="490"/>
      <c r="I7" s="486"/>
      <c r="J7" s="486"/>
      <c r="K7" s="487"/>
      <c r="L7" s="486"/>
      <c r="M7" s="486"/>
      <c r="N7" s="486"/>
      <c r="O7" s="486"/>
      <c r="P7" s="486"/>
      <c r="R7" s="488"/>
      <c r="S7" s="488"/>
      <c r="T7" s="488"/>
      <c r="U7" s="488"/>
      <c r="V7" s="488"/>
      <c r="W7" s="486"/>
    </row>
    <row r="8" spans="1:43" ht="16.5" customHeight="1">
      <c r="A8" s="497" t="s">
        <v>540</v>
      </c>
      <c r="G8" s="490"/>
      <c r="H8" s="490"/>
      <c r="I8" s="486"/>
      <c r="J8" s="486"/>
      <c r="K8" s="487"/>
      <c r="L8" s="486"/>
      <c r="M8" s="486"/>
      <c r="N8" s="486"/>
      <c r="O8" s="486"/>
      <c r="P8" s="486"/>
      <c r="R8" s="488"/>
      <c r="S8" s="488"/>
      <c r="T8" s="488"/>
      <c r="U8" s="488"/>
      <c r="V8" s="488"/>
      <c r="W8" s="486"/>
    </row>
    <row r="9" spans="1:43" ht="132">
      <c r="A9" s="479" t="s">
        <v>11</v>
      </c>
      <c r="B9" s="479" t="s">
        <v>24</v>
      </c>
      <c r="C9" s="479" t="s">
        <v>25</v>
      </c>
      <c r="D9" s="479" t="s">
        <v>12</v>
      </c>
      <c r="E9" s="477" t="s">
        <v>28</v>
      </c>
      <c r="F9" s="477" t="s">
        <v>13</v>
      </c>
      <c r="G9" s="477" t="s">
        <v>491</v>
      </c>
      <c r="H9" s="477"/>
      <c r="I9" s="492" t="s">
        <v>519</v>
      </c>
      <c r="J9" s="492" t="s">
        <v>340</v>
      </c>
      <c r="K9" s="493" t="s">
        <v>529</v>
      </c>
      <c r="L9" s="476"/>
      <c r="M9" s="494" t="s">
        <v>520</v>
      </c>
      <c r="N9" s="495" t="s">
        <v>521</v>
      </c>
      <c r="O9" s="495" t="s">
        <v>524</v>
      </c>
      <c r="P9" s="495" t="s">
        <v>526</v>
      </c>
      <c r="Q9" s="496" t="s">
        <v>530</v>
      </c>
      <c r="R9" s="476"/>
      <c r="S9" s="507" t="s">
        <v>523</v>
      </c>
      <c r="T9" s="507" t="s">
        <v>522</v>
      </c>
      <c r="U9" s="508" t="s">
        <v>565</v>
      </c>
      <c r="V9" s="508" t="s">
        <v>527</v>
      </c>
      <c r="W9" s="507" t="s">
        <v>532</v>
      </c>
      <c r="X9" s="509" t="s">
        <v>528</v>
      </c>
      <c r="Y9" s="510" t="s">
        <v>531</v>
      </c>
      <c r="AA9" s="492" t="s">
        <v>519</v>
      </c>
      <c r="AB9" s="492" t="s">
        <v>340</v>
      </c>
      <c r="AC9" s="493" t="s">
        <v>529</v>
      </c>
      <c r="AD9" s="476"/>
      <c r="AE9" s="494" t="s">
        <v>520</v>
      </c>
      <c r="AF9" s="495" t="s">
        <v>521</v>
      </c>
      <c r="AG9" s="495" t="s">
        <v>524</v>
      </c>
      <c r="AH9" s="495" t="s">
        <v>526</v>
      </c>
      <c r="AI9" s="496" t="s">
        <v>530</v>
      </c>
      <c r="AJ9" s="476"/>
      <c r="AK9" s="507" t="s">
        <v>523</v>
      </c>
      <c r="AL9" s="507" t="s">
        <v>535</v>
      </c>
      <c r="AM9" s="507" t="s">
        <v>534</v>
      </c>
      <c r="AN9" s="507" t="s">
        <v>527</v>
      </c>
      <c r="AO9" s="507" t="s">
        <v>536</v>
      </c>
      <c r="AP9" s="509" t="s">
        <v>528</v>
      </c>
      <c r="AQ9" s="510" t="s">
        <v>531</v>
      </c>
    </row>
    <row r="10" spans="1:43" ht="34.5" customHeight="1">
      <c r="A10" s="480"/>
      <c r="B10" s="482">
        <v>0</v>
      </c>
      <c r="C10" s="483">
        <v>0</v>
      </c>
      <c r="D10" s="458" t="s">
        <v>33</v>
      </c>
      <c r="E10" s="481">
        <v>5517897</v>
      </c>
      <c r="F10" s="478">
        <v>5533611</v>
      </c>
      <c r="G10" s="478">
        <v>5573310</v>
      </c>
      <c r="H10" s="478"/>
      <c r="I10" s="478">
        <v>-1081400.9573035128</v>
      </c>
      <c r="J10" s="478">
        <v>1673009.2263127551</v>
      </c>
      <c r="K10" s="478">
        <f>SUM(I10:J10)</f>
        <v>591608.2690092423</v>
      </c>
      <c r="L10" s="478"/>
      <c r="M10" s="478">
        <v>0.1680094916082453</v>
      </c>
      <c r="N10" s="478">
        <f t="shared" ref="N10" si="0">SUM(N11:N303)</f>
        <v>-5.4598785936832428E-8</v>
      </c>
      <c r="O10" s="478">
        <f>SUM(O11:O303)</f>
        <v>-501184768.01953149</v>
      </c>
      <c r="P10" s="478">
        <v>192000000</v>
      </c>
      <c r="Q10" s="478">
        <f>SUM(M10:P10)</f>
        <v>-309184767.85152203</v>
      </c>
      <c r="R10" s="478"/>
      <c r="S10" s="478">
        <f>SUM(S11:S304)</f>
        <v>0.27999701583757997</v>
      </c>
      <c r="T10" s="478">
        <f>SUM(T11:T304)</f>
        <v>-5.948822945356369E-8</v>
      </c>
      <c r="U10" s="478">
        <f>SUM(U11:U304)</f>
        <v>-167087833.80000007</v>
      </c>
      <c r="V10" s="478">
        <f>SUM(V11:V304)</f>
        <v>-63981598.800000072</v>
      </c>
      <c r="W10" s="478">
        <f t="shared" ref="W10" si="1">SUM(W11:W303)</f>
        <v>-501184768.39462519</v>
      </c>
      <c r="X10" s="478">
        <v>277000000</v>
      </c>
      <c r="Y10" s="478">
        <f>SUM(S10:X10)</f>
        <v>-455254200.71462834</v>
      </c>
      <c r="Z10" s="546"/>
      <c r="AA10" s="491">
        <f>I10/E10</f>
        <v>-0.19598063488744225</v>
      </c>
      <c r="AB10" s="491">
        <f>J10/E10</f>
        <v>0.30319689300339514</v>
      </c>
      <c r="AC10" s="491">
        <f>K10/E10</f>
        <v>0.10721625811595292</v>
      </c>
      <c r="AD10" s="482"/>
      <c r="AE10" s="491">
        <f>M10/F10</f>
        <v>3.0361637565099047E-8</v>
      </c>
      <c r="AF10" s="491">
        <f>N10/F10</f>
        <v>-9.8667553495958479E-15</v>
      </c>
      <c r="AG10" s="491">
        <f>O10/F10</f>
        <v>-90.571015566423355</v>
      </c>
      <c r="AH10" s="491">
        <f>P10/F10</f>
        <v>34.69705405746808</v>
      </c>
      <c r="AI10" s="491">
        <f>Q10/F10</f>
        <v>-55.873961478593642</v>
      </c>
      <c r="AJ10" s="482"/>
      <c r="AK10" s="491">
        <f>S10/$G10</f>
        <v>5.0238909344281939E-8</v>
      </c>
      <c r="AL10" s="491">
        <f t="shared" ref="AL10:AQ10" si="2">T10/$G10</f>
        <v>-1.0673770067260513E-14</v>
      </c>
      <c r="AM10" s="491">
        <f t="shared" si="2"/>
        <v>-29.980000000000011</v>
      </c>
      <c r="AN10" s="491">
        <f t="shared" si="2"/>
        <v>-11.480000000000013</v>
      </c>
      <c r="AO10" s="491">
        <f t="shared" si="2"/>
        <v>-89.925873205442585</v>
      </c>
      <c r="AP10" s="491">
        <f t="shared" si="2"/>
        <v>49.701165016839184</v>
      </c>
      <c r="AQ10" s="491">
        <f t="shared" si="2"/>
        <v>-81.684708138364513</v>
      </c>
    </row>
    <row r="11" spans="1:43">
      <c r="A11" s="240">
        <v>5</v>
      </c>
      <c r="B11" s="364">
        <v>14</v>
      </c>
      <c r="C11" s="364">
        <v>14</v>
      </c>
      <c r="D11" s="18" t="s">
        <v>34</v>
      </c>
      <c r="E11" s="21">
        <v>9311</v>
      </c>
      <c r="F11" s="21">
        <v>9183</v>
      </c>
      <c r="G11" s="36">
        <v>9113</v>
      </c>
      <c r="H11" s="36"/>
      <c r="I11" s="22">
        <v>1357610.106746292</v>
      </c>
      <c r="J11" s="36">
        <v>156590.91069951275</v>
      </c>
      <c r="K11" s="478">
        <f t="shared" ref="K11:K74" si="3">SUM(I11:J11)</f>
        <v>1514201.0174458048</v>
      </c>
      <c r="L11" s="478"/>
      <c r="M11" s="36">
        <v>1109106.1207811574</v>
      </c>
      <c r="N11" s="36">
        <v>4221.0550767005807</v>
      </c>
      <c r="O11" s="36">
        <v>-831713.63594646531</v>
      </c>
      <c r="P11" s="22">
        <v>318623.04740972939</v>
      </c>
      <c r="Q11" s="19">
        <f t="shared" ref="Q11:Q74" si="4">SUM(M11:P11)</f>
        <v>600236.58732112218</v>
      </c>
      <c r="R11" s="22"/>
      <c r="S11" s="22">
        <v>1109106.1207811574</v>
      </c>
      <c r="T11" s="36">
        <v>-18749.159008462138</v>
      </c>
      <c r="U11" s="36">
        <v>-273207.74</v>
      </c>
      <c r="V11" s="36">
        <v>-104617.24</v>
      </c>
      <c r="W11" s="491">
        <f t="shared" ref="W11:W74" si="5">O11</f>
        <v>-831713.63594646531</v>
      </c>
      <c r="X11" s="22">
        <f>G11/$G$10*277000000</f>
        <v>452926.71679845551</v>
      </c>
      <c r="Y11" s="19">
        <f t="shared" ref="Y11:Y74" si="6">SUM(S11:X11)</f>
        <v>333745.06262468541</v>
      </c>
      <c r="Z11" s="546"/>
      <c r="AA11" s="22">
        <f t="shared" ref="AA11:AA74" si="7">I11/E11</f>
        <v>145.80712133458189</v>
      </c>
      <c r="AB11" s="22">
        <f t="shared" ref="AB11:AB74" si="8">J11/E11</f>
        <v>16.8178402641513</v>
      </c>
      <c r="AC11" s="22">
        <f t="shared" ref="AC11:AC74" si="9">K11/E11</f>
        <v>162.62496159873319</v>
      </c>
      <c r="AE11" s="491">
        <f t="shared" ref="AE11:AE74" si="10">M11/F11</f>
        <v>120.77819021900875</v>
      </c>
      <c r="AF11" s="491">
        <f t="shared" ref="AF11:AF74" si="11">N11/F11</f>
        <v>0.45965970561914199</v>
      </c>
      <c r="AG11" s="491">
        <f t="shared" ref="AG11:AG74" si="12">O11/F11</f>
        <v>-90.571015566423313</v>
      </c>
      <c r="AH11" s="491">
        <f t="shared" ref="AH11:AH74" si="13">P11/F11</f>
        <v>34.69705405746808</v>
      </c>
      <c r="AI11" s="491">
        <f t="shared" ref="AI11:AI74" si="14">Q11/F11</f>
        <v>65.363888415672676</v>
      </c>
      <c r="AK11" s="491">
        <f t="shared" ref="AK11:AK74" si="15">S11/$G11</f>
        <v>121.70592788117605</v>
      </c>
      <c r="AL11" s="491">
        <f t="shared" ref="AL11:AL74" si="16">T11/$G11</f>
        <v>-2.0574079895163107</v>
      </c>
      <c r="AM11" s="491">
        <f t="shared" ref="AM11:AM74" si="17">U11/$G11</f>
        <v>-29.98</v>
      </c>
      <c r="AN11" s="491">
        <f t="shared" ref="AN11:AN74" si="18">V11/$G11</f>
        <v>-11.48</v>
      </c>
      <c r="AO11" s="491">
        <f t="shared" ref="AO11:AO74" si="19">W11/$G11</f>
        <v>-91.266721820088364</v>
      </c>
      <c r="AP11" s="491">
        <f t="shared" ref="AP11:AP74" si="20">X11/$G11</f>
        <v>49.701165016839184</v>
      </c>
      <c r="AQ11" s="491">
        <f t="shared" ref="AQ11:AQ74" si="21">Y11/$G11</f>
        <v>36.622963088410557</v>
      </c>
    </row>
    <row r="12" spans="1:43">
      <c r="A12" s="240">
        <v>9</v>
      </c>
      <c r="B12" s="364">
        <v>17</v>
      </c>
      <c r="C12" s="364">
        <v>17</v>
      </c>
      <c r="D12" s="18" t="s">
        <v>35</v>
      </c>
      <c r="E12" s="21">
        <v>2491</v>
      </c>
      <c r="F12" s="21">
        <v>2447</v>
      </c>
      <c r="G12" s="36">
        <v>2437</v>
      </c>
      <c r="H12" s="36"/>
      <c r="I12" s="22">
        <v>413751.29628251819</v>
      </c>
      <c r="J12" s="36">
        <v>30410.714416795221</v>
      </c>
      <c r="K12" s="478">
        <f t="shared" si="3"/>
        <v>444162.01069931342</v>
      </c>
      <c r="L12" s="478"/>
      <c r="M12" s="36">
        <v>507818.30530274403</v>
      </c>
      <c r="N12" s="36">
        <v>46084.804396585911</v>
      </c>
      <c r="O12" s="36">
        <v>-221627.27509103785</v>
      </c>
      <c r="P12" s="22">
        <v>84903.691278624392</v>
      </c>
      <c r="Q12" s="19">
        <f t="shared" si="4"/>
        <v>417179.5258869165</v>
      </c>
      <c r="R12" s="22"/>
      <c r="S12" s="22">
        <v>507818.30530274403</v>
      </c>
      <c r="T12" s="36">
        <v>3258.9164660193023</v>
      </c>
      <c r="U12" s="36">
        <v>-73061.259999999995</v>
      </c>
      <c r="V12" s="36">
        <v>-27976.760000000002</v>
      </c>
      <c r="W12" s="491">
        <f t="shared" si="5"/>
        <v>-221627.27509103785</v>
      </c>
      <c r="X12" s="22">
        <f t="shared" ref="X12:X75" si="22">G12/$G$10*277000000</f>
        <v>121121.73914603709</v>
      </c>
      <c r="Y12" s="19">
        <f t="shared" si="6"/>
        <v>309533.66582376254</v>
      </c>
      <c r="Z12" s="546"/>
      <c r="AA12" s="22">
        <f t="shared" si="7"/>
        <v>166.09847301586439</v>
      </c>
      <c r="AB12" s="22">
        <f t="shared" si="8"/>
        <v>12.208235414209241</v>
      </c>
      <c r="AC12" s="22">
        <f t="shared" si="9"/>
        <v>178.30670843007363</v>
      </c>
      <c r="AE12" s="491">
        <f t="shared" si="10"/>
        <v>207.52689223651166</v>
      </c>
      <c r="AF12" s="491">
        <f t="shared" si="11"/>
        <v>18.833185286712673</v>
      </c>
      <c r="AG12" s="491">
        <f t="shared" si="12"/>
        <v>-90.571015566423313</v>
      </c>
      <c r="AH12" s="491">
        <f t="shared" si="13"/>
        <v>34.69705405746808</v>
      </c>
      <c r="AI12" s="491">
        <f t="shared" si="14"/>
        <v>170.4861160142691</v>
      </c>
      <c r="AK12" s="491">
        <f t="shared" si="15"/>
        <v>208.37845929534018</v>
      </c>
      <c r="AL12" s="491">
        <f t="shared" si="16"/>
        <v>1.3372656815836284</v>
      </c>
      <c r="AM12" s="491">
        <f t="shared" si="17"/>
        <v>-29.979999999999997</v>
      </c>
      <c r="AN12" s="491">
        <f t="shared" si="18"/>
        <v>-11.48</v>
      </c>
      <c r="AO12" s="491">
        <f t="shared" si="19"/>
        <v>-90.942665199441052</v>
      </c>
      <c r="AP12" s="491">
        <f t="shared" si="20"/>
        <v>49.701165016839184</v>
      </c>
      <c r="AQ12" s="491">
        <f t="shared" si="21"/>
        <v>127.01422479432193</v>
      </c>
    </row>
    <row r="13" spans="1:43">
      <c r="A13" s="240">
        <v>10</v>
      </c>
      <c r="B13" s="364">
        <v>14</v>
      </c>
      <c r="C13" s="364">
        <v>14</v>
      </c>
      <c r="D13" s="18" t="s">
        <v>36</v>
      </c>
      <c r="E13" s="21">
        <v>11197</v>
      </c>
      <c r="F13" s="21">
        <v>11102</v>
      </c>
      <c r="G13" s="36">
        <v>10933</v>
      </c>
      <c r="H13" s="36"/>
      <c r="I13" s="22">
        <v>449394.50858596608</v>
      </c>
      <c r="J13" s="36">
        <v>-604146.33963847859</v>
      </c>
      <c r="K13" s="478">
        <f t="shared" si="3"/>
        <v>-154751.83105251251</v>
      </c>
      <c r="L13" s="478"/>
      <c r="M13" s="36">
        <v>-338822.04824569105</v>
      </c>
      <c r="N13" s="36">
        <v>-1009490.774971767</v>
      </c>
      <c r="O13" s="36">
        <v>-1005519.4148184316</v>
      </c>
      <c r="P13" s="22">
        <v>385206.69414601062</v>
      </c>
      <c r="Q13" s="19">
        <f t="shared" si="4"/>
        <v>-1968625.5438898792</v>
      </c>
      <c r="R13" s="22"/>
      <c r="S13" s="22">
        <v>-338822.04824569105</v>
      </c>
      <c r="T13" s="36">
        <v>-870731.14595875132</v>
      </c>
      <c r="U13" s="36">
        <v>-327771.34000000003</v>
      </c>
      <c r="V13" s="36">
        <v>-125510.84000000001</v>
      </c>
      <c r="W13" s="491">
        <f t="shared" si="5"/>
        <v>-1005519.4148184316</v>
      </c>
      <c r="X13" s="22">
        <f t="shared" si="22"/>
        <v>543382.8371291029</v>
      </c>
      <c r="Y13" s="19">
        <f t="shared" si="6"/>
        <v>-2124971.9518937711</v>
      </c>
      <c r="Z13" s="546"/>
      <c r="AA13" s="22">
        <f t="shared" si="7"/>
        <v>40.135260211303567</v>
      </c>
      <c r="AB13" s="22">
        <f t="shared" si="8"/>
        <v>-53.956089991826254</v>
      </c>
      <c r="AC13" s="22">
        <f t="shared" si="9"/>
        <v>-13.820829780522686</v>
      </c>
      <c r="AE13" s="491">
        <f t="shared" si="10"/>
        <v>-30.519009930255002</v>
      </c>
      <c r="AF13" s="491">
        <f t="shared" si="11"/>
        <v>-90.928731307130874</v>
      </c>
      <c r="AG13" s="491">
        <f t="shared" si="12"/>
        <v>-90.571015566423313</v>
      </c>
      <c r="AH13" s="491">
        <f t="shared" si="13"/>
        <v>34.69705405746808</v>
      </c>
      <c r="AI13" s="491">
        <f t="shared" si="14"/>
        <v>-177.32170274634115</v>
      </c>
      <c r="AK13" s="491">
        <f t="shared" si="15"/>
        <v>-30.990766326323154</v>
      </c>
      <c r="AL13" s="491">
        <f t="shared" si="16"/>
        <v>-79.642471961835852</v>
      </c>
      <c r="AM13" s="491">
        <f t="shared" si="17"/>
        <v>-29.980000000000004</v>
      </c>
      <c r="AN13" s="491">
        <f t="shared" si="18"/>
        <v>-11.48</v>
      </c>
      <c r="AO13" s="491">
        <f t="shared" si="19"/>
        <v>-91.971043155440555</v>
      </c>
      <c r="AP13" s="491">
        <f t="shared" si="20"/>
        <v>49.701165016839191</v>
      </c>
      <c r="AQ13" s="491">
        <f t="shared" si="21"/>
        <v>-194.36311642676037</v>
      </c>
    </row>
    <row r="14" spans="1:43">
      <c r="A14" s="240">
        <v>16</v>
      </c>
      <c r="B14" s="364">
        <v>7</v>
      </c>
      <c r="C14" s="364">
        <v>7</v>
      </c>
      <c r="D14" s="18" t="s">
        <v>37</v>
      </c>
      <c r="E14" s="21">
        <v>8033</v>
      </c>
      <c r="F14" s="21">
        <v>8014</v>
      </c>
      <c r="G14" s="36">
        <v>7968</v>
      </c>
      <c r="H14" s="36"/>
      <c r="I14" s="22">
        <v>3305207.0963274743</v>
      </c>
      <c r="J14" s="36">
        <v>2894068.920832519</v>
      </c>
      <c r="K14" s="478">
        <f t="shared" si="3"/>
        <v>6199276.0171599928</v>
      </c>
      <c r="L14" s="478"/>
      <c r="M14" s="36">
        <v>2193579.711165017</v>
      </c>
      <c r="N14" s="36">
        <v>1999510.3462257241</v>
      </c>
      <c r="O14" s="36">
        <v>-725836.11874931643</v>
      </c>
      <c r="P14" s="22">
        <v>278062.1912165492</v>
      </c>
      <c r="Q14" s="19">
        <f t="shared" si="4"/>
        <v>3745316.1298579741</v>
      </c>
      <c r="R14" s="22"/>
      <c r="S14" s="22">
        <v>2193579.711165017</v>
      </c>
      <c r="T14" s="36">
        <v>1859254.250649279</v>
      </c>
      <c r="U14" s="36">
        <v>-238880.64000000001</v>
      </c>
      <c r="V14" s="36">
        <v>-91472.639999999999</v>
      </c>
      <c r="W14" s="491">
        <f t="shared" si="5"/>
        <v>-725836.11874931643</v>
      </c>
      <c r="X14" s="22">
        <f t="shared" si="22"/>
        <v>396018.88285417465</v>
      </c>
      <c r="Y14" s="19">
        <f t="shared" si="6"/>
        <v>3392663.4459191542</v>
      </c>
      <c r="Z14" s="546"/>
      <c r="AA14" s="22">
        <f t="shared" si="7"/>
        <v>411.45364077274672</v>
      </c>
      <c r="AB14" s="22">
        <f t="shared" si="8"/>
        <v>360.27249107836661</v>
      </c>
      <c r="AC14" s="22">
        <f t="shared" si="9"/>
        <v>771.72613185111322</v>
      </c>
      <c r="AE14" s="491">
        <f t="shared" si="10"/>
        <v>273.71845659658311</v>
      </c>
      <c r="AF14" s="491">
        <f t="shared" si="11"/>
        <v>249.50216449035739</v>
      </c>
      <c r="AG14" s="491">
        <f t="shared" si="12"/>
        <v>-90.571015566423313</v>
      </c>
      <c r="AH14" s="491">
        <f t="shared" si="13"/>
        <v>34.69705405746808</v>
      </c>
      <c r="AI14" s="491">
        <f t="shared" si="14"/>
        <v>467.34665957798529</v>
      </c>
      <c r="AK14" s="491">
        <f t="shared" si="15"/>
        <v>275.29865852974609</v>
      </c>
      <c r="AL14" s="491">
        <f t="shared" si="16"/>
        <v>233.34014189875489</v>
      </c>
      <c r="AM14" s="491">
        <f t="shared" si="17"/>
        <v>-29.98</v>
      </c>
      <c r="AN14" s="491">
        <f t="shared" si="18"/>
        <v>-11.48</v>
      </c>
      <c r="AO14" s="491">
        <f t="shared" si="19"/>
        <v>-91.093890405285691</v>
      </c>
      <c r="AP14" s="491">
        <f t="shared" si="20"/>
        <v>49.701165016839191</v>
      </c>
      <c r="AQ14" s="491">
        <f t="shared" si="21"/>
        <v>425.78607504005447</v>
      </c>
    </row>
    <row r="15" spans="1:43">
      <c r="A15" s="240">
        <v>18</v>
      </c>
      <c r="B15" s="364">
        <v>1</v>
      </c>
      <c r="C15" s="484">
        <v>32</v>
      </c>
      <c r="D15" s="18" t="s">
        <v>38</v>
      </c>
      <c r="E15" s="21">
        <v>4847</v>
      </c>
      <c r="F15" s="21">
        <v>4763</v>
      </c>
      <c r="G15" s="36">
        <v>4700</v>
      </c>
      <c r="H15" s="36"/>
      <c r="I15" s="22">
        <v>-455199.6460995652</v>
      </c>
      <c r="J15" s="36">
        <v>-328307.6518825799</v>
      </c>
      <c r="K15" s="478">
        <f t="shared" si="3"/>
        <v>-783507.2979821451</v>
      </c>
      <c r="L15" s="478"/>
      <c r="M15" s="36">
        <v>-455651.56277451664</v>
      </c>
      <c r="N15" s="36">
        <v>-277267.71167041099</v>
      </c>
      <c r="O15" s="36">
        <v>-431389.74714287423</v>
      </c>
      <c r="P15" s="22">
        <v>165262.06847572047</v>
      </c>
      <c r="Q15" s="19">
        <f t="shared" si="4"/>
        <v>-999046.95311208139</v>
      </c>
      <c r="R15" s="22"/>
      <c r="S15" s="22">
        <v>-455651.56277451664</v>
      </c>
      <c r="T15" s="36">
        <v>-217736.80615888207</v>
      </c>
      <c r="U15" s="36">
        <v>-140906</v>
      </c>
      <c r="V15" s="36">
        <v>-53956</v>
      </c>
      <c r="W15" s="491">
        <f t="shared" si="5"/>
        <v>-431389.74714287423</v>
      </c>
      <c r="X15" s="22">
        <f t="shared" si="22"/>
        <v>233595.47557914417</v>
      </c>
      <c r="Y15" s="19">
        <f t="shared" si="6"/>
        <v>-1066044.6404971287</v>
      </c>
      <c r="Z15" s="546"/>
      <c r="AA15" s="22">
        <f t="shared" si="7"/>
        <v>-93.913688075008295</v>
      </c>
      <c r="AB15" s="22">
        <f t="shared" si="8"/>
        <v>-67.734196798551665</v>
      </c>
      <c r="AC15" s="22">
        <f t="shared" si="9"/>
        <v>-161.64788487355995</v>
      </c>
      <c r="AE15" s="491">
        <f t="shared" si="10"/>
        <v>-95.664825272835742</v>
      </c>
      <c r="AF15" s="491">
        <f t="shared" si="11"/>
        <v>-58.212830499771364</v>
      </c>
      <c r="AG15" s="491">
        <f t="shared" si="12"/>
        <v>-90.571015566423313</v>
      </c>
      <c r="AH15" s="491">
        <f t="shared" si="13"/>
        <v>34.69705405746808</v>
      </c>
      <c r="AI15" s="491">
        <f t="shared" si="14"/>
        <v>-209.75161728156235</v>
      </c>
      <c r="AK15" s="491">
        <f t="shared" si="15"/>
        <v>-96.947141015854598</v>
      </c>
      <c r="AL15" s="491">
        <f t="shared" si="16"/>
        <v>-46.326980033804695</v>
      </c>
      <c r="AM15" s="491">
        <f t="shared" si="17"/>
        <v>-29.98</v>
      </c>
      <c r="AN15" s="491">
        <f t="shared" si="18"/>
        <v>-11.48</v>
      </c>
      <c r="AO15" s="491">
        <f t="shared" si="19"/>
        <v>-91.785052583590257</v>
      </c>
      <c r="AP15" s="491">
        <f t="shared" si="20"/>
        <v>49.701165016839184</v>
      </c>
      <c r="AQ15" s="491">
        <f t="shared" si="21"/>
        <v>-226.81800861641037</v>
      </c>
    </row>
    <row r="16" spans="1:43">
      <c r="A16" s="240">
        <v>19</v>
      </c>
      <c r="B16" s="364">
        <v>2</v>
      </c>
      <c r="C16" s="364">
        <v>2</v>
      </c>
      <c r="D16" s="18" t="s">
        <v>39</v>
      </c>
      <c r="E16" s="21">
        <v>3955</v>
      </c>
      <c r="F16" s="21">
        <v>3965</v>
      </c>
      <c r="G16" s="36">
        <v>3961</v>
      </c>
      <c r="H16" s="36"/>
      <c r="I16" s="22">
        <v>-90275.155369053187</v>
      </c>
      <c r="J16" s="36">
        <v>-365058.11083873111</v>
      </c>
      <c r="K16" s="478">
        <f t="shared" si="3"/>
        <v>-455333.2662077843</v>
      </c>
      <c r="L16" s="478"/>
      <c r="M16" s="36">
        <v>-363181.43061748438</v>
      </c>
      <c r="N16" s="36">
        <v>-503888.6657739862</v>
      </c>
      <c r="O16" s="36">
        <v>-359114.07672086841</v>
      </c>
      <c r="P16" s="22">
        <v>137573.81933786094</v>
      </c>
      <c r="Q16" s="19">
        <f t="shared" si="4"/>
        <v>-1088610.3537744782</v>
      </c>
      <c r="R16" s="22"/>
      <c r="S16" s="22">
        <v>-363181.43061748438</v>
      </c>
      <c r="T16" s="36">
        <v>-454331.6554121949</v>
      </c>
      <c r="U16" s="36">
        <v>-118750.78</v>
      </c>
      <c r="V16" s="36">
        <v>-45472.28</v>
      </c>
      <c r="W16" s="491">
        <f t="shared" si="5"/>
        <v>-359114.07672086841</v>
      </c>
      <c r="X16" s="22">
        <f t="shared" si="22"/>
        <v>196866.31463170002</v>
      </c>
      <c r="Y16" s="19">
        <f t="shared" si="6"/>
        <v>-1143983.9081188478</v>
      </c>
      <c r="Z16" s="546"/>
      <c r="AA16" s="22">
        <f t="shared" si="7"/>
        <v>-22.825576578774509</v>
      </c>
      <c r="AB16" s="22">
        <f t="shared" si="8"/>
        <v>-92.302935736720883</v>
      </c>
      <c r="AC16" s="22">
        <f t="shared" si="9"/>
        <v>-115.1285123154954</v>
      </c>
      <c r="AE16" s="491">
        <f t="shared" si="10"/>
        <v>-91.596829916137295</v>
      </c>
      <c r="AF16" s="491">
        <f t="shared" si="11"/>
        <v>-127.08415278032439</v>
      </c>
      <c r="AG16" s="491">
        <f t="shared" si="12"/>
        <v>-90.571015566423313</v>
      </c>
      <c r="AH16" s="491">
        <f t="shared" si="13"/>
        <v>34.69705405746808</v>
      </c>
      <c r="AI16" s="491">
        <f t="shared" si="14"/>
        <v>-274.55494420541697</v>
      </c>
      <c r="AK16" s="491">
        <f t="shared" si="15"/>
        <v>-91.689328608302034</v>
      </c>
      <c r="AL16" s="491">
        <f t="shared" si="16"/>
        <v>-114.70125105079397</v>
      </c>
      <c r="AM16" s="491">
        <f t="shared" si="17"/>
        <v>-29.98</v>
      </c>
      <c r="AN16" s="491">
        <f t="shared" si="18"/>
        <v>-11.48</v>
      </c>
      <c r="AO16" s="491">
        <f t="shared" si="19"/>
        <v>-90.662478344071801</v>
      </c>
      <c r="AP16" s="491">
        <f t="shared" si="20"/>
        <v>49.701165016839184</v>
      </c>
      <c r="AQ16" s="491">
        <f t="shared" si="21"/>
        <v>-288.81189298632864</v>
      </c>
    </row>
    <row r="17" spans="1:43">
      <c r="A17" s="240">
        <v>20</v>
      </c>
      <c r="B17" s="364">
        <v>6</v>
      </c>
      <c r="C17" s="364">
        <v>6</v>
      </c>
      <c r="D17" s="18" t="s">
        <v>40</v>
      </c>
      <c r="E17" s="21">
        <v>16467</v>
      </c>
      <c r="F17" s="21">
        <v>16473</v>
      </c>
      <c r="G17" s="36">
        <v>16405</v>
      </c>
      <c r="H17" s="36"/>
      <c r="I17" s="22">
        <v>-1559634.2949535965</v>
      </c>
      <c r="J17" s="36">
        <v>-1707264.5085644324</v>
      </c>
      <c r="K17" s="478">
        <f t="shared" si="3"/>
        <v>-3266898.8035180289</v>
      </c>
      <c r="L17" s="478"/>
      <c r="M17" s="36">
        <v>-2785117.3322464745</v>
      </c>
      <c r="N17" s="36">
        <v>-2345324.6050697188</v>
      </c>
      <c r="O17" s="36">
        <v>-1491976.3394256912</v>
      </c>
      <c r="P17" s="22">
        <v>571564.5714886717</v>
      </c>
      <c r="Q17" s="19">
        <f t="shared" si="4"/>
        <v>-6050853.7052532127</v>
      </c>
      <c r="R17" s="22"/>
      <c r="S17" s="22">
        <v>-2785117.3322464745</v>
      </c>
      <c r="T17" s="36">
        <v>-2139434.9123358503</v>
      </c>
      <c r="U17" s="36">
        <v>-491821.9</v>
      </c>
      <c r="V17" s="36">
        <v>-188329.4</v>
      </c>
      <c r="W17" s="491">
        <f t="shared" si="5"/>
        <v>-1491976.3394256912</v>
      </c>
      <c r="X17" s="22">
        <f t="shared" si="22"/>
        <v>815347.61210124684</v>
      </c>
      <c r="Y17" s="19">
        <f t="shared" si="6"/>
        <v>-6281332.2719067708</v>
      </c>
      <c r="Z17" s="546"/>
      <c r="AA17" s="22">
        <f t="shared" si="7"/>
        <v>-94.71271603531892</v>
      </c>
      <c r="AB17" s="22">
        <f t="shared" si="8"/>
        <v>-103.67793214091409</v>
      </c>
      <c r="AC17" s="22">
        <f t="shared" si="9"/>
        <v>-198.39064817623301</v>
      </c>
      <c r="AE17" s="491">
        <f t="shared" si="10"/>
        <v>-169.07165253727158</v>
      </c>
      <c r="AF17" s="491">
        <f t="shared" si="11"/>
        <v>-142.37386056393606</v>
      </c>
      <c r="AG17" s="491">
        <f t="shared" si="12"/>
        <v>-90.571015566423313</v>
      </c>
      <c r="AH17" s="491">
        <f t="shared" si="13"/>
        <v>34.69705405746808</v>
      </c>
      <c r="AI17" s="491">
        <f t="shared" si="14"/>
        <v>-367.31947461016284</v>
      </c>
      <c r="AK17" s="491">
        <f t="shared" si="15"/>
        <v>-169.77246767732242</v>
      </c>
      <c r="AL17" s="491">
        <f t="shared" si="16"/>
        <v>-130.41358807289546</v>
      </c>
      <c r="AM17" s="491">
        <f t="shared" si="17"/>
        <v>-29.98</v>
      </c>
      <c r="AN17" s="491">
        <f t="shared" si="18"/>
        <v>-11.48</v>
      </c>
      <c r="AO17" s="491">
        <f t="shared" si="19"/>
        <v>-90.946439465144238</v>
      </c>
      <c r="AP17" s="491">
        <f t="shared" si="20"/>
        <v>49.701165016839184</v>
      </c>
      <c r="AQ17" s="491">
        <f t="shared" si="21"/>
        <v>-382.89133019852306</v>
      </c>
    </row>
    <row r="18" spans="1:43">
      <c r="A18" s="240">
        <v>46</v>
      </c>
      <c r="B18" s="364">
        <v>10</v>
      </c>
      <c r="C18" s="364">
        <v>10</v>
      </c>
      <c r="D18" s="18" t="s">
        <v>41</v>
      </c>
      <c r="E18" s="21">
        <v>1362</v>
      </c>
      <c r="F18" s="21">
        <v>1341</v>
      </c>
      <c r="G18" s="36">
        <v>1320</v>
      </c>
      <c r="H18" s="36"/>
      <c r="I18" s="22">
        <v>423169.38777901919</v>
      </c>
      <c r="J18" s="36">
        <v>341345.80526720308</v>
      </c>
      <c r="K18" s="478">
        <f t="shared" si="3"/>
        <v>764515.19304622221</v>
      </c>
      <c r="L18" s="478"/>
      <c r="M18" s="36">
        <v>386486.75930091698</v>
      </c>
      <c r="N18" s="36">
        <v>291127.66319946013</v>
      </c>
      <c r="O18" s="36">
        <v>-121455.73187457366</v>
      </c>
      <c r="P18" s="22">
        <v>46528.749491064693</v>
      </c>
      <c r="Q18" s="19">
        <f t="shared" si="4"/>
        <v>602687.44011686812</v>
      </c>
      <c r="R18" s="22"/>
      <c r="S18" s="22">
        <v>386486.75930091698</v>
      </c>
      <c r="T18" s="36">
        <v>267658.30655259057</v>
      </c>
      <c r="U18" s="36">
        <v>-39573.599999999999</v>
      </c>
      <c r="V18" s="36">
        <v>-15153.6</v>
      </c>
      <c r="W18" s="491">
        <f t="shared" si="5"/>
        <v>-121455.73187457366</v>
      </c>
      <c r="X18" s="22">
        <f t="shared" si="22"/>
        <v>65605.537822227721</v>
      </c>
      <c r="Y18" s="19">
        <f t="shared" si="6"/>
        <v>543567.6718011616</v>
      </c>
      <c r="Z18" s="546"/>
      <c r="AA18" s="22">
        <f t="shared" si="7"/>
        <v>310.69705416961762</v>
      </c>
      <c r="AB18" s="22">
        <f t="shared" si="8"/>
        <v>250.62100239882753</v>
      </c>
      <c r="AC18" s="22">
        <f t="shared" si="9"/>
        <v>561.31805656844506</v>
      </c>
      <c r="AE18" s="491">
        <f t="shared" si="10"/>
        <v>288.20787419904326</v>
      </c>
      <c r="AF18" s="491">
        <f t="shared" si="11"/>
        <v>217.09743713606275</v>
      </c>
      <c r="AG18" s="491">
        <f t="shared" si="12"/>
        <v>-90.571015566423313</v>
      </c>
      <c r="AH18" s="491">
        <f t="shared" si="13"/>
        <v>34.69705405746808</v>
      </c>
      <c r="AI18" s="491">
        <f t="shared" si="14"/>
        <v>449.43134982615072</v>
      </c>
      <c r="AK18" s="491">
        <f t="shared" si="15"/>
        <v>292.79299947039163</v>
      </c>
      <c r="AL18" s="491">
        <f t="shared" si="16"/>
        <v>202.77144435802316</v>
      </c>
      <c r="AM18" s="491">
        <f t="shared" si="17"/>
        <v>-29.98</v>
      </c>
      <c r="AN18" s="491">
        <f t="shared" si="18"/>
        <v>-11.48</v>
      </c>
      <c r="AO18" s="491">
        <f t="shared" si="19"/>
        <v>-92.011918086798218</v>
      </c>
      <c r="AP18" s="491">
        <f t="shared" si="20"/>
        <v>49.701165016839184</v>
      </c>
      <c r="AQ18" s="491">
        <f t="shared" si="21"/>
        <v>411.79369075845574</v>
      </c>
    </row>
    <row r="19" spans="1:43">
      <c r="A19" s="240">
        <v>47</v>
      </c>
      <c r="B19" s="364">
        <v>19</v>
      </c>
      <c r="C19" s="364">
        <v>19</v>
      </c>
      <c r="D19" s="18" t="s">
        <v>42</v>
      </c>
      <c r="E19" s="21">
        <v>1789</v>
      </c>
      <c r="F19" s="21">
        <v>1811</v>
      </c>
      <c r="G19" s="36">
        <v>1771</v>
      </c>
      <c r="H19" s="36"/>
      <c r="I19" s="22">
        <v>-40129.627860742439</v>
      </c>
      <c r="J19" s="36">
        <v>668980.33645591384</v>
      </c>
      <c r="K19" s="478">
        <f t="shared" si="3"/>
        <v>628850.70859517145</v>
      </c>
      <c r="L19" s="478"/>
      <c r="M19" s="36">
        <v>-127873.58371498143</v>
      </c>
      <c r="N19" s="36">
        <v>575923.39356324403</v>
      </c>
      <c r="O19" s="36">
        <v>-164024.10919079263</v>
      </c>
      <c r="P19" s="22">
        <v>62836.364898074695</v>
      </c>
      <c r="Q19" s="19">
        <f t="shared" si="4"/>
        <v>346862.06555554463</v>
      </c>
      <c r="R19" s="22"/>
      <c r="S19" s="22">
        <v>-127873.58371498143</v>
      </c>
      <c r="T19" s="36">
        <v>544228.38619002944</v>
      </c>
      <c r="U19" s="36">
        <v>-53094.58</v>
      </c>
      <c r="V19" s="36">
        <v>-20331.080000000002</v>
      </c>
      <c r="W19" s="491">
        <f t="shared" si="5"/>
        <v>-164024.10919079263</v>
      </c>
      <c r="X19" s="22">
        <f t="shared" si="22"/>
        <v>88020.763244822199</v>
      </c>
      <c r="Y19" s="19">
        <f t="shared" si="6"/>
        <v>266925.79652907752</v>
      </c>
      <c r="Z19" s="546"/>
      <c r="AA19" s="22">
        <f t="shared" si="7"/>
        <v>-22.4313179769382</v>
      </c>
      <c r="AB19" s="22">
        <f t="shared" si="8"/>
        <v>373.9409370910642</v>
      </c>
      <c r="AC19" s="22">
        <f t="shared" si="9"/>
        <v>351.509619114126</v>
      </c>
      <c r="AE19" s="491">
        <f t="shared" si="10"/>
        <v>-70.609378086682185</v>
      </c>
      <c r="AF19" s="491">
        <f t="shared" si="11"/>
        <v>318.01402184607622</v>
      </c>
      <c r="AG19" s="491">
        <f t="shared" si="12"/>
        <v>-90.571015566423313</v>
      </c>
      <c r="AH19" s="491">
        <f t="shared" si="13"/>
        <v>34.69705405746808</v>
      </c>
      <c r="AI19" s="491">
        <f t="shared" si="14"/>
        <v>191.53068225043879</v>
      </c>
      <c r="AK19" s="491">
        <f t="shared" si="15"/>
        <v>-72.204169234885057</v>
      </c>
      <c r="AL19" s="491">
        <f t="shared" si="16"/>
        <v>307.30004866743616</v>
      </c>
      <c r="AM19" s="491">
        <f t="shared" si="17"/>
        <v>-29.98</v>
      </c>
      <c r="AN19" s="491">
        <f t="shared" si="18"/>
        <v>-11.48</v>
      </c>
      <c r="AO19" s="491">
        <f t="shared" si="19"/>
        <v>-92.616662445393914</v>
      </c>
      <c r="AP19" s="491">
        <f t="shared" si="20"/>
        <v>49.701165016839184</v>
      </c>
      <c r="AQ19" s="491">
        <f t="shared" si="21"/>
        <v>150.72038200399635</v>
      </c>
    </row>
    <row r="20" spans="1:43">
      <c r="A20" s="240">
        <v>49</v>
      </c>
      <c r="B20" s="364">
        <v>1</v>
      </c>
      <c r="C20" s="484">
        <v>34</v>
      </c>
      <c r="D20" s="18" t="s">
        <v>43</v>
      </c>
      <c r="E20" s="21">
        <v>297132</v>
      </c>
      <c r="F20" s="21">
        <v>305274</v>
      </c>
      <c r="G20" s="36">
        <v>314024</v>
      </c>
      <c r="H20" s="36"/>
      <c r="I20" s="22">
        <v>85654835.328998104</v>
      </c>
      <c r="J20" s="36">
        <v>30661654.44133902</v>
      </c>
      <c r="K20" s="478">
        <f t="shared" si="3"/>
        <v>116316489.77033712</v>
      </c>
      <c r="L20" s="478"/>
      <c r="M20" s="36">
        <v>116403180.46761133</v>
      </c>
      <c r="N20" s="36">
        <v>45355131.461668067</v>
      </c>
      <c r="O20" s="36">
        <v>-27648976.206024311</v>
      </c>
      <c r="P20" s="22">
        <v>10592108.48033951</v>
      </c>
      <c r="Q20" s="19">
        <f t="shared" si="4"/>
        <v>144701444.20359457</v>
      </c>
      <c r="R20" s="22"/>
      <c r="S20" s="22">
        <v>116403180.46761133</v>
      </c>
      <c r="T20" s="36">
        <v>40012413.802446246</v>
      </c>
      <c r="U20" s="36">
        <v>-9414439.5199999996</v>
      </c>
      <c r="V20" s="36">
        <v>-3604995.52</v>
      </c>
      <c r="W20" s="491">
        <f t="shared" si="5"/>
        <v>-27648976.206024311</v>
      </c>
      <c r="X20" s="22">
        <f t="shared" si="22"/>
        <v>15607358.643247908</v>
      </c>
      <c r="Y20" s="19">
        <f t="shared" si="6"/>
        <v>131354541.66728112</v>
      </c>
      <c r="Z20" s="546"/>
      <c r="AA20" s="22">
        <f t="shared" si="7"/>
        <v>288.27199806482673</v>
      </c>
      <c r="AB20" s="22">
        <f t="shared" si="8"/>
        <v>103.19203061716348</v>
      </c>
      <c r="AC20" s="22">
        <f t="shared" si="9"/>
        <v>391.46402868199021</v>
      </c>
      <c r="AE20" s="491">
        <f t="shared" si="10"/>
        <v>381.30722062020129</v>
      </c>
      <c r="AF20" s="491">
        <f t="shared" si="11"/>
        <v>148.57187792497254</v>
      </c>
      <c r="AG20" s="491">
        <f t="shared" si="12"/>
        <v>-90.571015566423313</v>
      </c>
      <c r="AH20" s="491">
        <f t="shared" si="13"/>
        <v>34.69705405746808</v>
      </c>
      <c r="AI20" s="491">
        <f t="shared" si="14"/>
        <v>474.00513703621851</v>
      </c>
      <c r="AK20" s="491">
        <f t="shared" si="15"/>
        <v>370.68243340512612</v>
      </c>
      <c r="AL20" s="491">
        <f t="shared" si="16"/>
        <v>127.41833045387055</v>
      </c>
      <c r="AM20" s="491">
        <f t="shared" si="17"/>
        <v>-29.979999999999997</v>
      </c>
      <c r="AN20" s="491">
        <f t="shared" si="18"/>
        <v>-11.48</v>
      </c>
      <c r="AO20" s="491">
        <f t="shared" si="19"/>
        <v>-88.047334617813647</v>
      </c>
      <c r="AP20" s="491">
        <f t="shared" si="20"/>
        <v>49.701165016839184</v>
      </c>
      <c r="AQ20" s="491">
        <f t="shared" si="21"/>
        <v>418.29459425802207</v>
      </c>
    </row>
    <row r="21" spans="1:43">
      <c r="A21" s="240">
        <v>50</v>
      </c>
      <c r="B21" s="364">
        <v>4</v>
      </c>
      <c r="C21" s="364">
        <v>4</v>
      </c>
      <c r="D21" s="18" t="s">
        <v>44</v>
      </c>
      <c r="E21" s="21">
        <v>11417</v>
      </c>
      <c r="F21" s="21">
        <v>11276</v>
      </c>
      <c r="G21" s="36">
        <v>11184</v>
      </c>
      <c r="H21" s="36"/>
      <c r="I21" s="22">
        <v>92375.646514763721</v>
      </c>
      <c r="J21" s="36">
        <v>60286.297986327292</v>
      </c>
      <c r="K21" s="478">
        <f t="shared" si="3"/>
        <v>152661.94450109103</v>
      </c>
      <c r="L21" s="478"/>
      <c r="M21" s="36">
        <v>-901823.83140918578</v>
      </c>
      <c r="N21" s="36">
        <v>-480701.99319359229</v>
      </c>
      <c r="O21" s="36">
        <v>-1021278.7715269893</v>
      </c>
      <c r="P21" s="22">
        <v>391243.98155201005</v>
      </c>
      <c r="Q21" s="19">
        <f t="shared" si="4"/>
        <v>-2012560.6145777577</v>
      </c>
      <c r="R21" s="22"/>
      <c r="S21" s="22">
        <v>-901823.83140918578</v>
      </c>
      <c r="T21" s="36">
        <v>-339767.60508777661</v>
      </c>
      <c r="U21" s="36">
        <v>-335296.32</v>
      </c>
      <c r="V21" s="36">
        <v>-128392.32000000001</v>
      </c>
      <c r="W21" s="491">
        <f t="shared" si="5"/>
        <v>-1021278.7715269893</v>
      </c>
      <c r="X21" s="22">
        <f t="shared" si="22"/>
        <v>555857.82954832946</v>
      </c>
      <c r="Y21" s="19">
        <f t="shared" si="6"/>
        <v>-2170701.0184756224</v>
      </c>
      <c r="Z21" s="546"/>
      <c r="AA21" s="22">
        <f t="shared" si="7"/>
        <v>8.0910612695772723</v>
      </c>
      <c r="AB21" s="22">
        <f t="shared" si="8"/>
        <v>5.2803974762483392</v>
      </c>
      <c r="AC21" s="22">
        <f t="shared" si="9"/>
        <v>13.371458745825613</v>
      </c>
      <c r="AE21" s="491">
        <f t="shared" si="10"/>
        <v>-79.97728196250317</v>
      </c>
      <c r="AF21" s="491">
        <f t="shared" si="11"/>
        <v>-42.630542142035502</v>
      </c>
      <c r="AG21" s="491">
        <f t="shared" si="12"/>
        <v>-90.571015566423313</v>
      </c>
      <c r="AH21" s="491">
        <f t="shared" si="13"/>
        <v>34.69705405746808</v>
      </c>
      <c r="AI21" s="491">
        <f t="shared" si="14"/>
        <v>-178.48178561349394</v>
      </c>
      <c r="AK21" s="491">
        <f t="shared" si="15"/>
        <v>-80.635178058761241</v>
      </c>
      <c r="AL21" s="491">
        <f t="shared" si="16"/>
        <v>-30.379793015716793</v>
      </c>
      <c r="AM21" s="491">
        <f t="shared" si="17"/>
        <v>-29.98</v>
      </c>
      <c r="AN21" s="491">
        <f t="shared" si="18"/>
        <v>-11.48</v>
      </c>
      <c r="AO21" s="491">
        <f t="shared" si="19"/>
        <v>-91.316056109351692</v>
      </c>
      <c r="AP21" s="491">
        <f t="shared" si="20"/>
        <v>49.701165016839184</v>
      </c>
      <c r="AQ21" s="491">
        <f t="shared" si="21"/>
        <v>-194.08986216699057</v>
      </c>
    </row>
    <row r="22" spans="1:43">
      <c r="A22" s="240">
        <v>51</v>
      </c>
      <c r="B22" s="364">
        <v>4</v>
      </c>
      <c r="C22" s="364">
        <v>4</v>
      </c>
      <c r="D22" s="18" t="s">
        <v>45</v>
      </c>
      <c r="E22" s="21">
        <v>9334</v>
      </c>
      <c r="F22" s="21">
        <v>9211</v>
      </c>
      <c r="G22" s="36">
        <v>9143</v>
      </c>
      <c r="H22" s="36"/>
      <c r="I22" s="22">
        <v>-3965481.1848943904</v>
      </c>
      <c r="J22" s="22">
        <v>-4472680.0518201273</v>
      </c>
      <c r="K22" s="478">
        <f t="shared" si="3"/>
        <v>-8438161.2367145177</v>
      </c>
      <c r="L22" s="478"/>
      <c r="M22" s="36">
        <v>-4094168.4345235913</v>
      </c>
      <c r="N22" s="22">
        <v>-4459003.5600646278</v>
      </c>
      <c r="O22" s="22">
        <v>-834249.6243823251</v>
      </c>
      <c r="P22" s="22">
        <v>319594.56492333848</v>
      </c>
      <c r="Q22" s="19">
        <f t="shared" si="4"/>
        <v>-9067827.0540472046</v>
      </c>
      <c r="R22" s="22"/>
      <c r="S22" s="22">
        <v>-4094168.4345235913</v>
      </c>
      <c r="T22" s="22">
        <v>-4343878.812916466</v>
      </c>
      <c r="U22" s="22">
        <v>-274107.14</v>
      </c>
      <c r="V22" s="22">
        <v>-104961.64</v>
      </c>
      <c r="W22" s="491">
        <f t="shared" si="5"/>
        <v>-834249.6243823251</v>
      </c>
      <c r="X22" s="22">
        <f t="shared" si="22"/>
        <v>454417.7517489607</v>
      </c>
      <c r="Y22" s="19">
        <f t="shared" si="6"/>
        <v>-9196947.9000734221</v>
      </c>
      <c r="Z22" s="546"/>
      <c r="AA22" s="22">
        <f t="shared" si="7"/>
        <v>-424.84263819309945</v>
      </c>
      <c r="AB22" s="22">
        <f t="shared" si="8"/>
        <v>-479.1814925884002</v>
      </c>
      <c r="AC22" s="22">
        <f t="shared" si="9"/>
        <v>-904.02413078149959</v>
      </c>
      <c r="AE22" s="491">
        <f t="shared" si="10"/>
        <v>-444.48685642423095</v>
      </c>
      <c r="AF22" s="491">
        <f t="shared" si="11"/>
        <v>-484.09549018180741</v>
      </c>
      <c r="AG22" s="491">
        <f t="shared" si="12"/>
        <v>-90.571015566423313</v>
      </c>
      <c r="AH22" s="491">
        <f t="shared" si="13"/>
        <v>34.69705405746808</v>
      </c>
      <c r="AI22" s="491">
        <f t="shared" si="14"/>
        <v>-984.45630811499348</v>
      </c>
      <c r="AK22" s="491">
        <f t="shared" si="15"/>
        <v>-447.79267576545897</v>
      </c>
      <c r="AL22" s="491">
        <f t="shared" si="16"/>
        <v>-475.10432165771255</v>
      </c>
      <c r="AM22" s="491">
        <f t="shared" si="17"/>
        <v>-29.98</v>
      </c>
      <c r="AN22" s="491">
        <f t="shared" si="18"/>
        <v>-11.48</v>
      </c>
      <c r="AO22" s="491">
        <f t="shared" si="19"/>
        <v>-91.244626969520411</v>
      </c>
      <c r="AP22" s="491">
        <f t="shared" si="20"/>
        <v>49.701165016839191</v>
      </c>
      <c r="AQ22" s="491">
        <f t="shared" si="21"/>
        <v>-1005.9004593758528</v>
      </c>
    </row>
    <row r="23" spans="1:43">
      <c r="A23" s="240">
        <v>52</v>
      </c>
      <c r="B23" s="364">
        <v>14</v>
      </c>
      <c r="C23" s="364">
        <v>14</v>
      </c>
      <c r="D23" s="18" t="s">
        <v>46</v>
      </c>
      <c r="E23" s="21">
        <v>2404</v>
      </c>
      <c r="F23" s="21">
        <v>2346</v>
      </c>
      <c r="G23" s="36">
        <v>2292</v>
      </c>
      <c r="H23" s="36"/>
      <c r="I23" s="22">
        <v>586767.76662889076</v>
      </c>
      <c r="J23" s="36">
        <v>293419.35851192137</v>
      </c>
      <c r="K23" s="478">
        <f t="shared" si="3"/>
        <v>880187.12514081213</v>
      </c>
      <c r="L23" s="478"/>
      <c r="M23" s="36">
        <v>435938.46574912104</v>
      </c>
      <c r="N23" s="36">
        <v>147697.88432769055</v>
      </c>
      <c r="O23" s="36">
        <v>-212479.60251882908</v>
      </c>
      <c r="P23" s="22">
        <v>81399.288818820118</v>
      </c>
      <c r="Q23" s="19">
        <f t="shared" si="4"/>
        <v>452556.03637680272</v>
      </c>
      <c r="R23" s="22"/>
      <c r="S23" s="22">
        <v>435938.46574912104</v>
      </c>
      <c r="T23" s="36">
        <v>106639.63623406192</v>
      </c>
      <c r="U23" s="36">
        <v>-68714.16</v>
      </c>
      <c r="V23" s="36">
        <v>-26312.16</v>
      </c>
      <c r="W23" s="491">
        <f t="shared" si="5"/>
        <v>-212479.60251882908</v>
      </c>
      <c r="X23" s="22">
        <f t="shared" si="22"/>
        <v>113915.07021859541</v>
      </c>
      <c r="Y23" s="19">
        <f t="shared" si="6"/>
        <v>348987.24968294927</v>
      </c>
      <c r="Z23" s="546"/>
      <c r="AA23" s="22">
        <f t="shared" si="7"/>
        <v>244.07976981235058</v>
      </c>
      <c r="AB23" s="22">
        <f t="shared" si="8"/>
        <v>122.05464164389409</v>
      </c>
      <c r="AC23" s="22">
        <f t="shared" si="9"/>
        <v>366.13441145624466</v>
      </c>
      <c r="AE23" s="491">
        <f t="shared" si="10"/>
        <v>185.8220229109638</v>
      </c>
      <c r="AF23" s="491">
        <f t="shared" si="11"/>
        <v>62.957324947864684</v>
      </c>
      <c r="AG23" s="491">
        <f t="shared" si="12"/>
        <v>-90.571015566423313</v>
      </c>
      <c r="AH23" s="491">
        <f t="shared" si="13"/>
        <v>34.69705405746808</v>
      </c>
      <c r="AI23" s="491">
        <f t="shared" si="14"/>
        <v>192.90538634987328</v>
      </c>
      <c r="AK23" s="491">
        <f t="shared" si="15"/>
        <v>190.20002868635299</v>
      </c>
      <c r="AL23" s="491">
        <f t="shared" si="16"/>
        <v>46.526891899677977</v>
      </c>
      <c r="AM23" s="491">
        <f t="shared" si="17"/>
        <v>-29.98</v>
      </c>
      <c r="AN23" s="491">
        <f t="shared" si="18"/>
        <v>-11.48</v>
      </c>
      <c r="AO23" s="491">
        <f t="shared" si="19"/>
        <v>-92.704887660920193</v>
      </c>
      <c r="AP23" s="491">
        <f t="shared" si="20"/>
        <v>49.701165016839184</v>
      </c>
      <c r="AQ23" s="491">
        <f t="shared" si="21"/>
        <v>152.26319794194995</v>
      </c>
    </row>
    <row r="24" spans="1:43">
      <c r="A24" s="240">
        <v>61</v>
      </c>
      <c r="B24" s="364">
        <v>5</v>
      </c>
      <c r="C24" s="364">
        <v>5</v>
      </c>
      <c r="D24" s="18" t="s">
        <v>47</v>
      </c>
      <c r="E24" s="21">
        <v>16573</v>
      </c>
      <c r="F24" s="21">
        <v>16459</v>
      </c>
      <c r="G24" s="36">
        <v>16469</v>
      </c>
      <c r="H24" s="36"/>
      <c r="I24" s="22">
        <v>1336798.4277311836</v>
      </c>
      <c r="J24" s="36">
        <v>1992799.1365088173</v>
      </c>
      <c r="K24" s="478">
        <f t="shared" si="3"/>
        <v>3329597.5642400011</v>
      </c>
      <c r="L24" s="478"/>
      <c r="M24" s="36">
        <v>680225.8650918114</v>
      </c>
      <c r="N24" s="36">
        <v>1239537.1438395104</v>
      </c>
      <c r="O24" s="36">
        <v>-1490708.3452077613</v>
      </c>
      <c r="P24" s="22">
        <v>571078.81273186707</v>
      </c>
      <c r="Q24" s="19">
        <f t="shared" si="4"/>
        <v>1000133.4764554276</v>
      </c>
      <c r="R24" s="22"/>
      <c r="S24" s="22">
        <v>680225.8650918114</v>
      </c>
      <c r="T24" s="36">
        <v>951481.85595671693</v>
      </c>
      <c r="U24" s="36">
        <v>-493740.62</v>
      </c>
      <c r="V24" s="36">
        <v>-189064.12</v>
      </c>
      <c r="W24" s="491">
        <f t="shared" si="5"/>
        <v>-1490708.3452077613</v>
      </c>
      <c r="X24" s="22">
        <f t="shared" si="22"/>
        <v>818528.48666232452</v>
      </c>
      <c r="Y24" s="19">
        <f t="shared" si="6"/>
        <v>276723.12250309146</v>
      </c>
      <c r="Z24" s="546"/>
      <c r="AA24" s="22">
        <f t="shared" si="7"/>
        <v>80.661221729993585</v>
      </c>
      <c r="AB24" s="22">
        <f t="shared" si="8"/>
        <v>120.24371788504298</v>
      </c>
      <c r="AC24" s="22">
        <f t="shared" si="9"/>
        <v>200.90493961503657</v>
      </c>
      <c r="AE24" s="491">
        <f t="shared" si="10"/>
        <v>41.328505078790414</v>
      </c>
      <c r="AF24" s="491">
        <f t="shared" si="11"/>
        <v>75.310598690048636</v>
      </c>
      <c r="AG24" s="491">
        <f t="shared" si="12"/>
        <v>-90.571015566423313</v>
      </c>
      <c r="AH24" s="491">
        <f t="shared" si="13"/>
        <v>34.69705405746808</v>
      </c>
      <c r="AI24" s="491">
        <f t="shared" si="14"/>
        <v>60.76514225988381</v>
      </c>
      <c r="AK24" s="491">
        <f t="shared" si="15"/>
        <v>41.303410352286804</v>
      </c>
      <c r="AL24" s="491">
        <f t="shared" si="16"/>
        <v>57.774112329632459</v>
      </c>
      <c r="AM24" s="491">
        <f t="shared" si="17"/>
        <v>-29.98</v>
      </c>
      <c r="AN24" s="491">
        <f t="shared" si="18"/>
        <v>-11.48</v>
      </c>
      <c r="AO24" s="491">
        <f t="shared" si="19"/>
        <v>-90.516020718183327</v>
      </c>
      <c r="AP24" s="491">
        <f t="shared" si="20"/>
        <v>49.701165016839184</v>
      </c>
      <c r="AQ24" s="491">
        <f t="shared" si="21"/>
        <v>16.802666980575108</v>
      </c>
    </row>
    <row r="25" spans="1:43">
      <c r="A25" s="240">
        <v>69</v>
      </c>
      <c r="B25" s="364">
        <v>17</v>
      </c>
      <c r="C25" s="364">
        <v>17</v>
      </c>
      <c r="D25" s="18" t="s">
        <v>48</v>
      </c>
      <c r="E25" s="21">
        <v>6802</v>
      </c>
      <c r="F25" s="21">
        <v>6687</v>
      </c>
      <c r="G25" s="36">
        <v>6558</v>
      </c>
      <c r="H25" s="36"/>
      <c r="I25" s="22">
        <v>-1346132.7263176125</v>
      </c>
      <c r="J25" s="36">
        <v>-1618806.7812533176</v>
      </c>
      <c r="K25" s="478">
        <f t="shared" si="3"/>
        <v>-2964939.5075709298</v>
      </c>
      <c r="L25" s="478"/>
      <c r="M25" s="36">
        <v>-1819379.0551378445</v>
      </c>
      <c r="N25" s="36">
        <v>-1862210.8431428815</v>
      </c>
      <c r="O25" s="36">
        <v>-605648.3810926727</v>
      </c>
      <c r="P25" s="22">
        <v>232019.20048228904</v>
      </c>
      <c r="Q25" s="19">
        <f t="shared" si="4"/>
        <v>-4055219.0788911092</v>
      </c>
      <c r="R25" s="22"/>
      <c r="S25" s="22">
        <v>-1819379.0551378445</v>
      </c>
      <c r="T25" s="36">
        <v>-1778632.6014557946</v>
      </c>
      <c r="U25" s="36">
        <v>-196608.84</v>
      </c>
      <c r="V25" s="36">
        <v>-75285.84</v>
      </c>
      <c r="W25" s="491">
        <f t="shared" si="5"/>
        <v>-605648.3810926727</v>
      </c>
      <c r="X25" s="22">
        <f t="shared" si="22"/>
        <v>325940.2401804314</v>
      </c>
      <c r="Y25" s="19">
        <f t="shared" si="6"/>
        <v>-4149614.4775058809</v>
      </c>
      <c r="Z25" s="546"/>
      <c r="AA25" s="22">
        <f t="shared" si="7"/>
        <v>-197.90248843246286</v>
      </c>
      <c r="AB25" s="22">
        <f t="shared" si="8"/>
        <v>-237.98982376555685</v>
      </c>
      <c r="AC25" s="22">
        <f t="shared" si="9"/>
        <v>-435.89231219801968</v>
      </c>
      <c r="AE25" s="491">
        <f t="shared" si="10"/>
        <v>-272.07702334946083</v>
      </c>
      <c r="AF25" s="491">
        <f t="shared" si="11"/>
        <v>-278.48225559187699</v>
      </c>
      <c r="AG25" s="491">
        <f t="shared" si="12"/>
        <v>-90.571015566423313</v>
      </c>
      <c r="AH25" s="491">
        <f t="shared" si="13"/>
        <v>34.69705405746808</v>
      </c>
      <c r="AI25" s="491">
        <f t="shared" si="14"/>
        <v>-606.43324045029294</v>
      </c>
      <c r="AK25" s="491">
        <f t="shared" si="15"/>
        <v>-277.42895015825627</v>
      </c>
      <c r="AL25" s="491">
        <f t="shared" si="16"/>
        <v>-271.21570622991686</v>
      </c>
      <c r="AM25" s="491">
        <f t="shared" si="17"/>
        <v>-29.98</v>
      </c>
      <c r="AN25" s="491">
        <f t="shared" si="18"/>
        <v>-11.479999999999999</v>
      </c>
      <c r="AO25" s="491">
        <f t="shared" si="19"/>
        <v>-92.35260461919377</v>
      </c>
      <c r="AP25" s="491">
        <f t="shared" si="20"/>
        <v>49.701165016839191</v>
      </c>
      <c r="AQ25" s="491">
        <f t="shared" si="21"/>
        <v>-632.75609599052768</v>
      </c>
    </row>
    <row r="26" spans="1:43">
      <c r="A26" s="240">
        <v>71</v>
      </c>
      <c r="B26" s="364">
        <v>17</v>
      </c>
      <c r="C26" s="364">
        <v>17</v>
      </c>
      <c r="D26" s="18" t="s">
        <v>49</v>
      </c>
      <c r="E26" s="21">
        <v>6613</v>
      </c>
      <c r="F26" s="21">
        <v>6591</v>
      </c>
      <c r="G26" s="36">
        <v>6473</v>
      </c>
      <c r="H26" s="36"/>
      <c r="I26" s="22">
        <v>116196.85905073934</v>
      </c>
      <c r="J26" s="36">
        <v>-570776.7071980047</v>
      </c>
      <c r="K26" s="478">
        <f t="shared" si="3"/>
        <v>-454579.84814726538</v>
      </c>
      <c r="L26" s="478"/>
      <c r="M26" s="36">
        <v>-306682.04770555964</v>
      </c>
      <c r="N26" s="36">
        <v>-781217.16302816314</v>
      </c>
      <c r="O26" s="36">
        <v>-596953.56359829602</v>
      </c>
      <c r="P26" s="22">
        <v>228688.2832927721</v>
      </c>
      <c r="Q26" s="19">
        <f t="shared" si="4"/>
        <v>-1456164.491039247</v>
      </c>
      <c r="R26" s="22"/>
      <c r="S26" s="22">
        <v>-306682.04770555964</v>
      </c>
      <c r="T26" s="36">
        <v>-698838.7884267593</v>
      </c>
      <c r="U26" s="36">
        <v>-194060.54</v>
      </c>
      <c r="V26" s="36">
        <v>-74310.040000000008</v>
      </c>
      <c r="W26" s="491">
        <f t="shared" si="5"/>
        <v>-596953.56359829602</v>
      </c>
      <c r="X26" s="22">
        <f t="shared" si="22"/>
        <v>321715.64115400007</v>
      </c>
      <c r="Y26" s="19">
        <f t="shared" si="6"/>
        <v>-1549129.3385766149</v>
      </c>
      <c r="Z26" s="546"/>
      <c r="AA26" s="22">
        <f t="shared" si="7"/>
        <v>17.570975208035588</v>
      </c>
      <c r="AB26" s="22">
        <f t="shared" si="8"/>
        <v>-86.311312142447406</v>
      </c>
      <c r="AC26" s="22">
        <f t="shared" si="9"/>
        <v>-68.740336934411829</v>
      </c>
      <c r="AE26" s="491">
        <f t="shared" si="10"/>
        <v>-46.530427508050316</v>
      </c>
      <c r="AF26" s="491">
        <f t="shared" si="11"/>
        <v>-118.52786573026296</v>
      </c>
      <c r="AG26" s="491">
        <f t="shared" si="12"/>
        <v>-90.571015566423313</v>
      </c>
      <c r="AH26" s="491">
        <f t="shared" si="13"/>
        <v>34.69705405746808</v>
      </c>
      <c r="AI26" s="491">
        <f t="shared" si="14"/>
        <v>-220.93225474726856</v>
      </c>
      <c r="AK26" s="491">
        <f t="shared" si="15"/>
        <v>-47.378657145923007</v>
      </c>
      <c r="AL26" s="491">
        <f t="shared" si="16"/>
        <v>-107.96211778568814</v>
      </c>
      <c r="AM26" s="491">
        <f t="shared" si="17"/>
        <v>-29.98</v>
      </c>
      <c r="AN26" s="491">
        <f t="shared" si="18"/>
        <v>-11.48</v>
      </c>
      <c r="AO26" s="491">
        <f t="shared" si="19"/>
        <v>-92.222086142174575</v>
      </c>
      <c r="AP26" s="491">
        <f t="shared" si="20"/>
        <v>49.701165016839191</v>
      </c>
      <c r="AQ26" s="491">
        <f t="shared" si="21"/>
        <v>-239.32169605694654</v>
      </c>
    </row>
    <row r="27" spans="1:43">
      <c r="A27" s="240">
        <v>72</v>
      </c>
      <c r="B27" s="364">
        <v>17</v>
      </c>
      <c r="C27" s="364">
        <v>17</v>
      </c>
      <c r="D27" s="18" t="s">
        <v>50</v>
      </c>
      <c r="E27" s="21">
        <v>950</v>
      </c>
      <c r="F27" s="21">
        <v>960</v>
      </c>
      <c r="G27" s="36">
        <v>948</v>
      </c>
      <c r="H27" s="36"/>
      <c r="I27" s="22">
        <v>-18543.602143970566</v>
      </c>
      <c r="J27" s="36">
        <v>20153.898237397832</v>
      </c>
      <c r="K27" s="478">
        <f t="shared" si="3"/>
        <v>1610.2960934272669</v>
      </c>
      <c r="L27" s="478"/>
      <c r="M27" s="36">
        <v>-171618.28273126914</v>
      </c>
      <c r="N27" s="36">
        <v>-71424.096609672939</v>
      </c>
      <c r="O27" s="36">
        <v>-86948.174943766382</v>
      </c>
      <c r="P27" s="22">
        <v>33309.171895169355</v>
      </c>
      <c r="Q27" s="19">
        <f t="shared" si="4"/>
        <v>-296681.3823895391</v>
      </c>
      <c r="R27" s="22"/>
      <c r="S27" s="22">
        <v>-171618.28273126914</v>
      </c>
      <c r="T27" s="36">
        <v>-59425.425752845782</v>
      </c>
      <c r="U27" s="36">
        <v>-28421.040000000001</v>
      </c>
      <c r="V27" s="36">
        <v>-10883.04</v>
      </c>
      <c r="W27" s="491">
        <f t="shared" si="5"/>
        <v>-86948.174943766382</v>
      </c>
      <c r="X27" s="22">
        <f t="shared" si="22"/>
        <v>47116.704435963547</v>
      </c>
      <c r="Y27" s="19">
        <f t="shared" si="6"/>
        <v>-310179.25899191777</v>
      </c>
      <c r="Z27" s="546"/>
      <c r="AA27" s="22">
        <f t="shared" si="7"/>
        <v>-19.519581204179541</v>
      </c>
      <c r="AB27" s="22">
        <f t="shared" si="8"/>
        <v>21.214629723576667</v>
      </c>
      <c r="AC27" s="22">
        <f t="shared" si="9"/>
        <v>1.695048519397123</v>
      </c>
      <c r="AE27" s="491">
        <f t="shared" si="10"/>
        <v>-178.76904451173868</v>
      </c>
      <c r="AF27" s="491">
        <f t="shared" si="11"/>
        <v>-74.400100635075972</v>
      </c>
      <c r="AG27" s="491">
        <f t="shared" si="12"/>
        <v>-90.571015566423313</v>
      </c>
      <c r="AH27" s="491">
        <f t="shared" si="13"/>
        <v>34.69705405746808</v>
      </c>
      <c r="AI27" s="491">
        <f t="shared" si="14"/>
        <v>-309.04310665576992</v>
      </c>
      <c r="AK27" s="491">
        <f t="shared" si="15"/>
        <v>-181.03194380935562</v>
      </c>
      <c r="AL27" s="491">
        <f t="shared" si="16"/>
        <v>-62.685048262495549</v>
      </c>
      <c r="AM27" s="491">
        <f t="shared" si="17"/>
        <v>-29.98</v>
      </c>
      <c r="AN27" s="491">
        <f t="shared" si="18"/>
        <v>-11.48</v>
      </c>
      <c r="AO27" s="491">
        <f t="shared" si="19"/>
        <v>-91.71748411789703</v>
      </c>
      <c r="AP27" s="491">
        <f t="shared" si="20"/>
        <v>49.701165016839184</v>
      </c>
      <c r="AQ27" s="491">
        <f t="shared" si="21"/>
        <v>-327.19331117290903</v>
      </c>
    </row>
    <row r="28" spans="1:43">
      <c r="A28" s="240">
        <v>74</v>
      </c>
      <c r="B28" s="364">
        <v>16</v>
      </c>
      <c r="C28" s="364">
        <v>16</v>
      </c>
      <c r="D28" s="18" t="s">
        <v>51</v>
      </c>
      <c r="E28" s="21">
        <v>1083</v>
      </c>
      <c r="F28" s="21">
        <v>1052</v>
      </c>
      <c r="G28" s="36">
        <v>1013</v>
      </c>
      <c r="H28" s="36"/>
      <c r="I28" s="22">
        <v>124876.83825200844</v>
      </c>
      <c r="J28" s="36">
        <v>28154.534898044585</v>
      </c>
      <c r="K28" s="478">
        <f t="shared" si="3"/>
        <v>153031.37315005303</v>
      </c>
      <c r="L28" s="478"/>
      <c r="M28" s="36">
        <v>202287.86616323752</v>
      </c>
      <c r="N28" s="36">
        <v>59484.223678137496</v>
      </c>
      <c r="O28" s="36">
        <v>-95280.708375877322</v>
      </c>
      <c r="P28" s="22">
        <v>36501.300868456419</v>
      </c>
      <c r="Q28" s="19">
        <f t="shared" si="4"/>
        <v>202992.68233395412</v>
      </c>
      <c r="R28" s="22"/>
      <c r="S28" s="22">
        <v>202287.86616323752</v>
      </c>
      <c r="T28" s="36">
        <v>41072.767158743933</v>
      </c>
      <c r="U28" s="36">
        <v>-30369.74</v>
      </c>
      <c r="V28" s="36">
        <v>-11629.24</v>
      </c>
      <c r="W28" s="491">
        <f t="shared" si="5"/>
        <v>-95280.708375877322</v>
      </c>
      <c r="X28" s="22">
        <f t="shared" si="22"/>
        <v>50347.280162058101</v>
      </c>
      <c r="Y28" s="19">
        <f t="shared" si="6"/>
        <v>156428.22510816224</v>
      </c>
      <c r="Z28" s="546"/>
      <c r="AA28" s="22">
        <f t="shared" si="7"/>
        <v>115.30640651154981</v>
      </c>
      <c r="AB28" s="22">
        <f t="shared" si="8"/>
        <v>25.996800459874962</v>
      </c>
      <c r="AC28" s="22">
        <f t="shared" si="9"/>
        <v>141.30320697142477</v>
      </c>
      <c r="AE28" s="491">
        <f t="shared" si="10"/>
        <v>192.2888461627733</v>
      </c>
      <c r="AF28" s="491">
        <f t="shared" si="11"/>
        <v>56.54393885754515</v>
      </c>
      <c r="AG28" s="491">
        <f t="shared" si="12"/>
        <v>-90.571015566423313</v>
      </c>
      <c r="AH28" s="491">
        <f t="shared" si="13"/>
        <v>34.69705405746808</v>
      </c>
      <c r="AI28" s="491">
        <f t="shared" si="14"/>
        <v>192.95882351136322</v>
      </c>
      <c r="AK28" s="491">
        <f t="shared" si="15"/>
        <v>199.69187182945461</v>
      </c>
      <c r="AL28" s="491">
        <f t="shared" si="16"/>
        <v>40.545673404485619</v>
      </c>
      <c r="AM28" s="491">
        <f t="shared" si="17"/>
        <v>-29.98</v>
      </c>
      <c r="AN28" s="491">
        <f t="shared" si="18"/>
        <v>-11.48</v>
      </c>
      <c r="AO28" s="491">
        <f t="shared" si="19"/>
        <v>-94.057954961379394</v>
      </c>
      <c r="AP28" s="491">
        <f t="shared" si="20"/>
        <v>49.701165016839191</v>
      </c>
      <c r="AQ28" s="491">
        <f t="shared" si="21"/>
        <v>154.42075528940003</v>
      </c>
    </row>
    <row r="29" spans="1:43">
      <c r="A29" s="240">
        <v>75</v>
      </c>
      <c r="B29" s="364">
        <v>8</v>
      </c>
      <c r="C29" s="364">
        <v>8</v>
      </c>
      <c r="D29" s="18" t="s">
        <v>52</v>
      </c>
      <c r="E29" s="21">
        <v>19702</v>
      </c>
      <c r="F29" s="21">
        <v>19549</v>
      </c>
      <c r="G29" s="36">
        <v>19534</v>
      </c>
      <c r="H29" s="36"/>
      <c r="I29" s="22">
        <v>-1014078.494076492</v>
      </c>
      <c r="J29" s="36">
        <v>986290.50451448536</v>
      </c>
      <c r="K29" s="478">
        <f t="shared" si="3"/>
        <v>-27787.989562006667</v>
      </c>
      <c r="L29" s="478"/>
      <c r="M29" s="36">
        <v>-4035140.9718102282</v>
      </c>
      <c r="N29" s="36">
        <v>-816148.77348764963</v>
      </c>
      <c r="O29" s="36">
        <v>-1770572.7833080094</v>
      </c>
      <c r="P29" s="22">
        <v>678292.70976944349</v>
      </c>
      <c r="Q29" s="19">
        <f t="shared" si="4"/>
        <v>-5943569.8188364441</v>
      </c>
      <c r="R29" s="22"/>
      <c r="S29" s="22">
        <v>-4035140.9718102282</v>
      </c>
      <c r="T29" s="36">
        <v>-571813.33955003065</v>
      </c>
      <c r="U29" s="36">
        <v>-585629.32000000007</v>
      </c>
      <c r="V29" s="36">
        <v>-224250.32</v>
      </c>
      <c r="W29" s="491">
        <f t="shared" si="5"/>
        <v>-1770572.7833080094</v>
      </c>
      <c r="X29" s="22">
        <f t="shared" si="22"/>
        <v>970862.55743893667</v>
      </c>
      <c r="Y29" s="19">
        <f t="shared" si="6"/>
        <v>-6216544.1772293318</v>
      </c>
      <c r="Z29" s="546"/>
      <c r="AA29" s="22">
        <f t="shared" si="7"/>
        <v>-51.47084022314953</v>
      </c>
      <c r="AB29" s="22">
        <f t="shared" si="8"/>
        <v>50.060425566667618</v>
      </c>
      <c r="AC29" s="22">
        <f t="shared" si="9"/>
        <v>-1.4104146564819138</v>
      </c>
      <c r="AE29" s="491">
        <f t="shared" si="10"/>
        <v>-206.41163086655217</v>
      </c>
      <c r="AF29" s="491">
        <f t="shared" si="11"/>
        <v>-41.748875824218608</v>
      </c>
      <c r="AG29" s="491">
        <f t="shared" si="12"/>
        <v>-90.571015566423313</v>
      </c>
      <c r="AH29" s="491">
        <f t="shared" si="13"/>
        <v>34.69705405746808</v>
      </c>
      <c r="AI29" s="491">
        <f t="shared" si="14"/>
        <v>-304.03446819972601</v>
      </c>
      <c r="AK29" s="491">
        <f t="shared" si="15"/>
        <v>-206.57013268200205</v>
      </c>
      <c r="AL29" s="491">
        <f t="shared" si="16"/>
        <v>-29.272721385790451</v>
      </c>
      <c r="AM29" s="491">
        <f t="shared" si="17"/>
        <v>-29.980000000000004</v>
      </c>
      <c r="AN29" s="491">
        <f t="shared" si="18"/>
        <v>-11.48</v>
      </c>
      <c r="AO29" s="491">
        <f t="shared" si="19"/>
        <v>-90.64056431391468</v>
      </c>
      <c r="AP29" s="491">
        <f t="shared" si="20"/>
        <v>49.701165016839184</v>
      </c>
      <c r="AQ29" s="491">
        <f t="shared" si="21"/>
        <v>-318.24225336486802</v>
      </c>
    </row>
    <row r="30" spans="1:43">
      <c r="A30" s="240">
        <v>77</v>
      </c>
      <c r="B30" s="364">
        <v>13</v>
      </c>
      <c r="C30" s="364">
        <v>13</v>
      </c>
      <c r="D30" s="18" t="s">
        <v>53</v>
      </c>
      <c r="E30" s="21">
        <v>4683</v>
      </c>
      <c r="F30" s="21">
        <v>4601</v>
      </c>
      <c r="G30" s="36">
        <v>4549</v>
      </c>
      <c r="H30" s="36"/>
      <c r="I30" s="22">
        <v>62638.926461373107</v>
      </c>
      <c r="J30" s="36">
        <v>44096.0499229294</v>
      </c>
      <c r="K30" s="478">
        <f t="shared" si="3"/>
        <v>106734.97638430251</v>
      </c>
      <c r="L30" s="478"/>
      <c r="M30" s="36">
        <v>-411774.1259344237</v>
      </c>
      <c r="N30" s="36">
        <v>-222588.5103502307</v>
      </c>
      <c r="O30" s="36">
        <v>-416717.24262111366</v>
      </c>
      <c r="P30" s="22">
        <v>159641.14571841064</v>
      </c>
      <c r="Q30" s="19">
        <f t="shared" si="4"/>
        <v>-891438.73318735743</v>
      </c>
      <c r="R30" s="22"/>
      <c r="S30" s="22">
        <v>-411774.1259344237</v>
      </c>
      <c r="T30" s="36">
        <v>-165082.38054579135</v>
      </c>
      <c r="U30" s="36">
        <v>-136379.01999999999</v>
      </c>
      <c r="V30" s="36">
        <v>-52222.520000000004</v>
      </c>
      <c r="W30" s="491">
        <f t="shared" si="5"/>
        <v>-416717.24262111366</v>
      </c>
      <c r="X30" s="22">
        <f t="shared" si="22"/>
        <v>226090.59966160145</v>
      </c>
      <c r="Y30" s="19">
        <f t="shared" si="6"/>
        <v>-956084.68943972723</v>
      </c>
      <c r="Z30" s="546"/>
      <c r="AA30" s="22">
        <f t="shared" si="7"/>
        <v>13.375811757713668</v>
      </c>
      <c r="AB30" s="22">
        <f t="shared" si="8"/>
        <v>9.4161968658828528</v>
      </c>
      <c r="AC30" s="22">
        <f t="shared" si="9"/>
        <v>22.792008623596523</v>
      </c>
      <c r="AE30" s="491">
        <f t="shared" si="10"/>
        <v>-89.496658538235977</v>
      </c>
      <c r="AF30" s="491">
        <f t="shared" si="11"/>
        <v>-48.378289578402672</v>
      </c>
      <c r="AG30" s="491">
        <f t="shared" si="12"/>
        <v>-90.571015566423313</v>
      </c>
      <c r="AH30" s="491">
        <f t="shared" si="13"/>
        <v>34.69705405746808</v>
      </c>
      <c r="AI30" s="491">
        <f t="shared" si="14"/>
        <v>-193.74890962559388</v>
      </c>
      <c r="AK30" s="491">
        <f t="shared" si="15"/>
        <v>-90.519702337749777</v>
      </c>
      <c r="AL30" s="491">
        <f t="shared" si="16"/>
        <v>-36.289817662297509</v>
      </c>
      <c r="AM30" s="491">
        <f t="shared" si="17"/>
        <v>-29.979999999999997</v>
      </c>
      <c r="AN30" s="491">
        <f t="shared" si="18"/>
        <v>-11.48</v>
      </c>
      <c r="AO30" s="491">
        <f t="shared" si="19"/>
        <v>-91.606340431108734</v>
      </c>
      <c r="AP30" s="491">
        <f t="shared" si="20"/>
        <v>49.701165016839184</v>
      </c>
      <c r="AQ30" s="491">
        <f t="shared" si="21"/>
        <v>-210.17469541431683</v>
      </c>
    </row>
    <row r="31" spans="1:43">
      <c r="A31" s="240">
        <v>78</v>
      </c>
      <c r="B31" s="364">
        <v>1</v>
      </c>
      <c r="C31" s="484">
        <v>34</v>
      </c>
      <c r="D31" s="18" t="s">
        <v>54</v>
      </c>
      <c r="E31" s="21">
        <v>7979</v>
      </c>
      <c r="F31" s="21">
        <v>7832</v>
      </c>
      <c r="G31" s="36">
        <v>7721</v>
      </c>
      <c r="H31" s="36"/>
      <c r="I31" s="22">
        <v>-1543134.5041248978</v>
      </c>
      <c r="J31" s="36">
        <v>-347526.20240419992</v>
      </c>
      <c r="K31" s="478">
        <f t="shared" si="3"/>
        <v>-1890660.7065290976</v>
      </c>
      <c r="L31" s="478"/>
      <c r="M31" s="36">
        <v>-2245375.2181295166</v>
      </c>
      <c r="N31" s="36">
        <v>-731305.84070142033</v>
      </c>
      <c r="O31" s="36">
        <v>-709352.19391622744</v>
      </c>
      <c r="P31" s="22">
        <v>271747.32737809001</v>
      </c>
      <c r="Q31" s="19">
        <f t="shared" si="4"/>
        <v>-3414285.9253690741</v>
      </c>
      <c r="R31" s="22"/>
      <c r="S31" s="22">
        <v>-2245375.2181295166</v>
      </c>
      <c r="T31" s="36">
        <v>-633416.68429447222</v>
      </c>
      <c r="U31" s="36">
        <v>-231475.58000000002</v>
      </c>
      <c r="V31" s="36">
        <v>-88637.08</v>
      </c>
      <c r="W31" s="491">
        <f t="shared" si="5"/>
        <v>-709352.19391622744</v>
      </c>
      <c r="X31" s="22">
        <f t="shared" si="22"/>
        <v>383742.69509501534</v>
      </c>
      <c r="Y31" s="19">
        <f t="shared" si="6"/>
        <v>-3524514.0612452016</v>
      </c>
      <c r="Z31" s="546"/>
      <c r="AA31" s="22">
        <f t="shared" si="7"/>
        <v>-193.39948666811603</v>
      </c>
      <c r="AB31" s="22">
        <f t="shared" si="8"/>
        <v>-43.555107457601196</v>
      </c>
      <c r="AC31" s="22">
        <f t="shared" si="9"/>
        <v>-236.95459412571722</v>
      </c>
      <c r="AE31" s="491">
        <f t="shared" si="10"/>
        <v>-286.69244358139895</v>
      </c>
      <c r="AF31" s="491">
        <f t="shared" si="11"/>
        <v>-93.374085891396874</v>
      </c>
      <c r="AG31" s="491">
        <f t="shared" si="12"/>
        <v>-90.571015566423313</v>
      </c>
      <c r="AH31" s="491">
        <f t="shared" si="13"/>
        <v>34.69705405746808</v>
      </c>
      <c r="AI31" s="491">
        <f t="shared" si="14"/>
        <v>-435.94049098175105</v>
      </c>
      <c r="AK31" s="491">
        <f t="shared" si="15"/>
        <v>-290.81404198025081</v>
      </c>
      <c r="AL31" s="491">
        <f t="shared" si="16"/>
        <v>-82.038166596875044</v>
      </c>
      <c r="AM31" s="491">
        <f t="shared" si="17"/>
        <v>-29.98</v>
      </c>
      <c r="AN31" s="491">
        <f t="shared" si="18"/>
        <v>-11.48</v>
      </c>
      <c r="AO31" s="491">
        <f t="shared" si="19"/>
        <v>-91.873098551512427</v>
      </c>
      <c r="AP31" s="491">
        <f t="shared" si="20"/>
        <v>49.701165016839184</v>
      </c>
      <c r="AQ31" s="491">
        <f t="shared" si="21"/>
        <v>-456.4841421117992</v>
      </c>
    </row>
    <row r="32" spans="1:43">
      <c r="A32" s="240">
        <v>79</v>
      </c>
      <c r="B32" s="364">
        <v>4</v>
      </c>
      <c r="C32" s="364">
        <v>4</v>
      </c>
      <c r="D32" s="18" t="s">
        <v>55</v>
      </c>
      <c r="E32" s="21">
        <v>6785</v>
      </c>
      <c r="F32" s="21">
        <v>6753</v>
      </c>
      <c r="G32" s="36">
        <v>6703</v>
      </c>
      <c r="H32" s="36"/>
      <c r="I32" s="22">
        <v>-870011.97962409223</v>
      </c>
      <c r="J32" s="36">
        <v>-833475.17045262607</v>
      </c>
      <c r="K32" s="478">
        <f t="shared" si="3"/>
        <v>-1703487.1500767183</v>
      </c>
      <c r="L32" s="478"/>
      <c r="M32" s="36">
        <v>-1053593.8958628413</v>
      </c>
      <c r="N32" s="36">
        <v>-882671.57430666231</v>
      </c>
      <c r="O32" s="36">
        <v>-611626.06812005665</v>
      </c>
      <c r="P32" s="22">
        <v>234309.20605008194</v>
      </c>
      <c r="Q32" s="19">
        <f t="shared" si="4"/>
        <v>-2313582.3322394784</v>
      </c>
      <c r="R32" s="22"/>
      <c r="S32" s="22">
        <v>-1053593.8958628413</v>
      </c>
      <c r="T32" s="36">
        <v>-798268.42399816879</v>
      </c>
      <c r="U32" s="36">
        <v>-200955.94</v>
      </c>
      <c r="V32" s="36">
        <v>-76950.44</v>
      </c>
      <c r="W32" s="491">
        <f t="shared" si="5"/>
        <v>-611626.06812005665</v>
      </c>
      <c r="X32" s="22">
        <f t="shared" si="22"/>
        <v>333146.90910787304</v>
      </c>
      <c r="Y32" s="19">
        <f t="shared" si="6"/>
        <v>-2408247.8588731936</v>
      </c>
      <c r="Z32" s="546"/>
      <c r="AA32" s="22">
        <f t="shared" si="7"/>
        <v>-128.22578918556997</v>
      </c>
      <c r="AB32" s="22">
        <f t="shared" si="8"/>
        <v>-122.84085047201563</v>
      </c>
      <c r="AC32" s="22">
        <f t="shared" si="9"/>
        <v>-251.0666396575856</v>
      </c>
      <c r="AE32" s="491">
        <f t="shared" si="10"/>
        <v>-156.01864295318248</v>
      </c>
      <c r="AF32" s="491">
        <f t="shared" si="11"/>
        <v>-130.70806668246146</v>
      </c>
      <c r="AG32" s="491">
        <f t="shared" si="12"/>
        <v>-90.571015566423313</v>
      </c>
      <c r="AH32" s="491">
        <f t="shared" si="13"/>
        <v>34.69705405746808</v>
      </c>
      <c r="AI32" s="491">
        <f t="shared" si="14"/>
        <v>-342.60067114459918</v>
      </c>
      <c r="AK32" s="491">
        <f t="shared" si="15"/>
        <v>-157.18244008098483</v>
      </c>
      <c r="AL32" s="491">
        <f t="shared" si="16"/>
        <v>-119.09121646996401</v>
      </c>
      <c r="AM32" s="491">
        <f t="shared" si="17"/>
        <v>-29.98</v>
      </c>
      <c r="AN32" s="491">
        <f t="shared" si="18"/>
        <v>-11.48</v>
      </c>
      <c r="AO32" s="491">
        <f t="shared" si="19"/>
        <v>-91.246616159936835</v>
      </c>
      <c r="AP32" s="491">
        <f t="shared" si="20"/>
        <v>49.701165016839184</v>
      </c>
      <c r="AQ32" s="491">
        <f t="shared" si="21"/>
        <v>-359.2791076940465</v>
      </c>
    </row>
    <row r="33" spans="1:43">
      <c r="A33" s="240">
        <v>81</v>
      </c>
      <c r="B33" s="364">
        <v>7</v>
      </c>
      <c r="C33" s="364">
        <v>7</v>
      </c>
      <c r="D33" s="18" t="s">
        <v>56</v>
      </c>
      <c r="E33" s="21">
        <v>2621</v>
      </c>
      <c r="F33" s="21">
        <v>2574</v>
      </c>
      <c r="G33" s="36">
        <v>2531</v>
      </c>
      <c r="H33" s="36"/>
      <c r="I33" s="22">
        <v>290115.99736029241</v>
      </c>
      <c r="J33" s="36">
        <v>412654.12146636535</v>
      </c>
      <c r="K33" s="478">
        <f t="shared" si="3"/>
        <v>702770.11882665777</v>
      </c>
      <c r="L33" s="478"/>
      <c r="M33" s="36">
        <v>-140682.24961389371</v>
      </c>
      <c r="N33" s="36">
        <v>75973.076748560328</v>
      </c>
      <c r="O33" s="36">
        <v>-233129.79406797362</v>
      </c>
      <c r="P33" s="22">
        <v>89310.21714392284</v>
      </c>
      <c r="Q33" s="19">
        <f t="shared" si="4"/>
        <v>-208528.74978938416</v>
      </c>
      <c r="R33" s="22"/>
      <c r="S33" s="22">
        <v>-140682.24961389371</v>
      </c>
      <c r="T33" s="36">
        <v>30924.512983428147</v>
      </c>
      <c r="U33" s="36">
        <v>-75879.38</v>
      </c>
      <c r="V33" s="36">
        <v>-29055.88</v>
      </c>
      <c r="W33" s="491">
        <f t="shared" si="5"/>
        <v>-233129.79406797362</v>
      </c>
      <c r="X33" s="22">
        <f t="shared" si="22"/>
        <v>125793.64865761997</v>
      </c>
      <c r="Y33" s="19">
        <f t="shared" si="6"/>
        <v>-322029.14204081928</v>
      </c>
      <c r="Z33" s="546"/>
      <c r="AA33" s="22">
        <f t="shared" si="7"/>
        <v>110.68904897378573</v>
      </c>
      <c r="AB33" s="22">
        <f t="shared" si="8"/>
        <v>157.44148091047896</v>
      </c>
      <c r="AC33" s="22">
        <f t="shared" si="9"/>
        <v>268.13052988426472</v>
      </c>
      <c r="AE33" s="491">
        <f t="shared" si="10"/>
        <v>-54.655108630106341</v>
      </c>
      <c r="AF33" s="491">
        <f t="shared" si="11"/>
        <v>29.51556983238552</v>
      </c>
      <c r="AG33" s="491">
        <f t="shared" si="12"/>
        <v>-90.571015566423313</v>
      </c>
      <c r="AH33" s="491">
        <f t="shared" si="13"/>
        <v>34.69705405746808</v>
      </c>
      <c r="AI33" s="491">
        <f t="shared" si="14"/>
        <v>-81.01350030667605</v>
      </c>
      <c r="AK33" s="491">
        <f t="shared" si="15"/>
        <v>-55.583662431408023</v>
      </c>
      <c r="AL33" s="491">
        <f t="shared" si="16"/>
        <v>12.21829829451922</v>
      </c>
      <c r="AM33" s="491">
        <f t="shared" si="17"/>
        <v>-29.98</v>
      </c>
      <c r="AN33" s="491">
        <f t="shared" si="18"/>
        <v>-11.48</v>
      </c>
      <c r="AO33" s="491">
        <f t="shared" si="19"/>
        <v>-92.109756644794004</v>
      </c>
      <c r="AP33" s="491">
        <f t="shared" si="20"/>
        <v>49.701165016839184</v>
      </c>
      <c r="AQ33" s="491">
        <f t="shared" si="21"/>
        <v>-127.23395576484366</v>
      </c>
    </row>
    <row r="34" spans="1:43">
      <c r="A34" s="240">
        <v>82</v>
      </c>
      <c r="B34" s="364">
        <v>5</v>
      </c>
      <c r="C34" s="364">
        <v>5</v>
      </c>
      <c r="D34" s="18" t="s">
        <v>57</v>
      </c>
      <c r="E34" s="21">
        <v>9405</v>
      </c>
      <c r="F34" s="21">
        <v>9359</v>
      </c>
      <c r="G34" s="36">
        <v>9371</v>
      </c>
      <c r="H34" s="36"/>
      <c r="I34" s="22">
        <v>348473.04083571001</v>
      </c>
      <c r="J34" s="36">
        <v>97994.88333825834</v>
      </c>
      <c r="K34" s="478">
        <f t="shared" si="3"/>
        <v>446467.92417396838</v>
      </c>
      <c r="L34" s="478"/>
      <c r="M34" s="36">
        <v>146175.49532770694</v>
      </c>
      <c r="N34" s="36">
        <v>4301.9551848895499</v>
      </c>
      <c r="O34" s="36">
        <v>-847654.13468615583</v>
      </c>
      <c r="P34" s="22">
        <v>324729.72892384377</v>
      </c>
      <c r="Q34" s="19">
        <f t="shared" si="4"/>
        <v>-372446.95524971554</v>
      </c>
      <c r="R34" s="22"/>
      <c r="S34" s="22">
        <v>146175.49532770694</v>
      </c>
      <c r="T34" s="36">
        <v>-19108.502576521525</v>
      </c>
      <c r="U34" s="36">
        <v>-280942.58</v>
      </c>
      <c r="V34" s="36">
        <v>-107579.08</v>
      </c>
      <c r="W34" s="491">
        <f t="shared" si="5"/>
        <v>-847654.13468615583</v>
      </c>
      <c r="X34" s="22">
        <f t="shared" si="22"/>
        <v>465749.61737280001</v>
      </c>
      <c r="Y34" s="19">
        <f t="shared" si="6"/>
        <v>-643359.18456217053</v>
      </c>
      <c r="Z34" s="546"/>
      <c r="AA34" s="22">
        <f t="shared" si="7"/>
        <v>37.051891635907495</v>
      </c>
      <c r="AB34" s="22">
        <f t="shared" si="8"/>
        <v>10.41944533102162</v>
      </c>
      <c r="AC34" s="22">
        <f t="shared" si="9"/>
        <v>47.471336966929123</v>
      </c>
      <c r="AE34" s="491">
        <f t="shared" si="10"/>
        <v>15.61870876458029</v>
      </c>
      <c r="AF34" s="491">
        <f t="shared" si="11"/>
        <v>0.45965970561914199</v>
      </c>
      <c r="AG34" s="491">
        <f t="shared" si="12"/>
        <v>-90.571015566423313</v>
      </c>
      <c r="AH34" s="491">
        <f t="shared" si="13"/>
        <v>34.69705405746808</v>
      </c>
      <c r="AI34" s="491">
        <f t="shared" si="14"/>
        <v>-39.795593038755804</v>
      </c>
      <c r="AK34" s="491">
        <f t="shared" si="15"/>
        <v>15.598708283823171</v>
      </c>
      <c r="AL34" s="491">
        <f t="shared" si="16"/>
        <v>-2.0391102952215907</v>
      </c>
      <c r="AM34" s="491">
        <f t="shared" si="17"/>
        <v>-29.98</v>
      </c>
      <c r="AN34" s="491">
        <f t="shared" si="18"/>
        <v>-11.48</v>
      </c>
      <c r="AO34" s="491">
        <f t="shared" si="19"/>
        <v>-90.455035181534072</v>
      </c>
      <c r="AP34" s="491">
        <f t="shared" si="20"/>
        <v>49.701165016839184</v>
      </c>
      <c r="AQ34" s="491">
        <f t="shared" si="21"/>
        <v>-68.654272176093329</v>
      </c>
    </row>
    <row r="35" spans="1:43">
      <c r="A35" s="240">
        <v>86</v>
      </c>
      <c r="B35" s="364">
        <v>5</v>
      </c>
      <c r="C35" s="364">
        <v>5</v>
      </c>
      <c r="D35" s="18" t="s">
        <v>58</v>
      </c>
      <c r="E35" s="21">
        <v>8143</v>
      </c>
      <c r="F35" s="21">
        <v>8031</v>
      </c>
      <c r="G35" s="36">
        <v>7998</v>
      </c>
      <c r="H35" s="36"/>
      <c r="I35" s="22">
        <v>246262.38394632383</v>
      </c>
      <c r="J35" s="36">
        <v>-45427.468053555327</v>
      </c>
      <c r="K35" s="478">
        <f t="shared" si="3"/>
        <v>200834.91589276851</v>
      </c>
      <c r="L35" s="478"/>
      <c r="M35" s="36">
        <v>-402318.4142881424</v>
      </c>
      <c r="N35" s="36">
        <v>-391110.87515942467</v>
      </c>
      <c r="O35" s="36">
        <v>-727375.82601394563</v>
      </c>
      <c r="P35" s="22">
        <v>278652.04113552615</v>
      </c>
      <c r="Q35" s="19">
        <f t="shared" si="4"/>
        <v>-1242153.0743259867</v>
      </c>
      <c r="R35" s="22"/>
      <c r="S35" s="22">
        <v>-402318.4142881424</v>
      </c>
      <c r="T35" s="36">
        <v>-290734.49427277991</v>
      </c>
      <c r="U35" s="36">
        <v>-239780.04</v>
      </c>
      <c r="V35" s="36">
        <v>-91817.040000000008</v>
      </c>
      <c r="W35" s="491">
        <f t="shared" si="5"/>
        <v>-727375.82601394563</v>
      </c>
      <c r="X35" s="22">
        <f t="shared" si="22"/>
        <v>397509.91780467983</v>
      </c>
      <c r="Y35" s="19">
        <f t="shared" si="6"/>
        <v>-1354515.8967701881</v>
      </c>
      <c r="Z35" s="546"/>
      <c r="AA35" s="22">
        <f t="shared" si="7"/>
        <v>30.242218340454848</v>
      </c>
      <c r="AB35" s="22">
        <f t="shared" si="8"/>
        <v>-5.5787139940507586</v>
      </c>
      <c r="AC35" s="22">
        <f t="shared" si="9"/>
        <v>24.663504346404089</v>
      </c>
      <c r="AE35" s="491">
        <f t="shared" si="10"/>
        <v>-50.095681022057327</v>
      </c>
      <c r="AF35" s="491">
        <f t="shared" si="11"/>
        <v>-48.70014632790744</v>
      </c>
      <c r="AG35" s="491">
        <f t="shared" si="12"/>
        <v>-90.571015566423313</v>
      </c>
      <c r="AH35" s="491">
        <f t="shared" si="13"/>
        <v>34.69705405746808</v>
      </c>
      <c r="AI35" s="491">
        <f t="shared" si="14"/>
        <v>-154.66978885892001</v>
      </c>
      <c r="AK35" s="491">
        <f t="shared" si="15"/>
        <v>-50.302377380362891</v>
      </c>
      <c r="AL35" s="491">
        <f t="shared" si="16"/>
        <v>-36.350899508974734</v>
      </c>
      <c r="AM35" s="491">
        <f t="shared" si="17"/>
        <v>-29.98</v>
      </c>
      <c r="AN35" s="491">
        <f t="shared" si="18"/>
        <v>-11.48</v>
      </c>
      <c r="AO35" s="491">
        <f t="shared" si="19"/>
        <v>-90.944714430350786</v>
      </c>
      <c r="AP35" s="491">
        <f t="shared" si="20"/>
        <v>49.701165016839191</v>
      </c>
      <c r="AQ35" s="491">
        <f t="shared" si="21"/>
        <v>-169.35682630284921</v>
      </c>
    </row>
    <row r="36" spans="1:43">
      <c r="A36" s="240">
        <v>90</v>
      </c>
      <c r="B36" s="364">
        <v>12</v>
      </c>
      <c r="C36" s="364">
        <v>12</v>
      </c>
      <c r="D36" s="18" t="s">
        <v>59</v>
      </c>
      <c r="E36" s="21">
        <v>3136</v>
      </c>
      <c r="F36" s="21">
        <v>3061</v>
      </c>
      <c r="G36" s="36">
        <v>3001</v>
      </c>
      <c r="H36" s="36"/>
      <c r="I36" s="22">
        <v>94114.218245721509</v>
      </c>
      <c r="J36" s="36">
        <v>-675256.10001324408</v>
      </c>
      <c r="K36" s="478">
        <f t="shared" si="3"/>
        <v>-581141.88176752254</v>
      </c>
      <c r="L36" s="478"/>
      <c r="M36" s="36">
        <v>-485495.99844049948</v>
      </c>
      <c r="N36" s="36">
        <v>-1028764.8660668052</v>
      </c>
      <c r="O36" s="36">
        <v>-277237.87864882179</v>
      </c>
      <c r="P36" s="22">
        <v>106207.68246990979</v>
      </c>
      <c r="Q36" s="19">
        <f t="shared" si="4"/>
        <v>-1685291.0606862167</v>
      </c>
      <c r="R36" s="22"/>
      <c r="S36" s="22">
        <v>-485495.99844049948</v>
      </c>
      <c r="T36" s="36">
        <v>-990506.60409519274</v>
      </c>
      <c r="U36" s="36">
        <v>-89969.98</v>
      </c>
      <c r="V36" s="36">
        <v>-34451.480000000003</v>
      </c>
      <c r="W36" s="491">
        <f t="shared" si="5"/>
        <v>-277237.87864882179</v>
      </c>
      <c r="X36" s="22">
        <f t="shared" si="22"/>
        <v>149153.19621553438</v>
      </c>
      <c r="Y36" s="19">
        <f t="shared" si="6"/>
        <v>-1728508.7449689796</v>
      </c>
      <c r="Z36" s="546"/>
      <c r="AA36" s="22">
        <f t="shared" si="7"/>
        <v>30.01091143039589</v>
      </c>
      <c r="AB36" s="22">
        <f t="shared" si="8"/>
        <v>-215.32401148381507</v>
      </c>
      <c r="AC36" s="22">
        <f t="shared" si="9"/>
        <v>-185.31310005341919</v>
      </c>
      <c r="AE36" s="491">
        <f t="shared" si="10"/>
        <v>-158.60699066987894</v>
      </c>
      <c r="AF36" s="491">
        <f t="shared" si="11"/>
        <v>-336.08783602313139</v>
      </c>
      <c r="AG36" s="491">
        <f t="shared" si="12"/>
        <v>-90.571015566423327</v>
      </c>
      <c r="AH36" s="491">
        <f t="shared" si="13"/>
        <v>34.69705405746808</v>
      </c>
      <c r="AI36" s="491">
        <f t="shared" si="14"/>
        <v>-550.56878820196562</v>
      </c>
      <c r="AK36" s="491">
        <f t="shared" si="15"/>
        <v>-161.77807345568127</v>
      </c>
      <c r="AL36" s="491">
        <f t="shared" si="16"/>
        <v>-330.05884841559237</v>
      </c>
      <c r="AM36" s="491">
        <f t="shared" si="17"/>
        <v>-29.979999999999997</v>
      </c>
      <c r="AN36" s="491">
        <f t="shared" si="18"/>
        <v>-11.48</v>
      </c>
      <c r="AO36" s="491">
        <f t="shared" si="19"/>
        <v>-92.381832272183203</v>
      </c>
      <c r="AP36" s="491">
        <f t="shared" si="20"/>
        <v>49.701165016839177</v>
      </c>
      <c r="AQ36" s="491">
        <f t="shared" si="21"/>
        <v>-575.97758912661766</v>
      </c>
    </row>
    <row r="37" spans="1:43">
      <c r="A37" s="240">
        <v>91</v>
      </c>
      <c r="B37" s="364">
        <v>1</v>
      </c>
      <c r="C37" s="484">
        <v>31</v>
      </c>
      <c r="D37" s="18" t="s">
        <v>60</v>
      </c>
      <c r="E37" s="21">
        <v>658457</v>
      </c>
      <c r="F37" s="21">
        <v>664028</v>
      </c>
      <c r="G37" s="36">
        <v>674500</v>
      </c>
      <c r="H37" s="36"/>
      <c r="I37" s="22">
        <v>-6980980.3654889707</v>
      </c>
      <c r="J37" s="36">
        <v>-76687612.739061773</v>
      </c>
      <c r="K37" s="478">
        <f t="shared" si="3"/>
        <v>-83668593.104550749</v>
      </c>
      <c r="L37" s="478"/>
      <c r="M37" s="36">
        <v>55076117.060363501</v>
      </c>
      <c r="N37" s="36">
        <v>-28079132.172586184</v>
      </c>
      <c r="O37" s="36">
        <v>-60141690.324540943</v>
      </c>
      <c r="P37" s="22">
        <v>23039815.411672413</v>
      </c>
      <c r="Q37" s="19">
        <f t="shared" si="4"/>
        <v>-10104890.025091212</v>
      </c>
      <c r="R37" s="22"/>
      <c r="S37" s="22">
        <v>55076117.060363501</v>
      </c>
      <c r="T37" s="36">
        <v>-19779701.53538074</v>
      </c>
      <c r="U37" s="36">
        <v>-20221510</v>
      </c>
      <c r="V37" s="36">
        <v>-7743260</v>
      </c>
      <c r="W37" s="491">
        <f t="shared" si="5"/>
        <v>-60141690.324540943</v>
      </c>
      <c r="X37" s="22">
        <f t="shared" si="22"/>
        <v>33523435.803858031</v>
      </c>
      <c r="Y37" s="19">
        <f t="shared" si="6"/>
        <v>-19286608.995700147</v>
      </c>
      <c r="Z37" s="546"/>
      <c r="AA37" s="22">
        <f t="shared" si="7"/>
        <v>-10.60202923727589</v>
      </c>
      <c r="AB37" s="22">
        <f t="shared" si="8"/>
        <v>-116.46563517292971</v>
      </c>
      <c r="AC37" s="22">
        <f t="shared" si="9"/>
        <v>-127.06766441020559</v>
      </c>
      <c r="AE37" s="491">
        <f t="shared" si="10"/>
        <v>82.942461854565622</v>
      </c>
      <c r="AF37" s="491">
        <f t="shared" si="11"/>
        <v>-42.286066510126354</v>
      </c>
      <c r="AG37" s="491">
        <f t="shared" si="12"/>
        <v>-90.571015566423313</v>
      </c>
      <c r="AH37" s="491">
        <f t="shared" si="13"/>
        <v>34.69705405746808</v>
      </c>
      <c r="AI37" s="491">
        <f t="shared" si="14"/>
        <v>-15.217566164515972</v>
      </c>
      <c r="AK37" s="491">
        <f t="shared" si="15"/>
        <v>81.654732483859902</v>
      </c>
      <c r="AL37" s="491">
        <f t="shared" si="16"/>
        <v>-29.324983744078192</v>
      </c>
      <c r="AM37" s="491">
        <f t="shared" si="17"/>
        <v>-29.98</v>
      </c>
      <c r="AN37" s="491">
        <f t="shared" si="18"/>
        <v>-11.48</v>
      </c>
      <c r="AO37" s="491">
        <f t="shared" si="19"/>
        <v>-89.164848516739724</v>
      </c>
      <c r="AP37" s="491">
        <f t="shared" si="20"/>
        <v>49.701165016839184</v>
      </c>
      <c r="AQ37" s="491">
        <f t="shared" si="21"/>
        <v>-28.593934760118824</v>
      </c>
    </row>
    <row r="38" spans="1:43">
      <c r="A38" s="240">
        <v>92</v>
      </c>
      <c r="B38" s="364">
        <v>1</v>
      </c>
      <c r="C38" s="484">
        <v>35</v>
      </c>
      <c r="D38" s="18" t="s">
        <v>61</v>
      </c>
      <c r="E38" s="21">
        <v>239206</v>
      </c>
      <c r="F38" s="21">
        <v>242819</v>
      </c>
      <c r="G38" s="36">
        <v>247443</v>
      </c>
      <c r="H38" s="36"/>
      <c r="I38" s="22">
        <v>-27694606.953011636</v>
      </c>
      <c r="J38" s="36">
        <v>-3093860.6356005617</v>
      </c>
      <c r="K38" s="478">
        <f t="shared" si="3"/>
        <v>-30788467.588612199</v>
      </c>
      <c r="L38" s="478"/>
      <c r="M38" s="36">
        <v>-26465622.019977588</v>
      </c>
      <c r="N38" s="36">
        <v>111614.11005873444</v>
      </c>
      <c r="O38" s="36">
        <v>-21992363.428823341</v>
      </c>
      <c r="P38" s="22">
        <v>8425103.9691803418</v>
      </c>
      <c r="Q38" s="19">
        <f t="shared" si="4"/>
        <v>-39921267.369561851</v>
      </c>
      <c r="R38" s="22"/>
      <c r="S38" s="22">
        <v>-26465622.019977588</v>
      </c>
      <c r="T38" s="36">
        <v>-495769.57870802219</v>
      </c>
      <c r="U38" s="36">
        <v>-7418341.1399999997</v>
      </c>
      <c r="V38" s="36">
        <v>-2840645.64</v>
      </c>
      <c r="W38" s="491">
        <f t="shared" si="5"/>
        <v>-21992363.428823341</v>
      </c>
      <c r="X38" s="22">
        <f t="shared" si="22"/>
        <v>12298205.375261739</v>
      </c>
      <c r="Y38" s="19">
        <f t="shared" si="6"/>
        <v>-46914536.432247207</v>
      </c>
      <c r="Z38" s="546"/>
      <c r="AA38" s="22">
        <f t="shared" si="7"/>
        <v>-115.77722529122028</v>
      </c>
      <c r="AB38" s="22">
        <f t="shared" si="8"/>
        <v>-12.933875553291145</v>
      </c>
      <c r="AC38" s="22">
        <f t="shared" si="9"/>
        <v>-128.71110084451141</v>
      </c>
      <c r="AE38" s="491">
        <f t="shared" si="10"/>
        <v>-108.99320901567665</v>
      </c>
      <c r="AF38" s="491">
        <f t="shared" si="11"/>
        <v>0.45965970561914199</v>
      </c>
      <c r="AG38" s="491">
        <f t="shared" si="12"/>
        <v>-90.571015566423313</v>
      </c>
      <c r="AH38" s="491">
        <f t="shared" si="13"/>
        <v>34.69705405746808</v>
      </c>
      <c r="AI38" s="491">
        <f t="shared" si="14"/>
        <v>-164.40751081901271</v>
      </c>
      <c r="AK38" s="491">
        <f t="shared" si="15"/>
        <v>-106.95643853322821</v>
      </c>
      <c r="AL38" s="491">
        <f t="shared" si="16"/>
        <v>-2.0035708373565719</v>
      </c>
      <c r="AM38" s="491">
        <f t="shared" si="17"/>
        <v>-29.979999999999997</v>
      </c>
      <c r="AN38" s="491">
        <f t="shared" si="18"/>
        <v>-11.48</v>
      </c>
      <c r="AO38" s="491">
        <f t="shared" si="19"/>
        <v>-88.87850304443181</v>
      </c>
      <c r="AP38" s="491">
        <f t="shared" si="20"/>
        <v>49.701165016839184</v>
      </c>
      <c r="AQ38" s="491">
        <f t="shared" si="21"/>
        <v>-189.59734739817739</v>
      </c>
    </row>
    <row r="39" spans="1:43">
      <c r="A39" s="240">
        <v>97</v>
      </c>
      <c r="B39" s="364">
        <v>10</v>
      </c>
      <c r="C39" s="364">
        <v>10</v>
      </c>
      <c r="D39" s="18" t="s">
        <v>62</v>
      </c>
      <c r="E39" s="21">
        <v>2131</v>
      </c>
      <c r="F39" s="21">
        <v>2091</v>
      </c>
      <c r="G39" s="36">
        <v>2062</v>
      </c>
      <c r="H39" s="36"/>
      <c r="I39" s="22">
        <v>-317202.09788532177</v>
      </c>
      <c r="J39" s="36">
        <v>271315.2243055604</v>
      </c>
      <c r="K39" s="478">
        <f t="shared" si="3"/>
        <v>-45886.873579761363</v>
      </c>
      <c r="L39" s="478"/>
      <c r="M39" s="36">
        <v>-405409.91501179541</v>
      </c>
      <c r="N39" s="36">
        <v>172304.65670424153</v>
      </c>
      <c r="O39" s="36">
        <v>-189383.99354939113</v>
      </c>
      <c r="P39" s="22">
        <v>72551.540034165751</v>
      </c>
      <c r="Q39" s="19">
        <f t="shared" si="4"/>
        <v>-349937.71182277927</v>
      </c>
      <c r="R39" s="22"/>
      <c r="S39" s="22">
        <v>-405409.91501179541</v>
      </c>
      <c r="T39" s="36">
        <v>135709.26166426818</v>
      </c>
      <c r="U39" s="36">
        <v>-61818.76</v>
      </c>
      <c r="V39" s="36">
        <v>-23671.760000000002</v>
      </c>
      <c r="W39" s="491">
        <f t="shared" si="5"/>
        <v>-189383.99354939113</v>
      </c>
      <c r="X39" s="22">
        <f t="shared" si="22"/>
        <v>102483.8022647224</v>
      </c>
      <c r="Y39" s="19">
        <f t="shared" si="6"/>
        <v>-442091.36463219603</v>
      </c>
      <c r="Z39" s="546"/>
      <c r="AA39" s="22">
        <f t="shared" si="7"/>
        <v>-148.85128948161508</v>
      </c>
      <c r="AB39" s="22">
        <f t="shared" si="8"/>
        <v>127.31826574639156</v>
      </c>
      <c r="AC39" s="22">
        <f t="shared" si="9"/>
        <v>-21.533023735223541</v>
      </c>
      <c r="AE39" s="491">
        <f t="shared" si="10"/>
        <v>-193.88326877656405</v>
      </c>
      <c r="AF39" s="491">
        <f t="shared" si="11"/>
        <v>82.402992206715226</v>
      </c>
      <c r="AG39" s="491">
        <f t="shared" si="12"/>
        <v>-90.571015566423313</v>
      </c>
      <c r="AH39" s="491">
        <f t="shared" si="13"/>
        <v>34.69705405746808</v>
      </c>
      <c r="AI39" s="491">
        <f t="shared" si="14"/>
        <v>-167.35423807880406</v>
      </c>
      <c r="AK39" s="491">
        <f t="shared" si="15"/>
        <v>-196.61004607749535</v>
      </c>
      <c r="AL39" s="491">
        <f t="shared" si="16"/>
        <v>65.814384900227054</v>
      </c>
      <c r="AM39" s="491">
        <f t="shared" si="17"/>
        <v>-29.98</v>
      </c>
      <c r="AN39" s="491">
        <f t="shared" si="18"/>
        <v>-11.48</v>
      </c>
      <c r="AO39" s="491">
        <f t="shared" si="19"/>
        <v>-91.84480773491326</v>
      </c>
      <c r="AP39" s="491">
        <f t="shared" si="20"/>
        <v>49.701165016839184</v>
      </c>
      <c r="AQ39" s="491">
        <f t="shared" si="21"/>
        <v>-214.3993038953424</v>
      </c>
    </row>
    <row r="40" spans="1:43">
      <c r="A40" s="240">
        <v>98</v>
      </c>
      <c r="B40" s="364">
        <v>7</v>
      </c>
      <c r="C40" s="364">
        <v>7</v>
      </c>
      <c r="D40" s="18" t="s">
        <v>63</v>
      </c>
      <c r="E40" s="21">
        <v>23090</v>
      </c>
      <c r="F40" s="21">
        <v>22943</v>
      </c>
      <c r="G40" s="36">
        <v>22885</v>
      </c>
      <c r="H40" s="36"/>
      <c r="I40" s="22">
        <v>4335426.4234630624</v>
      </c>
      <c r="J40" s="22">
        <v>3029037.0495852563</v>
      </c>
      <c r="K40" s="478">
        <f t="shared" si="3"/>
        <v>7364463.4730483182</v>
      </c>
      <c r="L40" s="478"/>
      <c r="M40" s="36">
        <v>4495154.9679005193</v>
      </c>
      <c r="N40" s="22">
        <v>2695723.6163410065</v>
      </c>
      <c r="O40" s="22">
        <v>-2077970.81014045</v>
      </c>
      <c r="P40" s="22">
        <v>796054.51124049013</v>
      </c>
      <c r="Q40" s="19">
        <f t="shared" si="4"/>
        <v>5908962.2853415664</v>
      </c>
      <c r="R40" s="22"/>
      <c r="S40" s="22">
        <v>4495154.9679005193</v>
      </c>
      <c r="T40" s="22">
        <v>2294189.3512036996</v>
      </c>
      <c r="U40" s="22">
        <v>-686092.3</v>
      </c>
      <c r="V40" s="22">
        <v>-262719.8</v>
      </c>
      <c r="W40" s="491">
        <f t="shared" si="5"/>
        <v>-2077970.81014045</v>
      </c>
      <c r="X40" s="22">
        <f t="shared" si="22"/>
        <v>1137411.1614103648</v>
      </c>
      <c r="Y40" s="19">
        <f t="shared" si="6"/>
        <v>4899972.570374134</v>
      </c>
      <c r="Z40" s="546"/>
      <c r="AA40" s="22">
        <f t="shared" si="7"/>
        <v>187.76207983815775</v>
      </c>
      <c r="AB40" s="22">
        <f t="shared" si="8"/>
        <v>131.1839345857625</v>
      </c>
      <c r="AC40" s="22">
        <f t="shared" si="9"/>
        <v>318.94601442392025</v>
      </c>
      <c r="AE40" s="491">
        <f t="shared" si="10"/>
        <v>195.92707875607022</v>
      </c>
      <c r="AF40" s="491">
        <f t="shared" si="11"/>
        <v>117.49656175482747</v>
      </c>
      <c r="AG40" s="491">
        <f t="shared" si="12"/>
        <v>-90.571015566423313</v>
      </c>
      <c r="AH40" s="491">
        <f t="shared" si="13"/>
        <v>34.69705405746808</v>
      </c>
      <c r="AI40" s="491">
        <f t="shared" si="14"/>
        <v>257.54967900194248</v>
      </c>
      <c r="AK40" s="491">
        <f t="shared" si="15"/>
        <v>196.42363853618176</v>
      </c>
      <c r="AL40" s="491">
        <f t="shared" si="16"/>
        <v>100.24860612644525</v>
      </c>
      <c r="AM40" s="491">
        <f t="shared" si="17"/>
        <v>-29.98</v>
      </c>
      <c r="AN40" s="491">
        <f t="shared" si="18"/>
        <v>-11.479999999999999</v>
      </c>
      <c r="AO40" s="491">
        <f t="shared" si="19"/>
        <v>-90.800559761435437</v>
      </c>
      <c r="AP40" s="491">
        <f t="shared" si="20"/>
        <v>49.701165016839184</v>
      </c>
      <c r="AQ40" s="491">
        <f t="shared" si="21"/>
        <v>214.11284991803078</v>
      </c>
    </row>
    <row r="41" spans="1:43">
      <c r="A41" s="240">
        <v>102</v>
      </c>
      <c r="B41" s="364">
        <v>4</v>
      </c>
      <c r="C41" s="364">
        <v>4</v>
      </c>
      <c r="D41" s="18" t="s">
        <v>64</v>
      </c>
      <c r="E41" s="21">
        <v>9870</v>
      </c>
      <c r="F41" s="21">
        <v>9745</v>
      </c>
      <c r="G41" s="36">
        <v>9646</v>
      </c>
      <c r="H41" s="36"/>
      <c r="I41" s="22">
        <v>1048170.5654000834</v>
      </c>
      <c r="J41" s="36">
        <v>660474.0562988912</v>
      </c>
      <c r="K41" s="478">
        <f t="shared" si="3"/>
        <v>1708644.6216989746</v>
      </c>
      <c r="L41" s="478"/>
      <c r="M41" s="36">
        <v>310285.04827605054</v>
      </c>
      <c r="N41" s="36">
        <v>4479.3838312585385</v>
      </c>
      <c r="O41" s="36">
        <v>-882614.54669479514</v>
      </c>
      <c r="P41" s="22">
        <v>338122.79179002641</v>
      </c>
      <c r="Q41" s="19">
        <f t="shared" si="4"/>
        <v>-229727.32279745961</v>
      </c>
      <c r="R41" s="22"/>
      <c r="S41" s="22">
        <v>310285.04827605054</v>
      </c>
      <c r="T41" s="36">
        <v>-19896.608356469947</v>
      </c>
      <c r="U41" s="36">
        <v>-289187.08</v>
      </c>
      <c r="V41" s="36">
        <v>-110736.08</v>
      </c>
      <c r="W41" s="491">
        <f t="shared" si="5"/>
        <v>-882614.54669479514</v>
      </c>
      <c r="X41" s="22">
        <f t="shared" si="22"/>
        <v>479417.43775243073</v>
      </c>
      <c r="Y41" s="19">
        <f t="shared" si="6"/>
        <v>-512731.82902278384</v>
      </c>
      <c r="Z41" s="546"/>
      <c r="AA41" s="22">
        <f t="shared" si="7"/>
        <v>106.19762567376732</v>
      </c>
      <c r="AB41" s="22">
        <f t="shared" si="8"/>
        <v>66.917330932005186</v>
      </c>
      <c r="AC41" s="22">
        <f t="shared" si="9"/>
        <v>173.11495660577251</v>
      </c>
      <c r="AE41" s="491">
        <f t="shared" si="10"/>
        <v>31.840435944181689</v>
      </c>
      <c r="AF41" s="491">
        <f t="shared" si="11"/>
        <v>0.45965970561914199</v>
      </c>
      <c r="AG41" s="491">
        <f t="shared" si="12"/>
        <v>-90.571015566423313</v>
      </c>
      <c r="AH41" s="491">
        <f t="shared" si="13"/>
        <v>34.69705405746808</v>
      </c>
      <c r="AI41" s="491">
        <f t="shared" si="14"/>
        <v>-23.573865859154399</v>
      </c>
      <c r="AK41" s="491">
        <f t="shared" si="15"/>
        <v>32.167224577654004</v>
      </c>
      <c r="AL41" s="491">
        <f t="shared" si="16"/>
        <v>-2.062679696917888</v>
      </c>
      <c r="AM41" s="491">
        <f t="shared" si="17"/>
        <v>-29.98</v>
      </c>
      <c r="AN41" s="491">
        <f t="shared" si="18"/>
        <v>-11.48</v>
      </c>
      <c r="AO41" s="491">
        <f t="shared" si="19"/>
        <v>-91.500575025377884</v>
      </c>
      <c r="AP41" s="491">
        <f t="shared" si="20"/>
        <v>49.701165016839184</v>
      </c>
      <c r="AQ41" s="491">
        <f t="shared" si="21"/>
        <v>-53.154865127802594</v>
      </c>
    </row>
    <row r="42" spans="1:43">
      <c r="A42" s="240">
        <v>103</v>
      </c>
      <c r="B42" s="364">
        <v>5</v>
      </c>
      <c r="C42" s="364">
        <v>5</v>
      </c>
      <c r="D42" s="18" t="s">
        <v>65</v>
      </c>
      <c r="E42" s="21">
        <v>2166</v>
      </c>
      <c r="F42" s="21">
        <v>2161</v>
      </c>
      <c r="G42" s="36">
        <v>2125</v>
      </c>
      <c r="H42" s="36"/>
      <c r="I42" s="22">
        <v>205163.71927565767</v>
      </c>
      <c r="J42" s="36">
        <v>123638.49758452934</v>
      </c>
      <c r="K42" s="478">
        <f t="shared" si="3"/>
        <v>328802.21686018701</v>
      </c>
      <c r="L42" s="478"/>
      <c r="M42" s="36">
        <v>142099.67890654004</v>
      </c>
      <c r="N42" s="36">
        <v>40211.771044527421</v>
      </c>
      <c r="O42" s="36">
        <v>-195723.96463904079</v>
      </c>
      <c r="P42" s="22">
        <v>74980.333818188519</v>
      </c>
      <c r="Q42" s="19">
        <f t="shared" si="4"/>
        <v>61567.819130215183</v>
      </c>
      <c r="R42" s="22"/>
      <c r="S42" s="22">
        <v>142099.67890654004</v>
      </c>
      <c r="T42" s="36">
        <v>2391.2790878643864</v>
      </c>
      <c r="U42" s="36">
        <v>-63707.5</v>
      </c>
      <c r="V42" s="36">
        <v>-24395</v>
      </c>
      <c r="W42" s="491">
        <f t="shared" si="5"/>
        <v>-195723.96463904079</v>
      </c>
      <c r="X42" s="22">
        <f t="shared" si="22"/>
        <v>105614.97566078327</v>
      </c>
      <c r="Y42" s="19">
        <f t="shared" si="6"/>
        <v>-33720.530983853096</v>
      </c>
      <c r="Z42" s="546"/>
      <c r="AA42" s="22">
        <f t="shared" si="7"/>
        <v>94.72009200168867</v>
      </c>
      <c r="AB42" s="22">
        <f t="shared" si="8"/>
        <v>57.081485496089257</v>
      </c>
      <c r="AC42" s="22">
        <f t="shared" si="9"/>
        <v>151.80157749777794</v>
      </c>
      <c r="AE42" s="491">
        <f t="shared" si="10"/>
        <v>65.756445583776042</v>
      </c>
      <c r="AF42" s="491">
        <f t="shared" si="11"/>
        <v>18.607945879003896</v>
      </c>
      <c r="AG42" s="491">
        <f t="shared" si="12"/>
        <v>-90.571015566423313</v>
      </c>
      <c r="AH42" s="491">
        <f t="shared" si="13"/>
        <v>34.69705405746808</v>
      </c>
      <c r="AI42" s="491">
        <f t="shared" si="14"/>
        <v>28.490429953824702</v>
      </c>
      <c r="AK42" s="491">
        <f t="shared" si="15"/>
        <v>66.870437132489428</v>
      </c>
      <c r="AL42" s="491">
        <f t="shared" si="16"/>
        <v>1.1253078060538289</v>
      </c>
      <c r="AM42" s="491">
        <f t="shared" si="17"/>
        <v>-29.98</v>
      </c>
      <c r="AN42" s="491">
        <f t="shared" si="18"/>
        <v>-11.48</v>
      </c>
      <c r="AO42" s="491">
        <f t="shared" si="19"/>
        <v>-92.105395124254485</v>
      </c>
      <c r="AP42" s="491">
        <f t="shared" si="20"/>
        <v>49.701165016839184</v>
      </c>
      <c r="AQ42" s="491">
        <f t="shared" si="21"/>
        <v>-15.868485168872045</v>
      </c>
    </row>
    <row r="43" spans="1:43">
      <c r="A43" s="240">
        <v>105</v>
      </c>
      <c r="B43" s="364">
        <v>18</v>
      </c>
      <c r="C43" s="364">
        <v>18</v>
      </c>
      <c r="D43" s="18" t="s">
        <v>66</v>
      </c>
      <c r="E43" s="21">
        <v>2139</v>
      </c>
      <c r="F43" s="21">
        <v>2094</v>
      </c>
      <c r="G43" s="36">
        <v>2063</v>
      </c>
      <c r="H43" s="36"/>
      <c r="I43" s="22">
        <v>338605.69872906734</v>
      </c>
      <c r="J43" s="36">
        <v>353435.51227285573</v>
      </c>
      <c r="K43" s="478">
        <f t="shared" si="3"/>
        <v>692041.21100192307</v>
      </c>
      <c r="L43" s="478"/>
      <c r="M43" s="36">
        <v>416536.76124356815</v>
      </c>
      <c r="N43" s="36">
        <v>365103.72918725054</v>
      </c>
      <c r="O43" s="36">
        <v>-189655.70659609043</v>
      </c>
      <c r="P43" s="22">
        <v>72655.631196338159</v>
      </c>
      <c r="Q43" s="19">
        <f t="shared" si="4"/>
        <v>664640.4150310664</v>
      </c>
      <c r="R43" s="22"/>
      <c r="S43" s="22">
        <v>416536.76124356815</v>
      </c>
      <c r="T43" s="36">
        <v>328455.82999370474</v>
      </c>
      <c r="U43" s="36">
        <v>-61848.74</v>
      </c>
      <c r="V43" s="36">
        <v>-23683.24</v>
      </c>
      <c r="W43" s="491">
        <f t="shared" si="5"/>
        <v>-189655.70659609043</v>
      </c>
      <c r="X43" s="22">
        <f t="shared" si="22"/>
        <v>102533.50342973923</v>
      </c>
      <c r="Y43" s="19">
        <f t="shared" si="6"/>
        <v>572338.40807092167</v>
      </c>
      <c r="Z43" s="546"/>
      <c r="AA43" s="22">
        <f t="shared" si="7"/>
        <v>158.30093442219138</v>
      </c>
      <c r="AB43" s="22">
        <f t="shared" si="8"/>
        <v>165.23399358244774</v>
      </c>
      <c r="AC43" s="22">
        <f t="shared" si="9"/>
        <v>323.53492800463914</v>
      </c>
      <c r="AE43" s="491">
        <f t="shared" si="10"/>
        <v>198.91917919941173</v>
      </c>
      <c r="AF43" s="491">
        <f t="shared" si="11"/>
        <v>174.35708175131353</v>
      </c>
      <c r="AG43" s="491">
        <f t="shared" si="12"/>
        <v>-90.571015566423313</v>
      </c>
      <c r="AH43" s="491">
        <f t="shared" si="13"/>
        <v>34.69705405746808</v>
      </c>
      <c r="AI43" s="491">
        <f t="shared" si="14"/>
        <v>317.40229944177003</v>
      </c>
      <c r="AK43" s="491">
        <f t="shared" si="15"/>
        <v>201.90827011321772</v>
      </c>
      <c r="AL43" s="491">
        <f t="shared" si="16"/>
        <v>159.21271449040464</v>
      </c>
      <c r="AM43" s="491">
        <f t="shared" si="17"/>
        <v>-29.98</v>
      </c>
      <c r="AN43" s="491">
        <f t="shared" si="18"/>
        <v>-11.48</v>
      </c>
      <c r="AO43" s="491">
        <f t="shared" si="19"/>
        <v>-91.931995441633745</v>
      </c>
      <c r="AP43" s="491">
        <f t="shared" si="20"/>
        <v>49.701165016839177</v>
      </c>
      <c r="AQ43" s="491">
        <f t="shared" si="21"/>
        <v>277.43015417882776</v>
      </c>
    </row>
    <row r="44" spans="1:43">
      <c r="A44" s="240">
        <v>106</v>
      </c>
      <c r="B44" s="364">
        <v>1</v>
      </c>
      <c r="C44" s="484">
        <v>33</v>
      </c>
      <c r="D44" s="18" t="s">
        <v>67</v>
      </c>
      <c r="E44" s="21">
        <v>46880</v>
      </c>
      <c r="F44" s="21">
        <v>46797</v>
      </c>
      <c r="G44" s="36">
        <v>46901</v>
      </c>
      <c r="H44" s="36"/>
      <c r="I44" s="22">
        <v>1749488.2548557413</v>
      </c>
      <c r="J44" s="36">
        <v>3681008.4198144875</v>
      </c>
      <c r="K44" s="478">
        <f t="shared" si="3"/>
        <v>5430496.6746702287</v>
      </c>
      <c r="L44" s="478"/>
      <c r="M44" s="36">
        <v>-1346101.2265264208</v>
      </c>
      <c r="N44" s="36">
        <v>721215.86000360036</v>
      </c>
      <c r="O44" s="36">
        <v>-4238451.8154619122</v>
      </c>
      <c r="P44" s="22">
        <v>1623718.0387273338</v>
      </c>
      <c r="Q44" s="19">
        <f t="shared" si="4"/>
        <v>-3239619.1432573991</v>
      </c>
      <c r="R44" s="22"/>
      <c r="S44" s="22">
        <v>-1346101.2265264208</v>
      </c>
      <c r="T44" s="36">
        <v>-95546.596332244662</v>
      </c>
      <c r="U44" s="36">
        <v>-1406091.98</v>
      </c>
      <c r="V44" s="36">
        <v>-538423.48</v>
      </c>
      <c r="W44" s="491">
        <f t="shared" si="5"/>
        <v>-4238451.8154619122</v>
      </c>
      <c r="X44" s="22">
        <f t="shared" si="22"/>
        <v>2331034.3404547749</v>
      </c>
      <c r="Y44" s="19">
        <f t="shared" si="6"/>
        <v>-5293580.7578658024</v>
      </c>
      <c r="Z44" s="546"/>
      <c r="AA44" s="22">
        <f t="shared" si="7"/>
        <v>37.318435470472295</v>
      </c>
      <c r="AB44" s="22">
        <f t="shared" si="8"/>
        <v>78.519804176930194</v>
      </c>
      <c r="AC44" s="22">
        <f t="shared" si="9"/>
        <v>115.83823964740249</v>
      </c>
      <c r="AE44" s="491">
        <f t="shared" si="10"/>
        <v>-28.764690611073803</v>
      </c>
      <c r="AF44" s="491">
        <f t="shared" si="11"/>
        <v>15.411583221223591</v>
      </c>
      <c r="AG44" s="491">
        <f t="shared" si="12"/>
        <v>-90.571015566423327</v>
      </c>
      <c r="AH44" s="491">
        <f t="shared" si="13"/>
        <v>34.69705405746808</v>
      </c>
      <c r="AI44" s="491">
        <f t="shared" si="14"/>
        <v>-69.227068898805456</v>
      </c>
      <c r="AK44" s="491">
        <f t="shared" si="15"/>
        <v>-28.70090672963094</v>
      </c>
      <c r="AL44" s="491">
        <f t="shared" si="16"/>
        <v>-2.0371974229173082</v>
      </c>
      <c r="AM44" s="491">
        <f t="shared" si="17"/>
        <v>-29.98</v>
      </c>
      <c r="AN44" s="491">
        <f t="shared" si="18"/>
        <v>-11.48</v>
      </c>
      <c r="AO44" s="491">
        <f t="shared" si="19"/>
        <v>-90.370180069975319</v>
      </c>
      <c r="AP44" s="491">
        <f t="shared" si="20"/>
        <v>49.701165016839191</v>
      </c>
      <c r="AQ44" s="491">
        <f t="shared" si="21"/>
        <v>-112.86711920568436</v>
      </c>
    </row>
    <row r="45" spans="1:43">
      <c r="A45" s="240">
        <v>108</v>
      </c>
      <c r="B45" s="364">
        <v>6</v>
      </c>
      <c r="C45" s="364">
        <v>6</v>
      </c>
      <c r="D45" s="18" t="s">
        <v>68</v>
      </c>
      <c r="E45" s="21">
        <v>10337</v>
      </c>
      <c r="F45" s="21">
        <v>10257</v>
      </c>
      <c r="G45" s="36">
        <v>10319</v>
      </c>
      <c r="H45" s="36"/>
      <c r="I45" s="22">
        <v>632336.26354080834</v>
      </c>
      <c r="J45" s="36">
        <v>90917.135641304398</v>
      </c>
      <c r="K45" s="478">
        <f t="shared" si="3"/>
        <v>723253.39918211277</v>
      </c>
      <c r="L45" s="478"/>
      <c r="M45" s="36">
        <v>874673.67666952522</v>
      </c>
      <c r="N45" s="36">
        <v>55791.027299867907</v>
      </c>
      <c r="O45" s="36">
        <v>-928986.90666480397</v>
      </c>
      <c r="P45" s="22">
        <v>355887.68346745009</v>
      </c>
      <c r="Q45" s="19">
        <f t="shared" si="4"/>
        <v>357365.48077203927</v>
      </c>
      <c r="R45" s="22"/>
      <c r="S45" s="22">
        <v>874673.67666952522</v>
      </c>
      <c r="T45" s="36">
        <v>-20941.971463551796</v>
      </c>
      <c r="U45" s="36">
        <v>-309363.62</v>
      </c>
      <c r="V45" s="36">
        <v>-118462.12000000001</v>
      </c>
      <c r="W45" s="491">
        <f t="shared" si="5"/>
        <v>-928986.90666480397</v>
      </c>
      <c r="X45" s="22">
        <f t="shared" si="22"/>
        <v>512866.32180876361</v>
      </c>
      <c r="Y45" s="19">
        <f t="shared" si="6"/>
        <v>9785.3803499331116</v>
      </c>
      <c r="Z45" s="546"/>
      <c r="AA45" s="22">
        <f t="shared" si="7"/>
        <v>61.172125717404306</v>
      </c>
      <c r="AB45" s="22">
        <f t="shared" si="8"/>
        <v>8.795311564409829</v>
      </c>
      <c r="AC45" s="22">
        <f t="shared" si="9"/>
        <v>69.967437281814142</v>
      </c>
      <c r="AE45" s="491">
        <f t="shared" si="10"/>
        <v>85.275780117921926</v>
      </c>
      <c r="AF45" s="491">
        <f t="shared" si="11"/>
        <v>5.4393124012740479</v>
      </c>
      <c r="AG45" s="491">
        <f t="shared" si="12"/>
        <v>-90.571015566423313</v>
      </c>
      <c r="AH45" s="491">
        <f t="shared" si="13"/>
        <v>34.69705405746808</v>
      </c>
      <c r="AI45" s="491">
        <f t="shared" si="14"/>
        <v>34.841131010240737</v>
      </c>
      <c r="AK45" s="491">
        <f t="shared" si="15"/>
        <v>84.763414736847096</v>
      </c>
      <c r="AL45" s="491">
        <f t="shared" si="16"/>
        <v>-2.0294574535857928</v>
      </c>
      <c r="AM45" s="491">
        <f t="shared" si="17"/>
        <v>-29.98</v>
      </c>
      <c r="AN45" s="491">
        <f t="shared" si="18"/>
        <v>-11.48</v>
      </c>
      <c r="AO45" s="491">
        <f t="shared" si="19"/>
        <v>-90.026834641419129</v>
      </c>
      <c r="AP45" s="491">
        <f t="shared" si="20"/>
        <v>49.701165016839191</v>
      </c>
      <c r="AQ45" s="491">
        <f t="shared" si="21"/>
        <v>0.94828765868137532</v>
      </c>
    </row>
    <row r="46" spans="1:43">
      <c r="A46" s="240">
        <v>109</v>
      </c>
      <c r="B46" s="364">
        <v>5</v>
      </c>
      <c r="C46" s="364">
        <v>5</v>
      </c>
      <c r="D46" s="18" t="s">
        <v>69</v>
      </c>
      <c r="E46" s="21">
        <v>67971</v>
      </c>
      <c r="F46" s="21">
        <v>68043</v>
      </c>
      <c r="G46" s="36">
        <v>68319</v>
      </c>
      <c r="H46" s="36"/>
      <c r="I46" s="22">
        <v>-1056323.821490908</v>
      </c>
      <c r="J46" s="36">
        <v>2251283.1293844273</v>
      </c>
      <c r="K46" s="478">
        <f t="shared" si="3"/>
        <v>1194959.3078935193</v>
      </c>
      <c r="L46" s="478"/>
      <c r="M46" s="36">
        <v>804310.22624768852</v>
      </c>
      <c r="N46" s="36">
        <v>2189707.6726485007</v>
      </c>
      <c r="O46" s="36">
        <v>-6162723.6121861413</v>
      </c>
      <c r="P46" s="22">
        <v>2360891.6492323005</v>
      </c>
      <c r="Q46" s="19">
        <f t="shared" si="4"/>
        <v>-807814.06405765144</v>
      </c>
      <c r="R46" s="22"/>
      <c r="S46" s="22">
        <v>804310.22624768852</v>
      </c>
      <c r="T46" s="36">
        <v>998860.96547255316</v>
      </c>
      <c r="U46" s="36">
        <v>-2048203.62</v>
      </c>
      <c r="V46" s="36">
        <v>-784302.12</v>
      </c>
      <c r="W46" s="491">
        <f t="shared" si="5"/>
        <v>-6162723.6121861413</v>
      </c>
      <c r="X46" s="22">
        <f t="shared" si="22"/>
        <v>3395533.8927854365</v>
      </c>
      <c r="Y46" s="19">
        <f t="shared" si="6"/>
        <v>-3796524.2676804634</v>
      </c>
      <c r="Z46" s="546"/>
      <c r="AA46" s="22">
        <f t="shared" si="7"/>
        <v>-15.54080154022904</v>
      </c>
      <c r="AB46" s="22">
        <f t="shared" si="8"/>
        <v>33.121230074361527</v>
      </c>
      <c r="AC46" s="22">
        <f t="shared" si="9"/>
        <v>17.580428534132487</v>
      </c>
      <c r="AE46" s="491">
        <f t="shared" si="10"/>
        <v>11.820616760690864</v>
      </c>
      <c r="AF46" s="491">
        <f t="shared" si="11"/>
        <v>32.181233523632123</v>
      </c>
      <c r="AG46" s="491">
        <f t="shared" si="12"/>
        <v>-90.571015566423313</v>
      </c>
      <c r="AH46" s="491">
        <f t="shared" si="13"/>
        <v>34.69705405746808</v>
      </c>
      <c r="AI46" s="491">
        <f t="shared" si="14"/>
        <v>-11.872111224632238</v>
      </c>
      <c r="AK46" s="491">
        <f t="shared" si="15"/>
        <v>11.772862984641</v>
      </c>
      <c r="AL46" s="491">
        <f t="shared" si="16"/>
        <v>14.620544291815646</v>
      </c>
      <c r="AM46" s="491">
        <f t="shared" si="17"/>
        <v>-29.98</v>
      </c>
      <c r="AN46" s="491">
        <f t="shared" si="18"/>
        <v>-11.48</v>
      </c>
      <c r="AO46" s="491">
        <f t="shared" si="19"/>
        <v>-90.205120276733282</v>
      </c>
      <c r="AP46" s="491">
        <f t="shared" si="20"/>
        <v>49.701165016839191</v>
      </c>
      <c r="AQ46" s="491">
        <f t="shared" si="21"/>
        <v>-55.57054798343745</v>
      </c>
    </row>
    <row r="47" spans="1:43">
      <c r="A47" s="240">
        <v>111</v>
      </c>
      <c r="B47" s="364">
        <v>7</v>
      </c>
      <c r="C47" s="364">
        <v>7</v>
      </c>
      <c r="D47" s="18" t="s">
        <v>70</v>
      </c>
      <c r="E47" s="21">
        <v>18344</v>
      </c>
      <c r="F47" s="21">
        <v>18131</v>
      </c>
      <c r="G47" s="36">
        <v>17953</v>
      </c>
      <c r="H47" s="36"/>
      <c r="I47" s="22">
        <v>4154602.9293716196</v>
      </c>
      <c r="J47" s="36">
        <v>4471601.8892766926</v>
      </c>
      <c r="K47" s="478">
        <f t="shared" si="3"/>
        <v>8626204.8186483122</v>
      </c>
      <c r="L47" s="478"/>
      <c r="M47" s="36">
        <v>3283324.5640364131</v>
      </c>
      <c r="N47" s="36">
        <v>3542745.7105385</v>
      </c>
      <c r="O47" s="36">
        <v>-1642143.083234821</v>
      </c>
      <c r="P47" s="22">
        <v>629092.28711595375</v>
      </c>
      <c r="Q47" s="19">
        <f t="shared" si="4"/>
        <v>5813019.4784560464</v>
      </c>
      <c r="R47" s="22"/>
      <c r="S47" s="22">
        <v>3283324.5640364131</v>
      </c>
      <c r="T47" s="36">
        <v>3225428.107731347</v>
      </c>
      <c r="U47" s="36">
        <v>-538230.94000000006</v>
      </c>
      <c r="V47" s="36">
        <v>-206100.44</v>
      </c>
      <c r="W47" s="491">
        <f t="shared" si="5"/>
        <v>-1642143.083234821</v>
      </c>
      <c r="X47" s="22">
        <f t="shared" si="22"/>
        <v>892285.01554731384</v>
      </c>
      <c r="Y47" s="19">
        <f t="shared" si="6"/>
        <v>5014563.2240802525</v>
      </c>
      <c r="Z47" s="546"/>
      <c r="AA47" s="22">
        <f t="shared" si="7"/>
        <v>226.48293334995745</v>
      </c>
      <c r="AB47" s="22">
        <f t="shared" si="8"/>
        <v>243.76373142589907</v>
      </c>
      <c r="AC47" s="22">
        <f t="shared" si="9"/>
        <v>470.24666477585652</v>
      </c>
      <c r="AE47" s="491">
        <f t="shared" si="10"/>
        <v>181.08899476236351</v>
      </c>
      <c r="AF47" s="491">
        <f t="shared" si="11"/>
        <v>195.39714911138381</v>
      </c>
      <c r="AG47" s="491">
        <f t="shared" si="12"/>
        <v>-90.571015566423313</v>
      </c>
      <c r="AH47" s="491">
        <f t="shared" si="13"/>
        <v>34.69705405746808</v>
      </c>
      <c r="AI47" s="491">
        <f t="shared" si="14"/>
        <v>320.61218236479215</v>
      </c>
      <c r="AK47" s="491">
        <f t="shared" si="15"/>
        <v>182.88445184851631</v>
      </c>
      <c r="AL47" s="491">
        <f t="shared" si="16"/>
        <v>179.65956150678699</v>
      </c>
      <c r="AM47" s="491">
        <f t="shared" si="17"/>
        <v>-29.980000000000004</v>
      </c>
      <c r="AN47" s="491">
        <f t="shared" si="18"/>
        <v>-11.48</v>
      </c>
      <c r="AO47" s="491">
        <f t="shared" si="19"/>
        <v>-91.469007031405397</v>
      </c>
      <c r="AP47" s="491">
        <f t="shared" si="20"/>
        <v>49.701165016839184</v>
      </c>
      <c r="AQ47" s="491">
        <f t="shared" si="21"/>
        <v>279.31617134073707</v>
      </c>
    </row>
    <row r="48" spans="1:43">
      <c r="A48" s="240">
        <v>139</v>
      </c>
      <c r="B48" s="364">
        <v>17</v>
      </c>
      <c r="C48" s="364">
        <v>17</v>
      </c>
      <c r="D48" s="18" t="s">
        <v>71</v>
      </c>
      <c r="E48" s="21">
        <v>9912</v>
      </c>
      <c r="F48" s="21">
        <v>9853</v>
      </c>
      <c r="G48" s="36">
        <v>9766</v>
      </c>
      <c r="H48" s="36"/>
      <c r="I48" s="22">
        <v>-534634.40564460063</v>
      </c>
      <c r="J48" s="36">
        <v>-955570.43802996131</v>
      </c>
      <c r="K48" s="478">
        <f t="shared" si="3"/>
        <v>-1490204.8436745619</v>
      </c>
      <c r="L48" s="478"/>
      <c r="M48" s="36">
        <v>-910061.4245212822</v>
      </c>
      <c r="N48" s="36">
        <v>-1099119.8085925479</v>
      </c>
      <c r="O48" s="36">
        <v>-892396.21637596888</v>
      </c>
      <c r="P48" s="22">
        <v>341870.07362823299</v>
      </c>
      <c r="Q48" s="19">
        <f t="shared" si="4"/>
        <v>-2559707.375861566</v>
      </c>
      <c r="R48" s="22"/>
      <c r="S48" s="22">
        <v>-910061.4245212822</v>
      </c>
      <c r="T48" s="36">
        <v>-975970.95030888345</v>
      </c>
      <c r="U48" s="36">
        <v>-292784.68</v>
      </c>
      <c r="V48" s="36">
        <v>-112113.68000000001</v>
      </c>
      <c r="W48" s="491">
        <f t="shared" si="5"/>
        <v>-892396.21637596888</v>
      </c>
      <c r="X48" s="22">
        <f t="shared" si="22"/>
        <v>485381.57755445148</v>
      </c>
      <c r="Y48" s="19">
        <f t="shared" si="6"/>
        <v>-2697945.3736516833</v>
      </c>
      <c r="Z48" s="546"/>
      <c r="AA48" s="22">
        <f t="shared" si="7"/>
        <v>-53.938095807566647</v>
      </c>
      <c r="AB48" s="22">
        <f t="shared" si="8"/>
        <v>-96.405411423523134</v>
      </c>
      <c r="AC48" s="22">
        <f t="shared" si="9"/>
        <v>-150.34350723108977</v>
      </c>
      <c r="AE48" s="491">
        <f t="shared" si="10"/>
        <v>-92.363891659523205</v>
      </c>
      <c r="AF48" s="491">
        <f t="shared" si="11"/>
        <v>-111.55179220466334</v>
      </c>
      <c r="AG48" s="491">
        <f t="shared" si="12"/>
        <v>-90.571015566423313</v>
      </c>
      <c r="AH48" s="491">
        <f t="shared" si="13"/>
        <v>34.69705405746808</v>
      </c>
      <c r="AI48" s="491">
        <f t="shared" si="14"/>
        <v>-259.78964537314181</v>
      </c>
      <c r="AK48" s="491">
        <f t="shared" si="15"/>
        <v>-93.186711501257648</v>
      </c>
      <c r="AL48" s="491">
        <f t="shared" si="16"/>
        <v>-99.935587785058715</v>
      </c>
      <c r="AM48" s="491">
        <f t="shared" si="17"/>
        <v>-29.98</v>
      </c>
      <c r="AN48" s="491">
        <f t="shared" si="18"/>
        <v>-11.48</v>
      </c>
      <c r="AO48" s="491">
        <f t="shared" si="19"/>
        <v>-91.377863646935168</v>
      </c>
      <c r="AP48" s="491">
        <f t="shared" si="20"/>
        <v>49.701165016839184</v>
      </c>
      <c r="AQ48" s="491">
        <f t="shared" si="21"/>
        <v>-276.2589979164124</v>
      </c>
    </row>
    <row r="49" spans="1:43">
      <c r="A49" s="240">
        <v>140</v>
      </c>
      <c r="B49" s="364">
        <v>11</v>
      </c>
      <c r="C49" s="364">
        <v>11</v>
      </c>
      <c r="D49" s="18" t="s">
        <v>72</v>
      </c>
      <c r="E49" s="21">
        <v>20958</v>
      </c>
      <c r="F49" s="21">
        <v>20801</v>
      </c>
      <c r="G49" s="36">
        <v>20618</v>
      </c>
      <c r="H49" s="36"/>
      <c r="I49" s="22">
        <v>6270362.2196530169</v>
      </c>
      <c r="J49" s="36">
        <v>3747967.5276693455</v>
      </c>
      <c r="K49" s="478">
        <f t="shared" si="3"/>
        <v>10018329.747322362</v>
      </c>
      <c r="L49" s="478"/>
      <c r="M49" s="36">
        <v>5687944.3897173535</v>
      </c>
      <c r="N49" s="36">
        <v>2960840.0346355471</v>
      </c>
      <c r="O49" s="36">
        <v>-1883967.6947971713</v>
      </c>
      <c r="P49" s="22">
        <v>721733.4214493935</v>
      </c>
      <c r="Q49" s="19">
        <f t="shared" si="4"/>
        <v>7486550.1510051228</v>
      </c>
      <c r="R49" s="22"/>
      <c r="S49" s="22">
        <v>5687944.3897173535</v>
      </c>
      <c r="T49" s="36">
        <v>2596793.7351489444</v>
      </c>
      <c r="U49" s="36">
        <v>-618127.64</v>
      </c>
      <c r="V49" s="36">
        <v>-236694.64</v>
      </c>
      <c r="W49" s="491">
        <f t="shared" si="5"/>
        <v>-1883967.6947971713</v>
      </c>
      <c r="X49" s="22">
        <f t="shared" si="22"/>
        <v>1024738.6203171903</v>
      </c>
      <c r="Y49" s="19">
        <f t="shared" si="6"/>
        <v>6570686.7703863168</v>
      </c>
      <c r="Z49" s="546"/>
      <c r="AA49" s="22">
        <f t="shared" si="7"/>
        <v>299.18705122879174</v>
      </c>
      <c r="AB49" s="22">
        <f t="shared" si="8"/>
        <v>178.83230879231536</v>
      </c>
      <c r="AC49" s="22">
        <f t="shared" si="9"/>
        <v>478.01936002110705</v>
      </c>
      <c r="AE49" s="491">
        <f t="shared" si="10"/>
        <v>273.44571846148517</v>
      </c>
      <c r="AF49" s="491">
        <f t="shared" si="11"/>
        <v>142.3412352596292</v>
      </c>
      <c r="AG49" s="491">
        <f t="shared" si="12"/>
        <v>-90.571015566423313</v>
      </c>
      <c r="AH49" s="491">
        <f t="shared" si="13"/>
        <v>34.69705405746808</v>
      </c>
      <c r="AI49" s="491">
        <f t="shared" si="14"/>
        <v>359.91299221215917</v>
      </c>
      <c r="AK49" s="491">
        <f t="shared" si="15"/>
        <v>275.87275146558119</v>
      </c>
      <c r="AL49" s="491">
        <f t="shared" si="16"/>
        <v>125.947896747936</v>
      </c>
      <c r="AM49" s="491">
        <f t="shared" si="17"/>
        <v>-29.98</v>
      </c>
      <c r="AN49" s="491">
        <f t="shared" si="18"/>
        <v>-11.48</v>
      </c>
      <c r="AO49" s="491">
        <f t="shared" si="19"/>
        <v>-91.374900319971445</v>
      </c>
      <c r="AP49" s="491">
        <f t="shared" si="20"/>
        <v>49.701165016839184</v>
      </c>
      <c r="AQ49" s="491">
        <f t="shared" si="21"/>
        <v>318.68691291038493</v>
      </c>
    </row>
    <row r="50" spans="1:43">
      <c r="A50" s="240">
        <v>142</v>
      </c>
      <c r="B50" s="364">
        <v>7</v>
      </c>
      <c r="C50" s="364">
        <v>7</v>
      </c>
      <c r="D50" s="18" t="s">
        <v>73</v>
      </c>
      <c r="E50" s="21">
        <v>6559</v>
      </c>
      <c r="F50" s="21">
        <v>6504</v>
      </c>
      <c r="G50" s="36">
        <v>6444</v>
      </c>
      <c r="H50" s="36"/>
      <c r="I50" s="22">
        <v>-71566.627596771534</v>
      </c>
      <c r="J50" s="36">
        <v>140890.71835605166</v>
      </c>
      <c r="K50" s="478">
        <f t="shared" si="3"/>
        <v>69324.090759280123</v>
      </c>
      <c r="L50" s="478"/>
      <c r="M50" s="36">
        <v>302401.4120114441</v>
      </c>
      <c r="N50" s="36">
        <v>265464.53475643415</v>
      </c>
      <c r="O50" s="36">
        <v>-589073.88524401723</v>
      </c>
      <c r="P50" s="22">
        <v>225669.63958977239</v>
      </c>
      <c r="Q50" s="19">
        <f t="shared" si="4"/>
        <v>204461.7011136334</v>
      </c>
      <c r="R50" s="22"/>
      <c r="S50" s="22">
        <v>302401.4120114441</v>
      </c>
      <c r="T50" s="36">
        <v>151635.52981143817</v>
      </c>
      <c r="U50" s="36">
        <v>-193191.12</v>
      </c>
      <c r="V50" s="36">
        <v>-73977.12000000001</v>
      </c>
      <c r="W50" s="491">
        <f t="shared" si="5"/>
        <v>-589073.88524401723</v>
      </c>
      <c r="X50" s="22">
        <f t="shared" si="22"/>
        <v>320274.30736851174</v>
      </c>
      <c r="Y50" s="19">
        <f t="shared" si="6"/>
        <v>-81930.876052623207</v>
      </c>
      <c r="Z50" s="546"/>
      <c r="AA50" s="22">
        <f t="shared" si="7"/>
        <v>-10.911210183987123</v>
      </c>
      <c r="AB50" s="22">
        <f t="shared" si="8"/>
        <v>21.480518121062914</v>
      </c>
      <c r="AC50" s="22">
        <f t="shared" si="9"/>
        <v>10.569307937075793</v>
      </c>
      <c r="AE50" s="491">
        <f t="shared" si="10"/>
        <v>46.494682043579964</v>
      </c>
      <c r="AF50" s="491">
        <f t="shared" si="11"/>
        <v>40.815580374605496</v>
      </c>
      <c r="AG50" s="491">
        <f t="shared" si="12"/>
        <v>-90.571015566423313</v>
      </c>
      <c r="AH50" s="491">
        <f t="shared" si="13"/>
        <v>34.69705405746808</v>
      </c>
      <c r="AI50" s="491">
        <f t="shared" si="14"/>
        <v>31.43630090923023</v>
      </c>
      <c r="AK50" s="491">
        <f t="shared" si="15"/>
        <v>46.92759342201181</v>
      </c>
      <c r="AL50" s="491">
        <f t="shared" si="16"/>
        <v>23.53127402412138</v>
      </c>
      <c r="AM50" s="491">
        <f t="shared" si="17"/>
        <v>-29.98</v>
      </c>
      <c r="AN50" s="491">
        <f t="shared" si="18"/>
        <v>-11.480000000000002</v>
      </c>
      <c r="AO50" s="491">
        <f t="shared" si="19"/>
        <v>-91.414321111734523</v>
      </c>
      <c r="AP50" s="491">
        <f t="shared" si="20"/>
        <v>49.701165016839191</v>
      </c>
      <c r="AQ50" s="491">
        <f t="shared" si="21"/>
        <v>-12.714288648762137</v>
      </c>
    </row>
    <row r="51" spans="1:43">
      <c r="A51" s="240">
        <v>143</v>
      </c>
      <c r="B51" s="364">
        <v>6</v>
      </c>
      <c r="C51" s="364">
        <v>6</v>
      </c>
      <c r="D51" s="18" t="s">
        <v>74</v>
      </c>
      <c r="E51" s="21">
        <v>6877</v>
      </c>
      <c r="F51" s="21">
        <v>6804</v>
      </c>
      <c r="G51" s="36">
        <v>6850</v>
      </c>
      <c r="H51" s="36"/>
      <c r="I51" s="22">
        <v>-176703.40341126439</v>
      </c>
      <c r="J51" s="36">
        <v>251739.65739487222</v>
      </c>
      <c r="K51" s="478">
        <f t="shared" si="3"/>
        <v>75036.253983607836</v>
      </c>
      <c r="L51" s="478"/>
      <c r="M51" s="36">
        <v>-569157.69478586689</v>
      </c>
      <c r="N51" s="36">
        <v>3127.5246370326422</v>
      </c>
      <c r="O51" s="36">
        <v>-616245.18991394422</v>
      </c>
      <c r="P51" s="22">
        <v>236078.75580701281</v>
      </c>
      <c r="Q51" s="19">
        <f t="shared" si="4"/>
        <v>-946196.60425576568</v>
      </c>
      <c r="R51" s="22"/>
      <c r="S51" s="22">
        <v>-569157.69478586689</v>
      </c>
      <c r="T51" s="36">
        <v>-13891.895665204878</v>
      </c>
      <c r="U51" s="36">
        <v>-205363</v>
      </c>
      <c r="V51" s="36">
        <v>-78638</v>
      </c>
      <c r="W51" s="491">
        <f t="shared" si="5"/>
        <v>-616245.18991394422</v>
      </c>
      <c r="X51" s="22">
        <f t="shared" si="22"/>
        <v>340452.9803653484</v>
      </c>
      <c r="Y51" s="19">
        <f t="shared" si="6"/>
        <v>-1142842.7999996673</v>
      </c>
      <c r="Z51" s="546"/>
      <c r="AA51" s="22">
        <f t="shared" si="7"/>
        <v>-25.69483836138787</v>
      </c>
      <c r="AB51" s="22">
        <f t="shared" si="8"/>
        <v>36.606028412806779</v>
      </c>
      <c r="AC51" s="22">
        <f t="shared" si="9"/>
        <v>10.91119005141891</v>
      </c>
      <c r="AE51" s="491">
        <f t="shared" si="10"/>
        <v>-83.650454848011009</v>
      </c>
      <c r="AF51" s="491">
        <f t="shared" si="11"/>
        <v>0.45965970561914199</v>
      </c>
      <c r="AG51" s="491">
        <f t="shared" si="12"/>
        <v>-90.571015566423313</v>
      </c>
      <c r="AH51" s="491">
        <f t="shared" si="13"/>
        <v>34.69705405746808</v>
      </c>
      <c r="AI51" s="491">
        <f t="shared" si="14"/>
        <v>-139.0647566513471</v>
      </c>
      <c r="AK51" s="491">
        <f t="shared" si="15"/>
        <v>-83.088714567279837</v>
      </c>
      <c r="AL51" s="491">
        <f t="shared" si="16"/>
        <v>-2.02801396572334</v>
      </c>
      <c r="AM51" s="491">
        <f t="shared" si="17"/>
        <v>-29.98</v>
      </c>
      <c r="AN51" s="491">
        <f t="shared" si="18"/>
        <v>-11.48</v>
      </c>
      <c r="AO51" s="491">
        <f t="shared" si="19"/>
        <v>-89.962801447291127</v>
      </c>
      <c r="AP51" s="491">
        <f t="shared" si="20"/>
        <v>49.701165016839184</v>
      </c>
      <c r="AQ51" s="491">
        <f t="shared" si="21"/>
        <v>-166.83836496345509</v>
      </c>
    </row>
    <row r="52" spans="1:43">
      <c r="A52" s="240">
        <v>145</v>
      </c>
      <c r="B52" s="364">
        <v>14</v>
      </c>
      <c r="C52" s="364">
        <v>14</v>
      </c>
      <c r="D52" s="18" t="s">
        <v>75</v>
      </c>
      <c r="E52" s="21">
        <v>12366</v>
      </c>
      <c r="F52" s="21">
        <v>12369</v>
      </c>
      <c r="G52" s="36">
        <v>12343</v>
      </c>
      <c r="H52" s="36"/>
      <c r="I52" s="22">
        <v>1593397.3832346916</v>
      </c>
      <c r="J52" s="36">
        <v>27999.957431392664</v>
      </c>
      <c r="K52" s="478">
        <f t="shared" si="3"/>
        <v>1621397.3406660843</v>
      </c>
      <c r="L52" s="478"/>
      <c r="M52" s="36">
        <v>918783.69266658579</v>
      </c>
      <c r="N52" s="36">
        <v>-287397.89555781212</v>
      </c>
      <c r="O52" s="36">
        <v>-1120272.8915410899</v>
      </c>
      <c r="P52" s="22">
        <v>429167.86163682269</v>
      </c>
      <c r="Q52" s="19">
        <f t="shared" si="4"/>
        <v>-59719.232795493561</v>
      </c>
      <c r="R52" s="22"/>
      <c r="S52" s="22">
        <v>918783.69266658579</v>
      </c>
      <c r="T52" s="36">
        <v>-132802.5207368797</v>
      </c>
      <c r="U52" s="36">
        <v>-370043.14</v>
      </c>
      <c r="V52" s="36">
        <v>-141697.64000000001</v>
      </c>
      <c r="W52" s="491">
        <f t="shared" si="5"/>
        <v>-1120272.8915410899</v>
      </c>
      <c r="X52" s="22">
        <f t="shared" si="22"/>
        <v>613461.47980284609</v>
      </c>
      <c r="Y52" s="19">
        <f t="shared" si="6"/>
        <v>-232571.01980853768</v>
      </c>
      <c r="Z52" s="546"/>
      <c r="AA52" s="22">
        <f t="shared" si="7"/>
        <v>128.8530958462471</v>
      </c>
      <c r="AB52" s="22">
        <f t="shared" si="8"/>
        <v>2.2642695642400668</v>
      </c>
      <c r="AC52" s="22">
        <f t="shared" si="9"/>
        <v>131.11736541048717</v>
      </c>
      <c r="AE52" s="491">
        <f t="shared" si="10"/>
        <v>74.281161990992459</v>
      </c>
      <c r="AF52" s="491">
        <f t="shared" si="11"/>
        <v>-23.235337986725856</v>
      </c>
      <c r="AG52" s="491">
        <f t="shared" si="12"/>
        <v>-90.571015566423299</v>
      </c>
      <c r="AH52" s="491">
        <f t="shared" si="13"/>
        <v>34.69705405746808</v>
      </c>
      <c r="AI52" s="491">
        <f t="shared" si="14"/>
        <v>-4.8281375046886215</v>
      </c>
      <c r="AK52" s="491">
        <f t="shared" si="15"/>
        <v>74.437632072153107</v>
      </c>
      <c r="AL52" s="491">
        <f t="shared" si="16"/>
        <v>-10.759338956240759</v>
      </c>
      <c r="AM52" s="491">
        <f t="shared" si="17"/>
        <v>-29.98</v>
      </c>
      <c r="AN52" s="491">
        <f t="shared" si="18"/>
        <v>-11.48</v>
      </c>
      <c r="AO52" s="491">
        <f t="shared" si="19"/>
        <v>-90.761799525325273</v>
      </c>
      <c r="AP52" s="491">
        <f t="shared" si="20"/>
        <v>49.701165016839191</v>
      </c>
      <c r="AQ52" s="491">
        <f t="shared" si="21"/>
        <v>-18.84234139257374</v>
      </c>
    </row>
    <row r="53" spans="1:43">
      <c r="A53" s="240">
        <v>146</v>
      </c>
      <c r="B53" s="364">
        <v>12</v>
      </c>
      <c r="C53" s="364">
        <v>12</v>
      </c>
      <c r="D53" s="18" t="s">
        <v>76</v>
      </c>
      <c r="E53" s="21">
        <v>4643</v>
      </c>
      <c r="F53" s="21">
        <v>4492</v>
      </c>
      <c r="G53" s="36">
        <v>4406</v>
      </c>
      <c r="H53" s="36"/>
      <c r="I53" s="22">
        <v>1279545.0623940355</v>
      </c>
      <c r="J53" s="36">
        <v>597398.68318906007</v>
      </c>
      <c r="K53" s="478">
        <f t="shared" si="3"/>
        <v>1876943.7455830956</v>
      </c>
      <c r="L53" s="478"/>
      <c r="M53" s="36">
        <v>304573.67127162195</v>
      </c>
      <c r="N53" s="36">
        <v>-4492.9769673992305</v>
      </c>
      <c r="O53" s="36">
        <v>-406845.0019243735</v>
      </c>
      <c r="P53" s="22">
        <v>155859.16682614663</v>
      </c>
      <c r="Q53" s="19">
        <f t="shared" si="4"/>
        <v>49094.859205995832</v>
      </c>
      <c r="R53" s="22"/>
      <c r="S53" s="22">
        <v>304573.67127162195</v>
      </c>
      <c r="T53" s="36">
        <v>-9171.4278847884052</v>
      </c>
      <c r="U53" s="36">
        <v>-132091.88</v>
      </c>
      <c r="V53" s="36">
        <v>-50580.880000000005</v>
      </c>
      <c r="W53" s="491">
        <f t="shared" si="5"/>
        <v>-406845.0019243735</v>
      </c>
      <c r="X53" s="22">
        <f t="shared" si="22"/>
        <v>218983.33306419346</v>
      </c>
      <c r="Y53" s="19">
        <f t="shared" si="6"/>
        <v>-75132.18547334653</v>
      </c>
      <c r="Z53" s="546"/>
      <c r="AA53" s="22">
        <f t="shared" si="7"/>
        <v>275.58584156666711</v>
      </c>
      <c r="AB53" s="22">
        <f t="shared" si="8"/>
        <v>128.66652663990095</v>
      </c>
      <c r="AC53" s="22">
        <f t="shared" si="9"/>
        <v>404.25236820656806</v>
      </c>
      <c r="AE53" s="491">
        <f t="shared" si="10"/>
        <v>67.803577754145579</v>
      </c>
      <c r="AF53" s="491">
        <f t="shared" si="11"/>
        <v>-1.0002174905163024</v>
      </c>
      <c r="AG53" s="491">
        <f t="shared" si="12"/>
        <v>-90.571015566423313</v>
      </c>
      <c r="AH53" s="491">
        <f t="shared" si="13"/>
        <v>34.69705405746808</v>
      </c>
      <c r="AI53" s="491">
        <f t="shared" si="14"/>
        <v>10.92939875467405</v>
      </c>
      <c r="AK53" s="491">
        <f t="shared" si="15"/>
        <v>69.127024800640484</v>
      </c>
      <c r="AL53" s="491">
        <f t="shared" si="16"/>
        <v>-2.0815769143868375</v>
      </c>
      <c r="AM53" s="491">
        <f t="shared" si="17"/>
        <v>-29.98</v>
      </c>
      <c r="AN53" s="491">
        <f t="shared" si="18"/>
        <v>-11.48</v>
      </c>
      <c r="AO53" s="491">
        <f t="shared" si="19"/>
        <v>-92.338856542072975</v>
      </c>
      <c r="AP53" s="491">
        <f t="shared" si="20"/>
        <v>49.701165016839184</v>
      </c>
      <c r="AQ53" s="491">
        <f t="shared" si="21"/>
        <v>-17.052243638980148</v>
      </c>
    </row>
    <row r="54" spans="1:43">
      <c r="A54" s="240">
        <v>148</v>
      </c>
      <c r="B54" s="364">
        <v>19</v>
      </c>
      <c r="C54" s="364">
        <v>19</v>
      </c>
      <c r="D54" s="18" t="s">
        <v>77</v>
      </c>
      <c r="E54" s="21">
        <v>7008</v>
      </c>
      <c r="F54" s="21">
        <v>7047</v>
      </c>
      <c r="G54" s="36">
        <v>7127</v>
      </c>
      <c r="H54" s="36"/>
      <c r="I54" s="22">
        <v>-56517.299530779419</v>
      </c>
      <c r="J54" s="36">
        <v>1965943.6151336934</v>
      </c>
      <c r="K54" s="478">
        <f t="shared" si="3"/>
        <v>1909426.315602914</v>
      </c>
      <c r="L54" s="478"/>
      <c r="M54" s="36">
        <v>804492.87175756262</v>
      </c>
      <c r="N54" s="36">
        <v>2405251.4224724765</v>
      </c>
      <c r="O54" s="36">
        <v>-638253.94669658504</v>
      </c>
      <c r="P54" s="22">
        <v>244510.13994297755</v>
      </c>
      <c r="Q54" s="19">
        <f t="shared" si="4"/>
        <v>2816000.4874764318</v>
      </c>
      <c r="R54" s="22"/>
      <c r="S54" s="22">
        <v>804492.87175756262</v>
      </c>
      <c r="T54" s="36">
        <v>2281919.1657308736</v>
      </c>
      <c r="U54" s="36">
        <v>-213667.46</v>
      </c>
      <c r="V54" s="36">
        <v>-81817.960000000006</v>
      </c>
      <c r="W54" s="491">
        <f t="shared" si="5"/>
        <v>-638253.94669658504</v>
      </c>
      <c r="X54" s="22">
        <f t="shared" si="22"/>
        <v>354220.20307501289</v>
      </c>
      <c r="Y54" s="19">
        <f t="shared" si="6"/>
        <v>2506892.8738668645</v>
      </c>
      <c r="Z54" s="546"/>
      <c r="AA54" s="22">
        <f t="shared" si="7"/>
        <v>-8.0646831522230897</v>
      </c>
      <c r="AB54" s="22">
        <f t="shared" si="8"/>
        <v>280.52848389464805</v>
      </c>
      <c r="AC54" s="22">
        <f t="shared" si="9"/>
        <v>272.46380074242495</v>
      </c>
      <c r="AE54" s="491">
        <f t="shared" si="10"/>
        <v>114.16104324642581</v>
      </c>
      <c r="AF54" s="491">
        <f t="shared" si="11"/>
        <v>341.31565523946028</v>
      </c>
      <c r="AG54" s="491">
        <f t="shared" si="12"/>
        <v>-90.571015566423313</v>
      </c>
      <c r="AH54" s="491">
        <f t="shared" si="13"/>
        <v>34.69705405746808</v>
      </c>
      <c r="AI54" s="491">
        <f t="shared" si="14"/>
        <v>399.60273697693088</v>
      </c>
      <c r="AK54" s="491">
        <f t="shared" si="15"/>
        <v>112.87959474639577</v>
      </c>
      <c r="AL54" s="491">
        <f t="shared" si="16"/>
        <v>320.17948165158884</v>
      </c>
      <c r="AM54" s="491">
        <f t="shared" si="17"/>
        <v>-29.98</v>
      </c>
      <c r="AN54" s="491">
        <f t="shared" si="18"/>
        <v>-11.48</v>
      </c>
      <c r="AO54" s="491">
        <f t="shared" si="19"/>
        <v>-89.554363223878923</v>
      </c>
      <c r="AP54" s="491">
        <f t="shared" si="20"/>
        <v>49.701165016839191</v>
      </c>
      <c r="AQ54" s="491">
        <f t="shared" si="21"/>
        <v>351.74587819094495</v>
      </c>
    </row>
    <row r="55" spans="1:43">
      <c r="A55" s="240">
        <v>149</v>
      </c>
      <c r="B55" s="364">
        <v>1</v>
      </c>
      <c r="C55" s="484">
        <v>34</v>
      </c>
      <c r="D55" s="18" t="s">
        <v>78</v>
      </c>
      <c r="E55" s="21">
        <v>5353</v>
      </c>
      <c r="F55" s="21">
        <v>5384</v>
      </c>
      <c r="G55" s="36">
        <v>5379</v>
      </c>
      <c r="H55" s="36"/>
      <c r="I55" s="22">
        <v>283177.42182702594</v>
      </c>
      <c r="J55" s="36">
        <v>264334.85681748344</v>
      </c>
      <c r="K55" s="478">
        <f t="shared" si="3"/>
        <v>547512.27864450938</v>
      </c>
      <c r="L55" s="478"/>
      <c r="M55" s="36">
        <v>653747.95431239984</v>
      </c>
      <c r="N55" s="36">
        <v>408476.08550515637</v>
      </c>
      <c r="O55" s="36">
        <v>-487634.34780962311</v>
      </c>
      <c r="P55" s="22">
        <v>186808.93904540813</v>
      </c>
      <c r="Q55" s="19">
        <f t="shared" si="4"/>
        <v>761398.63105334132</v>
      </c>
      <c r="R55" s="22"/>
      <c r="S55" s="22">
        <v>653747.95431239984</v>
      </c>
      <c r="T55" s="36">
        <v>314248.63122719532</v>
      </c>
      <c r="U55" s="36">
        <v>-161262.42000000001</v>
      </c>
      <c r="V55" s="36">
        <v>-61750.920000000006</v>
      </c>
      <c r="W55" s="491">
        <f t="shared" si="5"/>
        <v>-487634.34780962311</v>
      </c>
      <c r="X55" s="22">
        <f t="shared" si="22"/>
        <v>267342.56662557798</v>
      </c>
      <c r="Y55" s="19">
        <f t="shared" si="6"/>
        <v>524691.46435555001</v>
      </c>
      <c r="Z55" s="546"/>
      <c r="AA55" s="22">
        <f t="shared" si="7"/>
        <v>52.900695278727056</v>
      </c>
      <c r="AB55" s="22">
        <f t="shared" si="8"/>
        <v>49.380694342888745</v>
      </c>
      <c r="AC55" s="22">
        <f t="shared" si="9"/>
        <v>102.2813896216158</v>
      </c>
      <c r="AE55" s="491">
        <f t="shared" si="10"/>
        <v>121.42421142503711</v>
      </c>
      <c r="AF55" s="491">
        <f t="shared" si="11"/>
        <v>75.868515138402003</v>
      </c>
      <c r="AG55" s="491">
        <f t="shared" si="12"/>
        <v>-90.571015566423313</v>
      </c>
      <c r="AH55" s="491">
        <f t="shared" si="13"/>
        <v>34.69705405746808</v>
      </c>
      <c r="AI55" s="491">
        <f t="shared" si="14"/>
        <v>141.41876505448391</v>
      </c>
      <c r="AK55" s="491">
        <f t="shared" si="15"/>
        <v>121.53708018449522</v>
      </c>
      <c r="AL55" s="491">
        <f t="shared" si="16"/>
        <v>58.421385243947817</v>
      </c>
      <c r="AM55" s="491">
        <f t="shared" si="17"/>
        <v>-29.980000000000004</v>
      </c>
      <c r="AN55" s="491">
        <f t="shared" si="18"/>
        <v>-11.48</v>
      </c>
      <c r="AO55" s="491">
        <f t="shared" si="19"/>
        <v>-90.655205021309371</v>
      </c>
      <c r="AP55" s="491">
        <f t="shared" si="20"/>
        <v>49.701165016839184</v>
      </c>
      <c r="AQ55" s="491">
        <f t="shared" si="21"/>
        <v>97.544425423972854</v>
      </c>
    </row>
    <row r="56" spans="1:43">
      <c r="A56" s="240">
        <v>151</v>
      </c>
      <c r="B56" s="364">
        <v>14</v>
      </c>
      <c r="C56" s="364">
        <v>14</v>
      </c>
      <c r="D56" s="18" t="s">
        <v>79</v>
      </c>
      <c r="E56" s="21">
        <v>1891</v>
      </c>
      <c r="F56" s="21">
        <v>1852</v>
      </c>
      <c r="G56" s="36">
        <v>1814</v>
      </c>
      <c r="H56" s="36"/>
      <c r="I56" s="22">
        <v>35097.668524151108</v>
      </c>
      <c r="J56" s="36">
        <v>-123810.99685885971</v>
      </c>
      <c r="K56" s="478">
        <f t="shared" si="3"/>
        <v>-88713.328334708611</v>
      </c>
      <c r="L56" s="478"/>
      <c r="M56" s="36">
        <v>-213180.22948828325</v>
      </c>
      <c r="N56" s="36">
        <v>-269395.92316733167</v>
      </c>
      <c r="O56" s="36">
        <v>-167737.52082901596</v>
      </c>
      <c r="P56" s="22">
        <v>64258.94411443088</v>
      </c>
      <c r="Q56" s="19">
        <f t="shared" si="4"/>
        <v>-586054.72937019996</v>
      </c>
      <c r="R56" s="22"/>
      <c r="S56" s="22">
        <v>-213180.22948828325</v>
      </c>
      <c r="T56" s="36">
        <v>-246248.487306036</v>
      </c>
      <c r="U56" s="36">
        <v>-54383.72</v>
      </c>
      <c r="V56" s="36">
        <v>-20824.72</v>
      </c>
      <c r="W56" s="491">
        <f t="shared" si="5"/>
        <v>-167737.52082901596</v>
      </c>
      <c r="X56" s="22">
        <f t="shared" si="22"/>
        <v>90157.913340546293</v>
      </c>
      <c r="Y56" s="19">
        <f t="shared" si="6"/>
        <v>-612216.76428278885</v>
      </c>
      <c r="Z56" s="546"/>
      <c r="AA56" s="22">
        <f t="shared" si="7"/>
        <v>18.560374682258651</v>
      </c>
      <c r="AB56" s="22">
        <f t="shared" si="8"/>
        <v>-65.473821712776157</v>
      </c>
      <c r="AC56" s="22">
        <f t="shared" si="9"/>
        <v>-46.91344703051751</v>
      </c>
      <c r="AE56" s="491">
        <f t="shared" si="10"/>
        <v>-115.108115274451</v>
      </c>
      <c r="AF56" s="491">
        <f t="shared" si="11"/>
        <v>-145.46216153743612</v>
      </c>
      <c r="AG56" s="491">
        <f t="shared" si="12"/>
        <v>-90.571015566423313</v>
      </c>
      <c r="AH56" s="491">
        <f t="shared" si="13"/>
        <v>34.69705405746808</v>
      </c>
      <c r="AI56" s="491">
        <f t="shared" si="14"/>
        <v>-316.44423832084232</v>
      </c>
      <c r="AK56" s="491">
        <f t="shared" si="15"/>
        <v>-117.51942088659496</v>
      </c>
      <c r="AL56" s="491">
        <f t="shared" si="16"/>
        <v>-135.74889046639251</v>
      </c>
      <c r="AM56" s="491">
        <f t="shared" si="17"/>
        <v>-29.98</v>
      </c>
      <c r="AN56" s="491">
        <f t="shared" si="18"/>
        <v>-11.48</v>
      </c>
      <c r="AO56" s="491">
        <f t="shared" si="19"/>
        <v>-92.468313577186308</v>
      </c>
      <c r="AP56" s="491">
        <f t="shared" si="20"/>
        <v>49.701165016839191</v>
      </c>
      <c r="AQ56" s="491">
        <f t="shared" si="21"/>
        <v>-337.49545991333451</v>
      </c>
    </row>
    <row r="57" spans="1:43">
      <c r="A57" s="240">
        <v>152</v>
      </c>
      <c r="B57" s="364">
        <v>14</v>
      </c>
      <c r="C57" s="364">
        <v>14</v>
      </c>
      <c r="D57" s="18" t="s">
        <v>80</v>
      </c>
      <c r="E57" s="21">
        <v>4480</v>
      </c>
      <c r="F57" s="21">
        <v>4406</v>
      </c>
      <c r="G57" s="36">
        <v>4357</v>
      </c>
      <c r="H57" s="36"/>
      <c r="I57" s="22">
        <v>291295.78330893617</v>
      </c>
      <c r="J57" s="36">
        <v>-178928.31839623427</v>
      </c>
      <c r="K57" s="478">
        <f t="shared" si="3"/>
        <v>112367.46491270189</v>
      </c>
      <c r="L57" s="478"/>
      <c r="M57" s="36">
        <v>225339.63208022303</v>
      </c>
      <c r="N57" s="36">
        <v>-175389.19659341511</v>
      </c>
      <c r="O57" s="36">
        <v>-399055.89458566112</v>
      </c>
      <c r="P57" s="22">
        <v>152875.22017720435</v>
      </c>
      <c r="Q57" s="19">
        <f t="shared" si="4"/>
        <v>-196230.23892164882</v>
      </c>
      <c r="R57" s="22"/>
      <c r="S57" s="22">
        <v>225339.63208022303</v>
      </c>
      <c r="T57" s="36">
        <v>-120320.29680676878</v>
      </c>
      <c r="U57" s="36">
        <v>-130622.86</v>
      </c>
      <c r="V57" s="36">
        <v>-50018.36</v>
      </c>
      <c r="W57" s="491">
        <f t="shared" si="5"/>
        <v>-399055.89458566112</v>
      </c>
      <c r="X57" s="22">
        <f t="shared" si="22"/>
        <v>216547.97597836834</v>
      </c>
      <c r="Y57" s="19">
        <f t="shared" si="6"/>
        <v>-258129.80333383856</v>
      </c>
      <c r="Z57" s="546"/>
      <c r="AA57" s="22">
        <f t="shared" si="7"/>
        <v>65.021380202887542</v>
      </c>
      <c r="AB57" s="22">
        <f t="shared" si="8"/>
        <v>-39.939356784873723</v>
      </c>
      <c r="AC57" s="22">
        <f t="shared" si="9"/>
        <v>25.082023418013815</v>
      </c>
      <c r="AE57" s="491">
        <f t="shared" si="10"/>
        <v>51.143811184798693</v>
      </c>
      <c r="AF57" s="491">
        <f t="shared" si="11"/>
        <v>-39.806898909081958</v>
      </c>
      <c r="AG57" s="491">
        <f t="shared" si="12"/>
        <v>-90.571015566423313</v>
      </c>
      <c r="AH57" s="491">
        <f t="shared" si="13"/>
        <v>34.69705405746808</v>
      </c>
      <c r="AI57" s="491">
        <f t="shared" si="14"/>
        <v>-44.537049233238498</v>
      </c>
      <c r="AK57" s="491">
        <f t="shared" si="15"/>
        <v>51.718988313110636</v>
      </c>
      <c r="AL57" s="491">
        <f t="shared" si="16"/>
        <v>-27.615399772037819</v>
      </c>
      <c r="AM57" s="491">
        <f t="shared" si="17"/>
        <v>-29.98</v>
      </c>
      <c r="AN57" s="491">
        <f t="shared" si="18"/>
        <v>-11.48</v>
      </c>
      <c r="AO57" s="491">
        <f t="shared" si="19"/>
        <v>-91.589601695125339</v>
      </c>
      <c r="AP57" s="491">
        <f t="shared" si="20"/>
        <v>49.701165016839191</v>
      </c>
      <c r="AQ57" s="491">
        <f t="shared" si="21"/>
        <v>-59.244848137213346</v>
      </c>
    </row>
    <row r="58" spans="1:43">
      <c r="A58" s="240">
        <v>153</v>
      </c>
      <c r="B58" s="364">
        <v>9</v>
      </c>
      <c r="C58" s="364">
        <v>9</v>
      </c>
      <c r="D58" s="18" t="s">
        <v>81</v>
      </c>
      <c r="E58" s="21">
        <v>25655</v>
      </c>
      <c r="F58" s="21">
        <v>25208</v>
      </c>
      <c r="G58" s="36">
        <v>24919</v>
      </c>
      <c r="H58" s="36"/>
      <c r="I58" s="22">
        <v>7596460.1907860134</v>
      </c>
      <c r="J58" s="36">
        <v>6033095.1624867953</v>
      </c>
      <c r="K58" s="478">
        <f t="shared" si="3"/>
        <v>13629555.353272809</v>
      </c>
      <c r="L58" s="478"/>
      <c r="M58" s="36">
        <v>5223923.2469535852</v>
      </c>
      <c r="N58" s="36">
        <v>3966871.2202217714</v>
      </c>
      <c r="O58" s="36">
        <v>-2283114.160398399</v>
      </c>
      <c r="P58" s="22">
        <v>874643.33868065535</v>
      </c>
      <c r="Q58" s="19">
        <f t="shared" si="4"/>
        <v>7782323.6454576133</v>
      </c>
      <c r="R58" s="22"/>
      <c r="S58" s="22">
        <v>5223923.2469535852</v>
      </c>
      <c r="T58" s="36">
        <v>3525696.3191372911</v>
      </c>
      <c r="U58" s="36">
        <v>-747071.62</v>
      </c>
      <c r="V58" s="36">
        <v>-286070.12</v>
      </c>
      <c r="W58" s="491">
        <f t="shared" si="5"/>
        <v>-2283114.160398399</v>
      </c>
      <c r="X58" s="22">
        <f t="shared" si="22"/>
        <v>1238503.3310546158</v>
      </c>
      <c r="Y58" s="19">
        <f t="shared" si="6"/>
        <v>6671866.9967470923</v>
      </c>
      <c r="Z58" s="546"/>
      <c r="AA58" s="22">
        <f t="shared" si="7"/>
        <v>296.10057262857197</v>
      </c>
      <c r="AB58" s="22">
        <f t="shared" si="8"/>
        <v>235.16254774846212</v>
      </c>
      <c r="AC58" s="22">
        <f t="shared" si="9"/>
        <v>531.26312037703406</v>
      </c>
      <c r="AE58" s="491">
        <f t="shared" si="10"/>
        <v>207.23275337010415</v>
      </c>
      <c r="AF58" s="491">
        <f t="shared" si="11"/>
        <v>157.36556728902616</v>
      </c>
      <c r="AG58" s="491">
        <f t="shared" si="12"/>
        <v>-90.571015566423313</v>
      </c>
      <c r="AH58" s="491">
        <f t="shared" si="13"/>
        <v>34.69705405746808</v>
      </c>
      <c r="AI58" s="491">
        <f t="shared" si="14"/>
        <v>308.72435915017508</v>
      </c>
      <c r="AK58" s="491">
        <f t="shared" si="15"/>
        <v>209.63615100740742</v>
      </c>
      <c r="AL58" s="491">
        <f t="shared" si="16"/>
        <v>141.48626827470167</v>
      </c>
      <c r="AM58" s="491">
        <f t="shared" si="17"/>
        <v>-29.98</v>
      </c>
      <c r="AN58" s="491">
        <f t="shared" si="18"/>
        <v>-11.48</v>
      </c>
      <c r="AO58" s="491">
        <f t="shared" si="19"/>
        <v>-91.621419816140261</v>
      </c>
      <c r="AP58" s="491">
        <f t="shared" si="20"/>
        <v>49.701165016839191</v>
      </c>
      <c r="AQ58" s="491">
        <f t="shared" si="21"/>
        <v>267.74216448280799</v>
      </c>
    </row>
    <row r="59" spans="1:43">
      <c r="A59" s="240">
        <v>165</v>
      </c>
      <c r="B59" s="364">
        <v>5</v>
      </c>
      <c r="C59" s="364">
        <v>5</v>
      </c>
      <c r="D59" s="18" t="s">
        <v>82</v>
      </c>
      <c r="E59" s="21">
        <v>16340</v>
      </c>
      <c r="F59" s="21">
        <v>16280</v>
      </c>
      <c r="G59" s="36">
        <v>16123</v>
      </c>
      <c r="H59" s="36"/>
      <c r="I59" s="22">
        <v>1551576.2857019408</v>
      </c>
      <c r="J59" s="36">
        <v>605166.81359396363</v>
      </c>
      <c r="K59" s="478">
        <f t="shared" si="3"/>
        <v>2156743.0992959044</v>
      </c>
      <c r="L59" s="478"/>
      <c r="M59" s="36">
        <v>696649.80188388797</v>
      </c>
      <c r="N59" s="36">
        <v>7483.2600074796319</v>
      </c>
      <c r="O59" s="36">
        <v>-1474496.1334213715</v>
      </c>
      <c r="P59" s="22">
        <v>564868.04005558032</v>
      </c>
      <c r="Q59" s="19">
        <f t="shared" si="4"/>
        <v>-205495.03147442359</v>
      </c>
      <c r="R59" s="22"/>
      <c r="S59" s="22">
        <v>696649.80188388797</v>
      </c>
      <c r="T59" s="36">
        <v>-33239.280045493149</v>
      </c>
      <c r="U59" s="36">
        <v>-483367.54</v>
      </c>
      <c r="V59" s="36">
        <v>-185092.04</v>
      </c>
      <c r="W59" s="491">
        <f t="shared" si="5"/>
        <v>-1474496.1334213715</v>
      </c>
      <c r="X59" s="22">
        <f t="shared" si="22"/>
        <v>801331.88356649829</v>
      </c>
      <c r="Y59" s="19">
        <f t="shared" si="6"/>
        <v>-678213.30801647832</v>
      </c>
      <c r="Z59" s="546"/>
      <c r="AA59" s="22">
        <f t="shared" si="7"/>
        <v>94.955709039286461</v>
      </c>
      <c r="AB59" s="22">
        <f t="shared" si="8"/>
        <v>37.035912704648936</v>
      </c>
      <c r="AC59" s="22">
        <f t="shared" si="9"/>
        <v>131.99162174393541</v>
      </c>
      <c r="AE59" s="491">
        <f t="shared" si="10"/>
        <v>42.791756872474693</v>
      </c>
      <c r="AF59" s="491">
        <f t="shared" si="11"/>
        <v>0.45965970561914199</v>
      </c>
      <c r="AG59" s="491">
        <f t="shared" si="12"/>
        <v>-90.571015566423313</v>
      </c>
      <c r="AH59" s="491">
        <f t="shared" si="13"/>
        <v>34.69705405746808</v>
      </c>
      <c r="AI59" s="491">
        <f t="shared" si="14"/>
        <v>-12.6225449308614</v>
      </c>
      <c r="AK59" s="491">
        <f t="shared" si="15"/>
        <v>43.208447676231962</v>
      </c>
      <c r="AL59" s="491">
        <f t="shared" si="16"/>
        <v>-2.0616064036155275</v>
      </c>
      <c r="AM59" s="491">
        <f t="shared" si="17"/>
        <v>-29.98</v>
      </c>
      <c r="AN59" s="491">
        <f t="shared" si="18"/>
        <v>-11.48</v>
      </c>
      <c r="AO59" s="491">
        <f t="shared" si="19"/>
        <v>-91.452963680541558</v>
      </c>
      <c r="AP59" s="491">
        <f t="shared" si="20"/>
        <v>49.701165016839191</v>
      </c>
      <c r="AQ59" s="491">
        <f t="shared" si="21"/>
        <v>-42.064957391085919</v>
      </c>
    </row>
    <row r="60" spans="1:43">
      <c r="A60" s="240">
        <v>167</v>
      </c>
      <c r="B60" s="364">
        <v>12</v>
      </c>
      <c r="C60" s="364">
        <v>12</v>
      </c>
      <c r="D60" s="18" t="s">
        <v>83</v>
      </c>
      <c r="E60" s="21">
        <v>77261</v>
      </c>
      <c r="F60" s="21">
        <v>77513</v>
      </c>
      <c r="G60" s="36">
        <v>78062</v>
      </c>
      <c r="H60" s="36"/>
      <c r="I60" s="22">
        <v>7212540.3294365508</v>
      </c>
      <c r="J60" s="36">
        <v>7102223.0924413912</v>
      </c>
      <c r="K60" s="478">
        <f t="shared" si="3"/>
        <v>14314763.421877943</v>
      </c>
      <c r="L60" s="478"/>
      <c r="M60" s="36">
        <v>1010348.5497270249</v>
      </c>
      <c r="N60" s="36">
        <v>1485002.6978478441</v>
      </c>
      <c r="O60" s="36">
        <v>-7020431.1296001701</v>
      </c>
      <c r="P60" s="22">
        <v>2689472.7511565234</v>
      </c>
      <c r="Q60" s="19">
        <f t="shared" si="4"/>
        <v>-1835607.1308687781</v>
      </c>
      <c r="R60" s="22"/>
      <c r="S60" s="22">
        <v>1010348.5497270249</v>
      </c>
      <c r="T60" s="36">
        <v>128417.87922830612</v>
      </c>
      <c r="U60" s="36">
        <v>-2340298.7600000002</v>
      </c>
      <c r="V60" s="36">
        <v>-896151.76</v>
      </c>
      <c r="W60" s="491">
        <f t="shared" si="5"/>
        <v>-7020431.1296001701</v>
      </c>
      <c r="X60" s="22">
        <f t="shared" si="22"/>
        <v>3879772.3435445004</v>
      </c>
      <c r="Y60" s="19">
        <f t="shared" si="6"/>
        <v>-5238342.8771003392</v>
      </c>
      <c r="Z60" s="546"/>
      <c r="AA60" s="22">
        <f t="shared" si="7"/>
        <v>93.352924883661231</v>
      </c>
      <c r="AB60" s="22">
        <f t="shared" si="8"/>
        <v>91.925073354491801</v>
      </c>
      <c r="AC60" s="22">
        <f t="shared" si="9"/>
        <v>185.27799823815306</v>
      </c>
      <c r="AE60" s="491">
        <f t="shared" si="10"/>
        <v>13.034569036510325</v>
      </c>
      <c r="AF60" s="491">
        <f t="shared" si="11"/>
        <v>19.158111514814859</v>
      </c>
      <c r="AG60" s="491">
        <f t="shared" si="12"/>
        <v>-90.571015566423313</v>
      </c>
      <c r="AH60" s="491">
        <f t="shared" si="13"/>
        <v>34.69705405746808</v>
      </c>
      <c r="AI60" s="491">
        <f t="shared" si="14"/>
        <v>-23.681280957630051</v>
      </c>
      <c r="AK60" s="491">
        <f t="shared" si="15"/>
        <v>12.942898589928836</v>
      </c>
      <c r="AL60" s="491">
        <f t="shared" si="16"/>
        <v>1.6450754429595209</v>
      </c>
      <c r="AM60" s="491">
        <f t="shared" si="17"/>
        <v>-29.980000000000004</v>
      </c>
      <c r="AN60" s="491">
        <f t="shared" si="18"/>
        <v>-11.48</v>
      </c>
      <c r="AO60" s="491">
        <f t="shared" si="19"/>
        <v>-89.934041269762119</v>
      </c>
      <c r="AP60" s="491">
        <f t="shared" si="20"/>
        <v>49.701165016839184</v>
      </c>
      <c r="AQ60" s="491">
        <f t="shared" si="21"/>
        <v>-67.104902220034575</v>
      </c>
    </row>
    <row r="61" spans="1:43">
      <c r="A61" s="240">
        <v>169</v>
      </c>
      <c r="B61" s="364">
        <v>5</v>
      </c>
      <c r="C61" s="364">
        <v>5</v>
      </c>
      <c r="D61" s="18" t="s">
        <v>84</v>
      </c>
      <c r="E61" s="21">
        <v>5046</v>
      </c>
      <c r="F61" s="21">
        <v>4990</v>
      </c>
      <c r="G61" s="36">
        <v>4916</v>
      </c>
      <c r="H61" s="36"/>
      <c r="I61" s="22">
        <v>294662.53420430375</v>
      </c>
      <c r="J61" s="36">
        <v>243093.74100410688</v>
      </c>
      <c r="K61" s="478">
        <f t="shared" si="3"/>
        <v>537756.27520841057</v>
      </c>
      <c r="L61" s="478"/>
      <c r="M61" s="36">
        <v>348419.59021290694</v>
      </c>
      <c r="N61" s="36">
        <v>183166.76186588657</v>
      </c>
      <c r="O61" s="36">
        <v>-451949.36767645233</v>
      </c>
      <c r="P61" s="22">
        <v>173138.29974676573</v>
      </c>
      <c r="Q61" s="19">
        <f t="shared" si="4"/>
        <v>252775.28414910697</v>
      </c>
      <c r="R61" s="22"/>
      <c r="S61" s="22">
        <v>348419.59021290694</v>
      </c>
      <c r="T61" s="36">
        <v>95834.853090436067</v>
      </c>
      <c r="U61" s="36">
        <v>-147381.68</v>
      </c>
      <c r="V61" s="36">
        <v>-56435.68</v>
      </c>
      <c r="W61" s="491">
        <f t="shared" si="5"/>
        <v>-451949.36767645233</v>
      </c>
      <c r="X61" s="22">
        <f t="shared" si="22"/>
        <v>244330.92722278144</v>
      </c>
      <c r="Y61" s="19">
        <f t="shared" si="6"/>
        <v>32818.642849672149</v>
      </c>
      <c r="Z61" s="546"/>
      <c r="AA61" s="22">
        <f t="shared" si="7"/>
        <v>58.395270353607557</v>
      </c>
      <c r="AB61" s="22">
        <f t="shared" si="8"/>
        <v>48.175533294511865</v>
      </c>
      <c r="AC61" s="22">
        <f t="shared" si="9"/>
        <v>106.57080364811942</v>
      </c>
      <c r="AE61" s="491">
        <f t="shared" si="10"/>
        <v>69.823565172927246</v>
      </c>
      <c r="AF61" s="491">
        <f t="shared" si="11"/>
        <v>36.706765904987286</v>
      </c>
      <c r="AG61" s="491">
        <f t="shared" si="12"/>
        <v>-90.571015566423313</v>
      </c>
      <c r="AH61" s="491">
        <f t="shared" si="13"/>
        <v>34.69705405746808</v>
      </c>
      <c r="AI61" s="491">
        <f t="shared" si="14"/>
        <v>50.656369568959313</v>
      </c>
      <c r="AK61" s="491">
        <f t="shared" si="15"/>
        <v>70.874611516051047</v>
      </c>
      <c r="AL61" s="491">
        <f t="shared" si="16"/>
        <v>19.494477845898306</v>
      </c>
      <c r="AM61" s="491">
        <f t="shared" si="17"/>
        <v>-29.979999999999997</v>
      </c>
      <c r="AN61" s="491">
        <f t="shared" si="18"/>
        <v>-11.48</v>
      </c>
      <c r="AO61" s="491">
        <f t="shared" si="19"/>
        <v>-91.93437096754522</v>
      </c>
      <c r="AP61" s="491">
        <f t="shared" si="20"/>
        <v>49.701165016839184</v>
      </c>
      <c r="AQ61" s="491">
        <f t="shared" si="21"/>
        <v>6.6758834112433174</v>
      </c>
    </row>
    <row r="62" spans="1:43">
      <c r="A62" s="240">
        <v>171</v>
      </c>
      <c r="B62" s="364">
        <v>11</v>
      </c>
      <c r="C62" s="364">
        <v>11</v>
      </c>
      <c r="D62" s="18" t="s">
        <v>85</v>
      </c>
      <c r="E62" s="21">
        <v>4624</v>
      </c>
      <c r="F62" s="21">
        <v>4540</v>
      </c>
      <c r="G62" s="36">
        <v>4590</v>
      </c>
      <c r="H62" s="36"/>
      <c r="I62" s="22">
        <v>236815.91370217776</v>
      </c>
      <c r="J62" s="36">
        <v>-21394.773749381366</v>
      </c>
      <c r="K62" s="478">
        <f t="shared" si="3"/>
        <v>215421.13995279639</v>
      </c>
      <c r="L62" s="478"/>
      <c r="M62" s="36">
        <v>-11485.531544051584</v>
      </c>
      <c r="N62" s="36">
        <v>-138010.04351563024</v>
      </c>
      <c r="O62" s="36">
        <v>-411192.41067156184</v>
      </c>
      <c r="P62" s="22">
        <v>157524.62542090507</v>
      </c>
      <c r="Q62" s="19">
        <f t="shared" si="4"/>
        <v>-403163.36031033855</v>
      </c>
      <c r="R62" s="22"/>
      <c r="S62" s="22">
        <v>-11485.531544051584</v>
      </c>
      <c r="T62" s="36">
        <v>-81266.329255218458</v>
      </c>
      <c r="U62" s="36">
        <v>-137608.20000000001</v>
      </c>
      <c r="V62" s="36">
        <v>-52693.200000000004</v>
      </c>
      <c r="W62" s="491">
        <f t="shared" si="5"/>
        <v>-411192.41067156184</v>
      </c>
      <c r="X62" s="22">
        <f t="shared" si="22"/>
        <v>228128.34742729185</v>
      </c>
      <c r="Y62" s="19">
        <f t="shared" si="6"/>
        <v>-466117.32404353999</v>
      </c>
      <c r="Z62" s="546"/>
      <c r="AA62" s="22">
        <f t="shared" si="7"/>
        <v>51.214514208948479</v>
      </c>
      <c r="AB62" s="22">
        <f t="shared" si="8"/>
        <v>-4.6268974371499496</v>
      </c>
      <c r="AC62" s="22">
        <f t="shared" si="9"/>
        <v>46.58761677179853</v>
      </c>
      <c r="AE62" s="491">
        <f t="shared" si="10"/>
        <v>-2.5298527630069567</v>
      </c>
      <c r="AF62" s="491">
        <f t="shared" si="11"/>
        <v>-30.398687999037499</v>
      </c>
      <c r="AG62" s="491">
        <f t="shared" si="12"/>
        <v>-90.571015566423313</v>
      </c>
      <c r="AH62" s="491">
        <f t="shared" si="13"/>
        <v>34.69705405746808</v>
      </c>
      <c r="AI62" s="491">
        <f t="shared" si="14"/>
        <v>-88.802502270999682</v>
      </c>
      <c r="AK62" s="491">
        <f t="shared" si="15"/>
        <v>-2.5022944540417393</v>
      </c>
      <c r="AL62" s="491">
        <f t="shared" si="16"/>
        <v>-17.705082626409251</v>
      </c>
      <c r="AM62" s="491">
        <f t="shared" si="17"/>
        <v>-29.980000000000004</v>
      </c>
      <c r="AN62" s="491">
        <f t="shared" si="18"/>
        <v>-11.48</v>
      </c>
      <c r="AO62" s="491">
        <f t="shared" si="19"/>
        <v>-89.584403196418705</v>
      </c>
      <c r="AP62" s="491">
        <f t="shared" si="20"/>
        <v>49.701165016839184</v>
      </c>
      <c r="AQ62" s="491">
        <f t="shared" si="21"/>
        <v>-101.5506152600305</v>
      </c>
    </row>
    <row r="63" spans="1:43">
      <c r="A63" s="240">
        <v>172</v>
      </c>
      <c r="B63" s="364">
        <v>13</v>
      </c>
      <c r="C63" s="364">
        <v>13</v>
      </c>
      <c r="D63" s="18" t="s">
        <v>86</v>
      </c>
      <c r="E63" s="21">
        <v>4263</v>
      </c>
      <c r="F63" s="21">
        <v>4171</v>
      </c>
      <c r="G63" s="36">
        <v>4079</v>
      </c>
      <c r="H63" s="36"/>
      <c r="I63" s="22">
        <v>-193304.1060517905</v>
      </c>
      <c r="J63" s="36">
        <v>-294504.81534340768</v>
      </c>
      <c r="K63" s="478">
        <f t="shared" si="3"/>
        <v>-487808.92139519821</v>
      </c>
      <c r="L63" s="478"/>
      <c r="M63" s="36">
        <v>50478.673624909396</v>
      </c>
      <c r="N63" s="36">
        <v>-87108.356121454301</v>
      </c>
      <c r="O63" s="36">
        <v>-377771.70592755167</v>
      </c>
      <c r="P63" s="22">
        <v>144721.41247369937</v>
      </c>
      <c r="Q63" s="19">
        <f t="shared" si="4"/>
        <v>-269679.9759503972</v>
      </c>
      <c r="R63" s="22"/>
      <c r="S63" s="22">
        <v>50478.673624909396</v>
      </c>
      <c r="T63" s="36">
        <v>-34976.630971635466</v>
      </c>
      <c r="U63" s="36">
        <v>-122288.42</v>
      </c>
      <c r="V63" s="36">
        <v>-46826.92</v>
      </c>
      <c r="W63" s="491">
        <f t="shared" si="5"/>
        <v>-377771.70592755167</v>
      </c>
      <c r="X63" s="22">
        <f t="shared" si="22"/>
        <v>202731.05210368705</v>
      </c>
      <c r="Y63" s="19">
        <f t="shared" si="6"/>
        <v>-328653.95117059071</v>
      </c>
      <c r="Z63" s="546"/>
      <c r="AA63" s="22">
        <f t="shared" si="7"/>
        <v>-45.34461788688494</v>
      </c>
      <c r="AB63" s="22">
        <f t="shared" si="8"/>
        <v>-69.083935102840172</v>
      </c>
      <c r="AC63" s="22">
        <f t="shared" si="9"/>
        <v>-114.42855298972512</v>
      </c>
      <c r="AE63" s="491">
        <f t="shared" si="10"/>
        <v>12.102295282884056</v>
      </c>
      <c r="AF63" s="491">
        <f t="shared" si="11"/>
        <v>-20.88428581190465</v>
      </c>
      <c r="AG63" s="491">
        <f t="shared" si="12"/>
        <v>-90.571015566423313</v>
      </c>
      <c r="AH63" s="491">
        <f t="shared" si="13"/>
        <v>34.69705405746808</v>
      </c>
      <c r="AI63" s="491">
        <f t="shared" si="14"/>
        <v>-64.655952037975837</v>
      </c>
      <c r="AK63" s="491">
        <f t="shared" si="15"/>
        <v>12.375257078918704</v>
      </c>
      <c r="AL63" s="491">
        <f t="shared" si="16"/>
        <v>-8.5748053374933733</v>
      </c>
      <c r="AM63" s="491">
        <f t="shared" si="17"/>
        <v>-29.98</v>
      </c>
      <c r="AN63" s="491">
        <f t="shared" si="18"/>
        <v>-11.48</v>
      </c>
      <c r="AO63" s="491">
        <f t="shared" si="19"/>
        <v>-92.613803855737103</v>
      </c>
      <c r="AP63" s="491">
        <f t="shared" si="20"/>
        <v>49.701165016839191</v>
      </c>
      <c r="AQ63" s="491">
        <f t="shared" si="21"/>
        <v>-80.572187097472593</v>
      </c>
    </row>
    <row r="64" spans="1:43">
      <c r="A64" s="240">
        <v>176</v>
      </c>
      <c r="B64" s="364">
        <v>12</v>
      </c>
      <c r="C64" s="364">
        <v>12</v>
      </c>
      <c r="D64" s="18" t="s">
        <v>87</v>
      </c>
      <c r="E64" s="21">
        <v>4444</v>
      </c>
      <c r="F64" s="21">
        <v>4352</v>
      </c>
      <c r="G64" s="36">
        <v>4259</v>
      </c>
      <c r="H64" s="36"/>
      <c r="I64" s="22">
        <v>-381170.26784384914</v>
      </c>
      <c r="J64" s="36">
        <v>-359656.37924106268</v>
      </c>
      <c r="K64" s="478">
        <f t="shared" si="3"/>
        <v>-740826.64708491182</v>
      </c>
      <c r="L64" s="478"/>
      <c r="M64" s="36">
        <v>-1211231.1006262582</v>
      </c>
      <c r="N64" s="36">
        <v>-866190.05898060987</v>
      </c>
      <c r="O64" s="36">
        <v>-394165.05974507425</v>
      </c>
      <c r="P64" s="22">
        <v>151001.57925810109</v>
      </c>
      <c r="Q64" s="19">
        <f t="shared" si="4"/>
        <v>-2320584.6400938411</v>
      </c>
      <c r="R64" s="22"/>
      <c r="S64" s="22">
        <v>-1211231.1006262582</v>
      </c>
      <c r="T64" s="36">
        <v>-811796.08442966011</v>
      </c>
      <c r="U64" s="36">
        <v>-127684.82</v>
      </c>
      <c r="V64" s="36">
        <v>-48893.32</v>
      </c>
      <c r="W64" s="491">
        <f t="shared" si="5"/>
        <v>-394165.05974507425</v>
      </c>
      <c r="X64" s="22">
        <f t="shared" si="22"/>
        <v>211677.26180671807</v>
      </c>
      <c r="Y64" s="19">
        <f t="shared" si="6"/>
        <v>-2382093.1229942744</v>
      </c>
      <c r="Z64" s="546"/>
      <c r="AA64" s="22">
        <f t="shared" si="7"/>
        <v>-85.771887453611413</v>
      </c>
      <c r="AB64" s="22">
        <f t="shared" si="8"/>
        <v>-80.930778407079814</v>
      </c>
      <c r="AC64" s="22">
        <f t="shared" si="9"/>
        <v>-166.70266586069124</v>
      </c>
      <c r="AE64" s="491">
        <f t="shared" si="10"/>
        <v>-278.31596981301891</v>
      </c>
      <c r="AF64" s="491">
        <f t="shared" si="11"/>
        <v>-199.03264222900043</v>
      </c>
      <c r="AG64" s="491">
        <f t="shared" si="12"/>
        <v>-90.571015566423313</v>
      </c>
      <c r="AH64" s="491">
        <f t="shared" si="13"/>
        <v>34.69705405746808</v>
      </c>
      <c r="AI64" s="491">
        <f t="shared" si="14"/>
        <v>-533.22257355097452</v>
      </c>
      <c r="AK64" s="491">
        <f t="shared" si="15"/>
        <v>-284.39330843537408</v>
      </c>
      <c r="AL64" s="491">
        <f t="shared" si="16"/>
        <v>-190.60720460898335</v>
      </c>
      <c r="AM64" s="491">
        <f t="shared" si="17"/>
        <v>-29.98</v>
      </c>
      <c r="AN64" s="491">
        <f t="shared" si="18"/>
        <v>-11.48</v>
      </c>
      <c r="AO64" s="491">
        <f t="shared" si="19"/>
        <v>-92.548734384849553</v>
      </c>
      <c r="AP64" s="491">
        <f t="shared" si="20"/>
        <v>49.701165016839184</v>
      </c>
      <c r="AQ64" s="491">
        <f t="shared" si="21"/>
        <v>-559.30808241236775</v>
      </c>
    </row>
    <row r="65" spans="1:43">
      <c r="A65" s="240">
        <v>177</v>
      </c>
      <c r="B65" s="364">
        <v>6</v>
      </c>
      <c r="C65" s="364">
        <v>6</v>
      </c>
      <c r="D65" s="18" t="s">
        <v>88</v>
      </c>
      <c r="E65" s="21">
        <v>1786</v>
      </c>
      <c r="F65" s="21">
        <v>1768</v>
      </c>
      <c r="G65" s="36">
        <v>1708</v>
      </c>
      <c r="H65" s="36"/>
      <c r="I65" s="22">
        <v>357873.34609830112</v>
      </c>
      <c r="J65" s="36">
        <v>363469.13644535554</v>
      </c>
      <c r="K65" s="478">
        <f t="shared" si="3"/>
        <v>721342.4825436566</v>
      </c>
      <c r="L65" s="478"/>
      <c r="M65" s="36">
        <v>360287.54861490434</v>
      </c>
      <c r="N65" s="36">
        <v>331156.68834590359</v>
      </c>
      <c r="O65" s="36">
        <v>-160129.55552143641</v>
      </c>
      <c r="P65" s="22">
        <v>61344.391573603563</v>
      </c>
      <c r="Q65" s="19">
        <f t="shared" si="4"/>
        <v>592659.07301297516</v>
      </c>
      <c r="R65" s="22"/>
      <c r="S65" s="22">
        <v>360287.54861490434</v>
      </c>
      <c r="T65" s="36">
        <v>300214.24050722696</v>
      </c>
      <c r="U65" s="36">
        <v>-51205.840000000004</v>
      </c>
      <c r="V65" s="36">
        <v>-19607.84</v>
      </c>
      <c r="W65" s="491">
        <f t="shared" si="5"/>
        <v>-160129.55552143641</v>
      </c>
      <c r="X65" s="22">
        <f t="shared" si="22"/>
        <v>84889.58984876133</v>
      </c>
      <c r="Y65" s="19">
        <f t="shared" si="6"/>
        <v>514448.14344945631</v>
      </c>
      <c r="Z65" s="546"/>
      <c r="AA65" s="22">
        <f t="shared" si="7"/>
        <v>200.37701349288977</v>
      </c>
      <c r="AB65" s="22">
        <f t="shared" si="8"/>
        <v>203.51015478463356</v>
      </c>
      <c r="AC65" s="22">
        <f t="shared" si="9"/>
        <v>403.8871682775233</v>
      </c>
      <c r="AE65" s="491">
        <f t="shared" si="10"/>
        <v>203.78255012155222</v>
      </c>
      <c r="AF65" s="491">
        <f t="shared" si="11"/>
        <v>187.30581920017173</v>
      </c>
      <c r="AG65" s="491">
        <f t="shared" si="12"/>
        <v>-90.571015566423313</v>
      </c>
      <c r="AH65" s="491">
        <f t="shared" si="13"/>
        <v>34.69705405746808</v>
      </c>
      <c r="AI65" s="491">
        <f t="shared" si="14"/>
        <v>335.21440781276874</v>
      </c>
      <c r="AK65" s="491">
        <f t="shared" si="15"/>
        <v>210.94118771364424</v>
      </c>
      <c r="AL65" s="491">
        <f t="shared" si="16"/>
        <v>175.76946165528511</v>
      </c>
      <c r="AM65" s="491">
        <f t="shared" si="17"/>
        <v>-29.980000000000004</v>
      </c>
      <c r="AN65" s="491">
        <f t="shared" si="18"/>
        <v>-11.48</v>
      </c>
      <c r="AO65" s="491">
        <f t="shared" si="19"/>
        <v>-93.752667167117337</v>
      </c>
      <c r="AP65" s="491">
        <f t="shared" si="20"/>
        <v>49.701165016839184</v>
      </c>
      <c r="AQ65" s="491">
        <f t="shared" si="21"/>
        <v>301.19914721865126</v>
      </c>
    </row>
    <row r="66" spans="1:43">
      <c r="A66" s="240">
        <v>178</v>
      </c>
      <c r="B66" s="364">
        <v>10</v>
      </c>
      <c r="C66" s="364">
        <v>10</v>
      </c>
      <c r="D66" s="18" t="s">
        <v>89</v>
      </c>
      <c r="E66" s="21">
        <v>5887</v>
      </c>
      <c r="F66" s="21">
        <v>5769</v>
      </c>
      <c r="G66" s="36">
        <v>5734</v>
      </c>
      <c r="H66" s="36"/>
      <c r="I66" s="22">
        <v>832529.17260799883</v>
      </c>
      <c r="J66" s="36">
        <v>363905.56139458384</v>
      </c>
      <c r="K66" s="478">
        <f t="shared" si="3"/>
        <v>1196434.7340025827</v>
      </c>
      <c r="L66" s="478"/>
      <c r="M66" s="36">
        <v>563572.22020073293</v>
      </c>
      <c r="N66" s="36">
        <v>73640.513815721468</v>
      </c>
      <c r="O66" s="36">
        <v>-522504.18880269607</v>
      </c>
      <c r="P66" s="22">
        <v>200167.30485753334</v>
      </c>
      <c r="Q66" s="19">
        <f t="shared" si="4"/>
        <v>314875.85007129167</v>
      </c>
      <c r="R66" s="22"/>
      <c r="S66" s="22">
        <v>563572.22020073293</v>
      </c>
      <c r="T66" s="36">
        <v>-11778.710478037468</v>
      </c>
      <c r="U66" s="36">
        <v>-171905.32</v>
      </c>
      <c r="V66" s="36">
        <v>-65826.320000000007</v>
      </c>
      <c r="W66" s="491">
        <f t="shared" si="5"/>
        <v>-522504.18880269607</v>
      </c>
      <c r="X66" s="22">
        <f t="shared" si="22"/>
        <v>284986.48020655586</v>
      </c>
      <c r="Y66" s="19">
        <f t="shared" si="6"/>
        <v>76544.161126555235</v>
      </c>
      <c r="Z66" s="546"/>
      <c r="AA66" s="22">
        <f t="shared" si="7"/>
        <v>141.41823893460148</v>
      </c>
      <c r="AB66" s="22">
        <f t="shared" si="8"/>
        <v>61.815111498995044</v>
      </c>
      <c r="AC66" s="22">
        <f t="shared" si="9"/>
        <v>203.23335043359651</v>
      </c>
      <c r="AE66" s="491">
        <f t="shared" si="10"/>
        <v>97.689759091824044</v>
      </c>
      <c r="AF66" s="491">
        <f t="shared" si="11"/>
        <v>12.764866322711296</v>
      </c>
      <c r="AG66" s="491">
        <f t="shared" si="12"/>
        <v>-90.571015566423313</v>
      </c>
      <c r="AH66" s="491">
        <f t="shared" si="13"/>
        <v>34.69705405746808</v>
      </c>
      <c r="AI66" s="491">
        <f t="shared" si="14"/>
        <v>54.58066390558011</v>
      </c>
      <c r="AK66" s="491">
        <f t="shared" si="15"/>
        <v>98.286051656911923</v>
      </c>
      <c r="AL66" s="491">
        <f t="shared" si="16"/>
        <v>-2.0541873871708178</v>
      </c>
      <c r="AM66" s="491">
        <f t="shared" si="17"/>
        <v>-29.98</v>
      </c>
      <c r="AN66" s="491">
        <f t="shared" si="18"/>
        <v>-11.48</v>
      </c>
      <c r="AO66" s="491">
        <f t="shared" si="19"/>
        <v>-91.123855738175109</v>
      </c>
      <c r="AP66" s="491">
        <f t="shared" si="20"/>
        <v>49.701165016839184</v>
      </c>
      <c r="AQ66" s="491">
        <f t="shared" si="21"/>
        <v>13.349173548405169</v>
      </c>
    </row>
    <row r="67" spans="1:43">
      <c r="A67" s="240">
        <v>179</v>
      </c>
      <c r="B67" s="364">
        <v>13</v>
      </c>
      <c r="C67" s="364">
        <v>13</v>
      </c>
      <c r="D67" s="18" t="s">
        <v>90</v>
      </c>
      <c r="E67" s="21">
        <v>144473</v>
      </c>
      <c r="F67" s="21">
        <v>145887</v>
      </c>
      <c r="G67" s="36">
        <v>147746</v>
      </c>
      <c r="H67" s="36"/>
      <c r="I67" s="22">
        <v>-7091614.2941753212</v>
      </c>
      <c r="J67" s="36">
        <v>1130494.3773779264</v>
      </c>
      <c r="K67" s="478">
        <f t="shared" si="3"/>
        <v>-5961119.9167973949</v>
      </c>
      <c r="L67" s="478"/>
      <c r="M67" s="36">
        <v>-16953557.2812845</v>
      </c>
      <c r="N67" s="36">
        <v>-3853268.3305332852</v>
      </c>
      <c r="O67" s="36">
        <v>-13213133.747938799</v>
      </c>
      <c r="P67" s="22">
        <v>5061849.1252818462</v>
      </c>
      <c r="Q67" s="19">
        <f t="shared" si="4"/>
        <v>-28958110.234474733</v>
      </c>
      <c r="R67" s="22"/>
      <c r="S67" s="22">
        <v>-16953557.2812845</v>
      </c>
      <c r="T67" s="36">
        <v>-2029882.8146062607</v>
      </c>
      <c r="U67" s="36">
        <v>-4429425.08</v>
      </c>
      <c r="V67" s="36">
        <v>-1696124.08</v>
      </c>
      <c r="W67" s="491">
        <f t="shared" si="5"/>
        <v>-13213133.747938799</v>
      </c>
      <c r="X67" s="22">
        <f t="shared" si="22"/>
        <v>7343148.3265779223</v>
      </c>
      <c r="Y67" s="19">
        <f t="shared" si="6"/>
        <v>-30978974.67725163</v>
      </c>
      <c r="Z67" s="546"/>
      <c r="AA67" s="22">
        <f t="shared" si="7"/>
        <v>-49.086087325488649</v>
      </c>
      <c r="AB67" s="22">
        <f t="shared" si="8"/>
        <v>7.8249526027557144</v>
      </c>
      <c r="AC67" s="22">
        <f t="shared" si="9"/>
        <v>-41.261134722732933</v>
      </c>
      <c r="AE67" s="491">
        <f t="shared" si="10"/>
        <v>-116.21019886134131</v>
      </c>
      <c r="AF67" s="491">
        <f t="shared" si="11"/>
        <v>-26.41269153888479</v>
      </c>
      <c r="AG67" s="491">
        <f t="shared" si="12"/>
        <v>-90.571015566423313</v>
      </c>
      <c r="AH67" s="491">
        <f t="shared" si="13"/>
        <v>34.69705405746808</v>
      </c>
      <c r="AI67" s="491">
        <f t="shared" si="14"/>
        <v>-198.49685190918132</v>
      </c>
      <c r="AK67" s="491">
        <f t="shared" si="15"/>
        <v>-114.74799508131862</v>
      </c>
      <c r="AL67" s="491">
        <f t="shared" si="16"/>
        <v>-13.739003523657228</v>
      </c>
      <c r="AM67" s="491">
        <f t="shared" si="17"/>
        <v>-29.98</v>
      </c>
      <c r="AN67" s="491">
        <f t="shared" si="18"/>
        <v>-11.48</v>
      </c>
      <c r="AO67" s="491">
        <f t="shared" si="19"/>
        <v>-89.43141437290214</v>
      </c>
      <c r="AP67" s="491">
        <f t="shared" si="20"/>
        <v>49.701165016839184</v>
      </c>
      <c r="AQ67" s="491">
        <f t="shared" si="21"/>
        <v>-209.67724796103874</v>
      </c>
    </row>
    <row r="68" spans="1:43">
      <c r="A68" s="240">
        <v>181</v>
      </c>
      <c r="B68" s="364">
        <v>4</v>
      </c>
      <c r="C68" s="364">
        <v>4</v>
      </c>
      <c r="D68" s="18" t="s">
        <v>91</v>
      </c>
      <c r="E68" s="21">
        <v>1685</v>
      </c>
      <c r="F68" s="21">
        <v>1683</v>
      </c>
      <c r="G68" s="36">
        <v>1682</v>
      </c>
      <c r="H68" s="36"/>
      <c r="I68" s="22">
        <v>298162.82759963517</v>
      </c>
      <c r="J68" s="36">
        <v>213465.8887162983</v>
      </c>
      <c r="K68" s="478">
        <f t="shared" si="3"/>
        <v>511628.7163159335</v>
      </c>
      <c r="L68" s="478"/>
      <c r="M68" s="36">
        <v>394555.77329883224</v>
      </c>
      <c r="N68" s="36">
        <v>245506.42988037129</v>
      </c>
      <c r="O68" s="36">
        <v>-152431.01919829042</v>
      </c>
      <c r="P68" s="22">
        <v>58395.141978718777</v>
      </c>
      <c r="Q68" s="19">
        <f t="shared" si="4"/>
        <v>546026.32595963194</v>
      </c>
      <c r="R68" s="22"/>
      <c r="S68" s="22">
        <v>394555.77329883224</v>
      </c>
      <c r="T68" s="36">
        <v>216051.59972624638</v>
      </c>
      <c r="U68" s="36">
        <v>-50426.36</v>
      </c>
      <c r="V68" s="36">
        <v>-19309.36</v>
      </c>
      <c r="W68" s="491">
        <f t="shared" si="5"/>
        <v>-152431.01919829042</v>
      </c>
      <c r="X68" s="22">
        <f t="shared" si="22"/>
        <v>83597.359558323515</v>
      </c>
      <c r="Y68" s="19">
        <f t="shared" si="6"/>
        <v>472037.99338511168</v>
      </c>
      <c r="Z68" s="546"/>
      <c r="AA68" s="22">
        <f t="shared" si="7"/>
        <v>176.95123299681612</v>
      </c>
      <c r="AB68" s="22">
        <f t="shared" si="8"/>
        <v>126.68598736872303</v>
      </c>
      <c r="AC68" s="22">
        <f t="shared" si="9"/>
        <v>303.63722036553918</v>
      </c>
      <c r="AE68" s="491">
        <f t="shared" si="10"/>
        <v>234.43599126490329</v>
      </c>
      <c r="AF68" s="491">
        <f t="shared" si="11"/>
        <v>145.87428988732697</v>
      </c>
      <c r="AG68" s="491">
        <f t="shared" si="12"/>
        <v>-90.571015566423299</v>
      </c>
      <c r="AH68" s="491">
        <f t="shared" si="13"/>
        <v>34.69705405746808</v>
      </c>
      <c r="AI68" s="491">
        <f t="shared" si="14"/>
        <v>324.43631964327506</v>
      </c>
      <c r="AK68" s="491">
        <f t="shared" si="15"/>
        <v>234.57537057005484</v>
      </c>
      <c r="AL68" s="491">
        <f t="shared" si="16"/>
        <v>128.44922694782781</v>
      </c>
      <c r="AM68" s="491">
        <f t="shared" si="17"/>
        <v>-29.98</v>
      </c>
      <c r="AN68" s="491">
        <f t="shared" si="18"/>
        <v>-11.48</v>
      </c>
      <c r="AO68" s="491">
        <f t="shared" si="19"/>
        <v>-90.624862781385502</v>
      </c>
      <c r="AP68" s="491">
        <f t="shared" si="20"/>
        <v>49.701165016839191</v>
      </c>
      <c r="AQ68" s="491">
        <f t="shared" si="21"/>
        <v>280.64089975333633</v>
      </c>
    </row>
    <row r="69" spans="1:43">
      <c r="A69" s="240">
        <v>182</v>
      </c>
      <c r="B69" s="364">
        <v>13</v>
      </c>
      <c r="C69" s="364">
        <v>13</v>
      </c>
      <c r="D69" s="18" t="s">
        <v>92</v>
      </c>
      <c r="E69" s="21">
        <v>19767</v>
      </c>
      <c r="F69" s="21">
        <v>19347</v>
      </c>
      <c r="G69" s="36">
        <v>19182</v>
      </c>
      <c r="H69" s="36"/>
      <c r="I69" s="22">
        <v>1666777.3868203121</v>
      </c>
      <c r="J69" s="36">
        <v>2026097.030260168</v>
      </c>
      <c r="K69" s="478">
        <f t="shared" si="3"/>
        <v>3692874.4170804801</v>
      </c>
      <c r="L69" s="478"/>
      <c r="M69" s="36">
        <v>-1698618.1868244917</v>
      </c>
      <c r="N69" s="36">
        <v>-9319.5581072418336</v>
      </c>
      <c r="O69" s="36">
        <v>-1752277.4381635918</v>
      </c>
      <c r="P69" s="22">
        <v>671283.90484983497</v>
      </c>
      <c r="Q69" s="19">
        <f t="shared" si="4"/>
        <v>-2788931.27824549</v>
      </c>
      <c r="R69" s="22"/>
      <c r="S69" s="22">
        <v>-1698618.1868244917</v>
      </c>
      <c r="T69" s="36">
        <v>-39501.250063891646</v>
      </c>
      <c r="U69" s="36">
        <v>-575076.36</v>
      </c>
      <c r="V69" s="36">
        <v>-220209.36000000002</v>
      </c>
      <c r="W69" s="491">
        <f t="shared" si="5"/>
        <v>-1752277.4381635918</v>
      </c>
      <c r="X69" s="22">
        <f t="shared" si="22"/>
        <v>953367.7473530093</v>
      </c>
      <c r="Y69" s="19">
        <f t="shared" si="6"/>
        <v>-3332314.8476989656</v>
      </c>
      <c r="Z69" s="546"/>
      <c r="AA69" s="22">
        <f t="shared" si="7"/>
        <v>84.321211454460069</v>
      </c>
      <c r="AB69" s="22">
        <f t="shared" si="8"/>
        <v>102.49896444883736</v>
      </c>
      <c r="AC69" s="22">
        <f t="shared" si="9"/>
        <v>186.82017590329741</v>
      </c>
      <c r="AE69" s="491">
        <f t="shared" si="10"/>
        <v>-87.797497639142591</v>
      </c>
      <c r="AF69" s="491">
        <f t="shared" si="11"/>
        <v>-0.48170559297264864</v>
      </c>
      <c r="AG69" s="491">
        <f t="shared" si="12"/>
        <v>-90.571015566423313</v>
      </c>
      <c r="AH69" s="491">
        <f t="shared" si="13"/>
        <v>34.69705405746808</v>
      </c>
      <c r="AI69" s="491">
        <f t="shared" si="14"/>
        <v>-144.15316474107044</v>
      </c>
      <c r="AK69" s="491">
        <f t="shared" si="15"/>
        <v>-88.55271540113084</v>
      </c>
      <c r="AL69" s="491">
        <f t="shared" si="16"/>
        <v>-2.059287356057327</v>
      </c>
      <c r="AM69" s="491">
        <f t="shared" si="17"/>
        <v>-29.98</v>
      </c>
      <c r="AN69" s="491">
        <f t="shared" si="18"/>
        <v>-11.48</v>
      </c>
      <c r="AO69" s="491">
        <f t="shared" si="19"/>
        <v>-91.350090614304648</v>
      </c>
      <c r="AP69" s="491">
        <f t="shared" si="20"/>
        <v>49.701165016839191</v>
      </c>
      <c r="AQ69" s="491">
        <f t="shared" si="21"/>
        <v>-173.72092835465361</v>
      </c>
    </row>
    <row r="70" spans="1:43">
      <c r="A70" s="240">
        <v>186</v>
      </c>
      <c r="B70" s="364">
        <v>1</v>
      </c>
      <c r="C70" s="484">
        <v>33</v>
      </c>
      <c r="D70" s="18" t="s">
        <v>93</v>
      </c>
      <c r="E70" s="21">
        <v>45226</v>
      </c>
      <c r="F70" s="21">
        <v>45630</v>
      </c>
      <c r="G70" s="36">
        <v>46490</v>
      </c>
      <c r="H70" s="36"/>
      <c r="I70" s="22">
        <v>-3409635.4958324749</v>
      </c>
      <c r="J70" s="36">
        <v>-910405.65919543139</v>
      </c>
      <c r="K70" s="478">
        <f t="shared" si="3"/>
        <v>-4320041.1550279064</v>
      </c>
      <c r="L70" s="478"/>
      <c r="M70" s="36">
        <v>-5507718.4701112546</v>
      </c>
      <c r="N70" s="36">
        <v>-1811716.4953633861</v>
      </c>
      <c r="O70" s="36">
        <v>-4132755.4402958956</v>
      </c>
      <c r="P70" s="22">
        <v>1583226.5766422686</v>
      </c>
      <c r="Q70" s="19">
        <f t="shared" si="4"/>
        <v>-9868963.8291282672</v>
      </c>
      <c r="R70" s="22"/>
      <c r="S70" s="22">
        <v>-5507718.4701112546</v>
      </c>
      <c r="T70" s="36">
        <v>-1241404.6711998202</v>
      </c>
      <c r="U70" s="36">
        <v>-1393770.2</v>
      </c>
      <c r="V70" s="36">
        <v>-533705.20000000007</v>
      </c>
      <c r="W70" s="491">
        <f t="shared" si="5"/>
        <v>-4132755.4402958956</v>
      </c>
      <c r="X70" s="22">
        <f t="shared" si="22"/>
        <v>2310607.161632854</v>
      </c>
      <c r="Y70" s="19">
        <f t="shared" si="6"/>
        <v>-10498746.819974115</v>
      </c>
      <c r="Z70" s="546"/>
      <c r="AA70" s="22">
        <f t="shared" si="7"/>
        <v>-75.39104709309855</v>
      </c>
      <c r="AB70" s="22">
        <f t="shared" si="8"/>
        <v>-20.130138840388966</v>
      </c>
      <c r="AC70" s="22">
        <f t="shared" si="9"/>
        <v>-95.521185933487516</v>
      </c>
      <c r="AE70" s="491">
        <f t="shared" si="10"/>
        <v>-120.7038893296352</v>
      </c>
      <c r="AF70" s="491">
        <f t="shared" si="11"/>
        <v>-39.704503514428801</v>
      </c>
      <c r="AG70" s="491">
        <f t="shared" si="12"/>
        <v>-90.571015566423313</v>
      </c>
      <c r="AH70" s="491">
        <f t="shared" si="13"/>
        <v>34.69705405746808</v>
      </c>
      <c r="AI70" s="491">
        <f t="shared" si="14"/>
        <v>-216.28235435301923</v>
      </c>
      <c r="AK70" s="491">
        <f t="shared" si="15"/>
        <v>-118.4710361391967</v>
      </c>
      <c r="AL70" s="491">
        <f t="shared" si="16"/>
        <v>-26.70261714776985</v>
      </c>
      <c r="AM70" s="491">
        <f t="shared" si="17"/>
        <v>-29.98</v>
      </c>
      <c r="AN70" s="491">
        <f t="shared" si="18"/>
        <v>-11.480000000000002</v>
      </c>
      <c r="AO70" s="491">
        <f t="shared" si="19"/>
        <v>-88.895578410322557</v>
      </c>
      <c r="AP70" s="491">
        <f t="shared" si="20"/>
        <v>49.701165016839191</v>
      </c>
      <c r="AQ70" s="491">
        <f t="shared" si="21"/>
        <v>-225.82806668044989</v>
      </c>
    </row>
    <row r="71" spans="1:43">
      <c r="A71" s="240">
        <v>202</v>
      </c>
      <c r="B71" s="364">
        <v>2</v>
      </c>
      <c r="C71" s="364">
        <v>2</v>
      </c>
      <c r="D71" s="18" t="s">
        <v>94</v>
      </c>
      <c r="E71" s="21">
        <v>35497</v>
      </c>
      <c r="F71" s="21">
        <v>35848</v>
      </c>
      <c r="G71" s="36">
        <v>36339</v>
      </c>
      <c r="H71" s="36"/>
      <c r="I71" s="22">
        <v>3039877.669067522</v>
      </c>
      <c r="J71" s="36">
        <v>1455677.5783048854</v>
      </c>
      <c r="K71" s="478">
        <f t="shared" si="3"/>
        <v>4495555.2473724075</v>
      </c>
      <c r="L71" s="478"/>
      <c r="M71" s="36">
        <v>5611023.2644015951</v>
      </c>
      <c r="N71" s="36">
        <v>2485267.7389891795</v>
      </c>
      <c r="O71" s="36">
        <v>-3246789.7660251427</v>
      </c>
      <c r="P71" s="22">
        <v>1243819.9938521157</v>
      </c>
      <c r="Q71" s="19">
        <f t="shared" si="4"/>
        <v>6093321.2312177476</v>
      </c>
      <c r="R71" s="22"/>
      <c r="S71" s="22">
        <v>5611023.2644015951</v>
      </c>
      <c r="T71" s="36">
        <v>1857878.1065678671</v>
      </c>
      <c r="U71" s="36">
        <v>-1089443.22</v>
      </c>
      <c r="V71" s="36">
        <v>-417171.72000000003</v>
      </c>
      <c r="W71" s="491">
        <f t="shared" si="5"/>
        <v>-3246789.7660251427</v>
      </c>
      <c r="X71" s="22">
        <f t="shared" si="22"/>
        <v>1806090.6355469192</v>
      </c>
      <c r="Y71" s="19">
        <f t="shared" si="6"/>
        <v>4521587.3004912389</v>
      </c>
      <c r="Z71" s="546"/>
      <c r="AA71" s="22">
        <f t="shared" si="7"/>
        <v>85.637593854903855</v>
      </c>
      <c r="AB71" s="22">
        <f t="shared" si="8"/>
        <v>41.00846771008495</v>
      </c>
      <c r="AC71" s="22">
        <f t="shared" si="9"/>
        <v>126.6460615649888</v>
      </c>
      <c r="AE71" s="491">
        <f t="shared" si="10"/>
        <v>156.52263067400119</v>
      </c>
      <c r="AF71" s="491">
        <f t="shared" si="11"/>
        <v>69.327932910878701</v>
      </c>
      <c r="AG71" s="491">
        <f t="shared" si="12"/>
        <v>-90.571015566423313</v>
      </c>
      <c r="AH71" s="491">
        <f t="shared" si="13"/>
        <v>34.69705405746808</v>
      </c>
      <c r="AI71" s="491">
        <f t="shared" si="14"/>
        <v>169.97660207592466</v>
      </c>
      <c r="AK71" s="491">
        <f t="shared" si="15"/>
        <v>154.40775102236151</v>
      </c>
      <c r="AL71" s="491">
        <f t="shared" si="16"/>
        <v>51.126285989374146</v>
      </c>
      <c r="AM71" s="491">
        <f t="shared" si="17"/>
        <v>-29.98</v>
      </c>
      <c r="AN71" s="491">
        <f t="shared" si="18"/>
        <v>-11.48</v>
      </c>
      <c r="AO71" s="491">
        <f t="shared" si="19"/>
        <v>-89.347251328466456</v>
      </c>
      <c r="AP71" s="491">
        <f t="shared" si="20"/>
        <v>49.701165016839184</v>
      </c>
      <c r="AQ71" s="491">
        <f t="shared" si="21"/>
        <v>124.4279507001084</v>
      </c>
    </row>
    <row r="72" spans="1:43">
      <c r="A72" s="240">
        <v>204</v>
      </c>
      <c r="B72" s="364">
        <v>11</v>
      </c>
      <c r="C72" s="364">
        <v>11</v>
      </c>
      <c r="D72" s="18" t="s">
        <v>95</v>
      </c>
      <c r="E72" s="21">
        <v>2778</v>
      </c>
      <c r="F72" s="21">
        <v>2689</v>
      </c>
      <c r="G72" s="36">
        <v>2628</v>
      </c>
      <c r="H72" s="36"/>
      <c r="I72" s="22">
        <v>-472564.01996446296</v>
      </c>
      <c r="J72" s="36">
        <v>-725824.72209087736</v>
      </c>
      <c r="K72" s="478">
        <f t="shared" si="3"/>
        <v>-1198388.7420553402</v>
      </c>
      <c r="L72" s="478"/>
      <c r="M72" s="36">
        <v>-781894.76511632674</v>
      </c>
      <c r="N72" s="36">
        <v>-903251.55099046126</v>
      </c>
      <c r="O72" s="36">
        <v>-243545.46085811229</v>
      </c>
      <c r="P72" s="22">
        <v>93300.378360531671</v>
      </c>
      <c r="Q72" s="19">
        <f t="shared" si="4"/>
        <v>-1835391.3986043683</v>
      </c>
      <c r="R72" s="22"/>
      <c r="S72" s="22">
        <v>-781894.76511632674</v>
      </c>
      <c r="T72" s="36">
        <v>-869642.77397586929</v>
      </c>
      <c r="U72" s="36">
        <v>-78787.44</v>
      </c>
      <c r="V72" s="36">
        <v>-30169.440000000002</v>
      </c>
      <c r="W72" s="491">
        <f t="shared" si="5"/>
        <v>-243545.46085811229</v>
      </c>
      <c r="X72" s="22">
        <f t="shared" si="22"/>
        <v>130614.66166425338</v>
      </c>
      <c r="Y72" s="19">
        <f t="shared" si="6"/>
        <v>-1873425.2182860549</v>
      </c>
      <c r="Z72" s="546"/>
      <c r="AA72" s="22">
        <f t="shared" si="7"/>
        <v>-170.10943843213209</v>
      </c>
      <c r="AB72" s="22">
        <f t="shared" si="8"/>
        <v>-261.27599787288602</v>
      </c>
      <c r="AC72" s="22">
        <f t="shared" si="9"/>
        <v>-431.38543630501806</v>
      </c>
      <c r="AE72" s="491">
        <f t="shared" si="10"/>
        <v>-290.77529383277306</v>
      </c>
      <c r="AF72" s="491">
        <f t="shared" si="11"/>
        <v>-335.90611788414327</v>
      </c>
      <c r="AG72" s="491">
        <f t="shared" si="12"/>
        <v>-90.571015566423313</v>
      </c>
      <c r="AH72" s="491">
        <f t="shared" si="13"/>
        <v>34.69705405746808</v>
      </c>
      <c r="AI72" s="491">
        <f t="shared" si="14"/>
        <v>-682.55537322587145</v>
      </c>
      <c r="AK72" s="491">
        <f t="shared" si="15"/>
        <v>-297.5246442603983</v>
      </c>
      <c r="AL72" s="491">
        <f t="shared" si="16"/>
        <v>-330.91429755550581</v>
      </c>
      <c r="AM72" s="491">
        <f t="shared" si="17"/>
        <v>-29.98</v>
      </c>
      <c r="AN72" s="491">
        <f t="shared" si="18"/>
        <v>-11.48</v>
      </c>
      <c r="AO72" s="491">
        <f t="shared" si="19"/>
        <v>-92.673310828809846</v>
      </c>
      <c r="AP72" s="491">
        <f t="shared" si="20"/>
        <v>49.701165016839184</v>
      </c>
      <c r="AQ72" s="491">
        <f t="shared" si="21"/>
        <v>-712.87108762787477</v>
      </c>
    </row>
    <row r="73" spans="1:43">
      <c r="A73" s="240">
        <v>205</v>
      </c>
      <c r="B73" s="364">
        <v>18</v>
      </c>
      <c r="C73" s="364">
        <v>18</v>
      </c>
      <c r="D73" s="18" t="s">
        <v>96</v>
      </c>
      <c r="E73" s="21">
        <v>36493</v>
      </c>
      <c r="F73" s="21">
        <v>36297</v>
      </c>
      <c r="G73" s="36">
        <v>36513</v>
      </c>
      <c r="H73" s="36"/>
      <c r="I73" s="22">
        <v>-7752867.8544950169</v>
      </c>
      <c r="J73" s="36">
        <v>-4898872.5916404137</v>
      </c>
      <c r="K73" s="478">
        <f t="shared" si="3"/>
        <v>-12651740.446135432</v>
      </c>
      <c r="L73" s="478"/>
      <c r="M73" s="36">
        <v>-5505661.1376929609</v>
      </c>
      <c r="N73" s="36">
        <v>-3007442.9254161492</v>
      </c>
      <c r="O73" s="36">
        <v>-3287456.1520144669</v>
      </c>
      <c r="P73" s="22">
        <v>1259398.9711239189</v>
      </c>
      <c r="Q73" s="19">
        <f t="shared" si="4"/>
        <v>-10541161.24399966</v>
      </c>
      <c r="R73" s="22"/>
      <c r="S73" s="22">
        <v>-5505661.1376929609</v>
      </c>
      <c r="T73" s="36">
        <v>-2553780.6794888005</v>
      </c>
      <c r="U73" s="36">
        <v>-1094659.74</v>
      </c>
      <c r="V73" s="36">
        <v>-419169.24</v>
      </c>
      <c r="W73" s="491">
        <f t="shared" si="5"/>
        <v>-3287456.1520144669</v>
      </c>
      <c r="X73" s="22">
        <f t="shared" si="22"/>
        <v>1814738.638259849</v>
      </c>
      <c r="Y73" s="19">
        <f t="shared" si="6"/>
        <v>-11045988.310936378</v>
      </c>
      <c r="Z73" s="546"/>
      <c r="AA73" s="22">
        <f t="shared" si="7"/>
        <v>-212.44808194708619</v>
      </c>
      <c r="AB73" s="22">
        <f t="shared" si="8"/>
        <v>-134.24143237443931</v>
      </c>
      <c r="AC73" s="22">
        <f t="shared" si="9"/>
        <v>-346.68951432152556</v>
      </c>
      <c r="AE73" s="491">
        <f t="shared" si="10"/>
        <v>-151.6836415597146</v>
      </c>
      <c r="AF73" s="491">
        <f t="shared" si="11"/>
        <v>-82.85651501270489</v>
      </c>
      <c r="AG73" s="491">
        <f t="shared" si="12"/>
        <v>-90.571015566423313</v>
      </c>
      <c r="AH73" s="491">
        <f t="shared" si="13"/>
        <v>34.69705405746808</v>
      </c>
      <c r="AI73" s="491">
        <f t="shared" si="14"/>
        <v>-290.4141180813748</v>
      </c>
      <c r="AK73" s="491">
        <f t="shared" si="15"/>
        <v>-150.78632645066034</v>
      </c>
      <c r="AL73" s="491">
        <f t="shared" si="16"/>
        <v>-69.941683222107201</v>
      </c>
      <c r="AM73" s="491">
        <f t="shared" si="17"/>
        <v>-29.98</v>
      </c>
      <c r="AN73" s="491">
        <f t="shared" si="18"/>
        <v>-11.48</v>
      </c>
      <c r="AO73" s="491">
        <f t="shared" si="19"/>
        <v>-90.035224495781421</v>
      </c>
      <c r="AP73" s="491">
        <f t="shared" si="20"/>
        <v>49.701165016839184</v>
      </c>
      <c r="AQ73" s="491">
        <f t="shared" si="21"/>
        <v>-302.52206915170973</v>
      </c>
    </row>
    <row r="74" spans="1:43">
      <c r="A74" s="240">
        <v>208</v>
      </c>
      <c r="B74" s="364">
        <v>17</v>
      </c>
      <c r="C74" s="364">
        <v>17</v>
      </c>
      <c r="D74" s="18" t="s">
        <v>97</v>
      </c>
      <c r="E74" s="21">
        <v>12412</v>
      </c>
      <c r="F74" s="21">
        <v>12335</v>
      </c>
      <c r="G74" s="36">
        <v>12372</v>
      </c>
      <c r="H74" s="36"/>
      <c r="I74" s="22">
        <v>1591114.3300373671</v>
      </c>
      <c r="J74" s="36">
        <v>714745.30689145578</v>
      </c>
      <c r="K74" s="478">
        <f t="shared" si="3"/>
        <v>2305859.6369288228</v>
      </c>
      <c r="L74" s="478"/>
      <c r="M74" s="36">
        <v>1090660.0327865274</v>
      </c>
      <c r="N74" s="36">
        <v>144666.13464401322</v>
      </c>
      <c r="O74" s="36">
        <v>-1117193.4770118315</v>
      </c>
      <c r="P74" s="22">
        <v>427988.16179886874</v>
      </c>
      <c r="Q74" s="19">
        <f t="shared" si="4"/>
        <v>546120.85221757786</v>
      </c>
      <c r="R74" s="22"/>
      <c r="S74" s="22">
        <v>1090660.0327865274</v>
      </c>
      <c r="T74" s="36">
        <v>-25184.675636434768</v>
      </c>
      <c r="U74" s="36">
        <v>-370912.56</v>
      </c>
      <c r="V74" s="36">
        <v>-142030.56</v>
      </c>
      <c r="W74" s="491">
        <f t="shared" si="5"/>
        <v>-1117193.4770118315</v>
      </c>
      <c r="X74" s="22">
        <f t="shared" si="22"/>
        <v>614902.81358833448</v>
      </c>
      <c r="Y74" s="19">
        <f t="shared" si="6"/>
        <v>50241.573726595612</v>
      </c>
      <c r="Z74" s="546"/>
      <c r="AA74" s="22">
        <f t="shared" si="7"/>
        <v>128.19161537523098</v>
      </c>
      <c r="AB74" s="22">
        <f t="shared" si="8"/>
        <v>57.585023114039302</v>
      </c>
      <c r="AC74" s="22">
        <f t="shared" si="9"/>
        <v>185.77663848927028</v>
      </c>
      <c r="AE74" s="491">
        <f t="shared" si="10"/>
        <v>88.419945908919942</v>
      </c>
      <c r="AF74" s="491">
        <f t="shared" si="11"/>
        <v>11.728101714147808</v>
      </c>
      <c r="AG74" s="491">
        <f t="shared" si="12"/>
        <v>-90.571015566423313</v>
      </c>
      <c r="AH74" s="491">
        <f t="shared" si="13"/>
        <v>34.69705405746808</v>
      </c>
      <c r="AI74" s="491">
        <f t="shared" si="14"/>
        <v>44.274086114112514</v>
      </c>
      <c r="AK74" s="491">
        <f t="shared" si="15"/>
        <v>88.155515097520805</v>
      </c>
      <c r="AL74" s="491">
        <f t="shared" si="16"/>
        <v>-2.0356187872966998</v>
      </c>
      <c r="AM74" s="491">
        <f t="shared" si="17"/>
        <v>-29.98</v>
      </c>
      <c r="AN74" s="491">
        <f t="shared" si="18"/>
        <v>-11.48</v>
      </c>
      <c r="AO74" s="491">
        <f t="shared" si="19"/>
        <v>-90.300151714503031</v>
      </c>
      <c r="AP74" s="491">
        <f t="shared" si="20"/>
        <v>49.701165016839191</v>
      </c>
      <c r="AQ74" s="491">
        <f t="shared" si="21"/>
        <v>4.0609096125602662</v>
      </c>
    </row>
    <row r="75" spans="1:43">
      <c r="A75" s="240">
        <v>211</v>
      </c>
      <c r="B75" s="364">
        <v>6</v>
      </c>
      <c r="C75" s="364">
        <v>6</v>
      </c>
      <c r="D75" s="18" t="s">
        <v>98</v>
      </c>
      <c r="E75" s="21">
        <v>32622</v>
      </c>
      <c r="F75" s="21">
        <v>32959</v>
      </c>
      <c r="G75" s="36">
        <v>33473</v>
      </c>
      <c r="H75" s="36"/>
      <c r="I75" s="22">
        <v>684931.9172317225</v>
      </c>
      <c r="J75" s="36">
        <v>280472.81638252817</v>
      </c>
      <c r="K75" s="478">
        <f t="shared" ref="K75:K138" si="23">SUM(I75:J75)</f>
        <v>965404.73361425067</v>
      </c>
      <c r="L75" s="478"/>
      <c r="M75" s="36">
        <v>227491.82921693509</v>
      </c>
      <c r="N75" s="36">
        <v>15149.9242375013</v>
      </c>
      <c r="O75" s="36">
        <v>-2985130.1020537461</v>
      </c>
      <c r="P75" s="22">
        <v>1143580.2046800905</v>
      </c>
      <c r="Q75" s="19">
        <f t="shared" ref="Q75:Q138" si="24">SUM(M75:P75)</f>
        <v>-1598908.143919219</v>
      </c>
      <c r="R75" s="22"/>
      <c r="S75" s="22">
        <v>227491.82921693509</v>
      </c>
      <c r="T75" s="36">
        <v>-67293.208293575473</v>
      </c>
      <c r="U75" s="36">
        <v>-1003520.54</v>
      </c>
      <c r="V75" s="36">
        <v>-384270.04000000004</v>
      </c>
      <c r="W75" s="491">
        <f t="shared" ref="W75:W138" si="25">O75</f>
        <v>-2985130.1020537461</v>
      </c>
      <c r="X75" s="22">
        <f t="shared" si="22"/>
        <v>1663647.0966086581</v>
      </c>
      <c r="Y75" s="19">
        <f t="shared" ref="Y75:Y138" si="26">SUM(S75:X75)</f>
        <v>-2549074.9645217285</v>
      </c>
      <c r="Z75" s="546"/>
      <c r="AA75" s="22">
        <f t="shared" ref="AA75:AA138" si="27">I75/E75</f>
        <v>20.996012422037964</v>
      </c>
      <c r="AB75" s="22">
        <f t="shared" ref="AB75:AB138" si="28">J75/E75</f>
        <v>8.5976585243862473</v>
      </c>
      <c r="AC75" s="22">
        <f t="shared" ref="AC75:AC138" si="29">K75/E75</f>
        <v>29.593670946424211</v>
      </c>
      <c r="AE75" s="491">
        <f t="shared" ref="AE75:AE138" si="30">M75/F75</f>
        <v>6.9022673387218996</v>
      </c>
      <c r="AF75" s="491">
        <f t="shared" ref="AF75:AF138" si="31">N75/F75</f>
        <v>0.45965970561914199</v>
      </c>
      <c r="AG75" s="491">
        <f t="shared" ref="AG75:AG138" si="32">O75/F75</f>
        <v>-90.571015566423313</v>
      </c>
      <c r="AH75" s="491">
        <f t="shared" ref="AH75:AH138" si="33">P75/F75</f>
        <v>34.69705405746808</v>
      </c>
      <c r="AI75" s="491">
        <f t="shared" ref="AI75:AI138" si="34">Q75/F75</f>
        <v>-48.512034464614189</v>
      </c>
      <c r="AK75" s="491">
        <f t="shared" ref="AK75:AK138" si="35">S75/$G75</f>
        <v>6.7962784697199261</v>
      </c>
      <c r="AL75" s="491">
        <f t="shared" ref="AL75:AL138" si="36">T75/$G75</f>
        <v>-2.0103727868304446</v>
      </c>
      <c r="AM75" s="491">
        <f t="shared" ref="AM75:AM138" si="37">U75/$G75</f>
        <v>-29.98</v>
      </c>
      <c r="AN75" s="491">
        <f t="shared" ref="AN75:AN138" si="38">V75/$G75</f>
        <v>-11.48</v>
      </c>
      <c r="AO75" s="491">
        <f t="shared" ref="AO75:AO138" si="39">W75/$G75</f>
        <v>-89.180237864958215</v>
      </c>
      <c r="AP75" s="491">
        <f t="shared" ref="AP75:AP138" si="40">X75/$G75</f>
        <v>49.701165016839184</v>
      </c>
      <c r="AQ75" s="491">
        <f t="shared" ref="AQ75:AQ138" si="41">Y75/$G75</f>
        <v>-76.153167165229547</v>
      </c>
    </row>
    <row r="76" spans="1:43">
      <c r="A76" s="240">
        <v>213</v>
      </c>
      <c r="B76" s="364">
        <v>10</v>
      </c>
      <c r="C76" s="364">
        <v>10</v>
      </c>
      <c r="D76" s="18" t="s">
        <v>99</v>
      </c>
      <c r="E76" s="21">
        <v>5230</v>
      </c>
      <c r="F76" s="21">
        <v>5154</v>
      </c>
      <c r="G76" s="36">
        <v>5114</v>
      </c>
      <c r="H76" s="36"/>
      <c r="I76" s="22">
        <v>-135640.18013436309</v>
      </c>
      <c r="J76" s="36">
        <v>66922.726256264737</v>
      </c>
      <c r="K76" s="478">
        <f t="shared" si="23"/>
        <v>-68717.453878098357</v>
      </c>
      <c r="L76" s="478"/>
      <c r="M76" s="36">
        <v>-469288.93150539533</v>
      </c>
      <c r="N76" s="36">
        <v>-99885.930040019972</v>
      </c>
      <c r="O76" s="36">
        <v>-466803.01422934578</v>
      </c>
      <c r="P76" s="22">
        <v>178828.6166121905</v>
      </c>
      <c r="Q76" s="19">
        <f t="shared" si="24"/>
        <v>-857149.2591625707</v>
      </c>
      <c r="R76" s="22"/>
      <c r="S76" s="22">
        <v>-469288.93150539533</v>
      </c>
      <c r="T76" s="36">
        <v>-35468.065877429173</v>
      </c>
      <c r="U76" s="36">
        <v>-153317.72</v>
      </c>
      <c r="V76" s="36">
        <v>-58708.72</v>
      </c>
      <c r="W76" s="491">
        <f t="shared" si="25"/>
        <v>-466803.01422934578</v>
      </c>
      <c r="X76" s="22">
        <f t="shared" ref="X76:X139" si="42">G76/$G$10*277000000</f>
        <v>254171.7578961156</v>
      </c>
      <c r="Y76" s="19">
        <f t="shared" si="26"/>
        <v>-929414.69371605478</v>
      </c>
      <c r="Z76" s="546"/>
      <c r="AA76" s="22">
        <f t="shared" si="27"/>
        <v>-25.935024882287397</v>
      </c>
      <c r="AB76" s="22">
        <f t="shared" si="28"/>
        <v>12.79593236257452</v>
      </c>
      <c r="AC76" s="22">
        <f t="shared" si="29"/>
        <v>-13.139092519712879</v>
      </c>
      <c r="AE76" s="491">
        <f t="shared" si="30"/>
        <v>-91.053343326619199</v>
      </c>
      <c r="AF76" s="491">
        <f t="shared" si="31"/>
        <v>-19.380273581688005</v>
      </c>
      <c r="AG76" s="491">
        <f t="shared" si="32"/>
        <v>-90.571015566423313</v>
      </c>
      <c r="AH76" s="491">
        <f t="shared" si="33"/>
        <v>34.69705405746808</v>
      </c>
      <c r="AI76" s="491">
        <f t="shared" si="34"/>
        <v>-166.30757841726245</v>
      </c>
      <c r="AK76" s="491">
        <f t="shared" si="35"/>
        <v>-91.765532167656502</v>
      </c>
      <c r="AL76" s="491">
        <f t="shared" si="36"/>
        <v>-6.9354841371586184</v>
      </c>
      <c r="AM76" s="491">
        <f t="shared" si="37"/>
        <v>-29.98</v>
      </c>
      <c r="AN76" s="491">
        <f t="shared" si="38"/>
        <v>-11.48</v>
      </c>
      <c r="AO76" s="491">
        <f t="shared" si="39"/>
        <v>-91.27943180081067</v>
      </c>
      <c r="AP76" s="491">
        <f t="shared" si="40"/>
        <v>49.701165016839184</v>
      </c>
      <c r="AQ76" s="491">
        <f t="shared" si="41"/>
        <v>-181.73928308878664</v>
      </c>
    </row>
    <row r="77" spans="1:43">
      <c r="A77" s="240">
        <v>214</v>
      </c>
      <c r="B77" s="364">
        <v>4</v>
      </c>
      <c r="C77" s="364">
        <v>4</v>
      </c>
      <c r="D77" s="18" t="s">
        <v>100</v>
      </c>
      <c r="E77" s="21">
        <v>12662</v>
      </c>
      <c r="F77" s="21">
        <v>12528</v>
      </c>
      <c r="G77" s="36">
        <v>12394</v>
      </c>
      <c r="H77" s="36"/>
      <c r="I77" s="22">
        <v>218342.51649319506</v>
      </c>
      <c r="J77" s="36">
        <v>823608.0857681433</v>
      </c>
      <c r="K77" s="478">
        <f t="shared" si="23"/>
        <v>1041950.6022613384</v>
      </c>
      <c r="L77" s="478"/>
      <c r="M77" s="36">
        <v>-359613.47144234675</v>
      </c>
      <c r="N77" s="36">
        <v>197904.26069341192</v>
      </c>
      <c r="O77" s="36">
        <v>-1134673.6830161512</v>
      </c>
      <c r="P77" s="22">
        <v>434684.69323196012</v>
      </c>
      <c r="Q77" s="19">
        <f t="shared" si="24"/>
        <v>-861698.20053312602</v>
      </c>
      <c r="R77" s="22"/>
      <c r="S77" s="22">
        <v>-359613.47144234675</v>
      </c>
      <c r="T77" s="36">
        <v>-21353.084624993669</v>
      </c>
      <c r="U77" s="36">
        <v>-371572.12</v>
      </c>
      <c r="V77" s="36">
        <v>-142283.12</v>
      </c>
      <c r="W77" s="491">
        <f t="shared" si="25"/>
        <v>-1134673.6830161512</v>
      </c>
      <c r="X77" s="22">
        <f t="shared" si="42"/>
        <v>615996.23921870487</v>
      </c>
      <c r="Y77" s="19">
        <f t="shared" si="26"/>
        <v>-1413499.2398647866</v>
      </c>
      <c r="Z77" s="546"/>
      <c r="AA77" s="22">
        <f t="shared" si="27"/>
        <v>17.243920114768208</v>
      </c>
      <c r="AB77" s="22">
        <f t="shared" si="28"/>
        <v>65.045655170442529</v>
      </c>
      <c r="AC77" s="22">
        <f t="shared" si="29"/>
        <v>82.289575285210745</v>
      </c>
      <c r="AE77" s="491">
        <f t="shared" si="30"/>
        <v>-28.704779010404433</v>
      </c>
      <c r="AF77" s="491">
        <f t="shared" si="31"/>
        <v>15.796955674761488</v>
      </c>
      <c r="AG77" s="491">
        <f t="shared" si="32"/>
        <v>-90.571015566423313</v>
      </c>
      <c r="AH77" s="491">
        <f t="shared" si="33"/>
        <v>34.69705405746808</v>
      </c>
      <c r="AI77" s="491">
        <f t="shared" si="34"/>
        <v>-68.781784844598178</v>
      </c>
      <c r="AK77" s="491">
        <f t="shared" si="35"/>
        <v>-29.015125983729767</v>
      </c>
      <c r="AL77" s="491">
        <f t="shared" si="36"/>
        <v>-1.7228565939159004</v>
      </c>
      <c r="AM77" s="491">
        <f t="shared" si="37"/>
        <v>-29.98</v>
      </c>
      <c r="AN77" s="491">
        <f t="shared" si="38"/>
        <v>-11.48</v>
      </c>
      <c r="AO77" s="491">
        <f t="shared" si="39"/>
        <v>-91.550240682277817</v>
      </c>
      <c r="AP77" s="491">
        <f t="shared" si="40"/>
        <v>49.701165016839184</v>
      </c>
      <c r="AQ77" s="491">
        <f t="shared" si="41"/>
        <v>-114.04705824308428</v>
      </c>
    </row>
    <row r="78" spans="1:43">
      <c r="A78" s="240">
        <v>216</v>
      </c>
      <c r="B78" s="364">
        <v>13</v>
      </c>
      <c r="C78" s="364">
        <v>13</v>
      </c>
      <c r="D78" s="18" t="s">
        <v>101</v>
      </c>
      <c r="E78" s="21">
        <v>1311</v>
      </c>
      <c r="F78" s="21">
        <v>1269</v>
      </c>
      <c r="G78" s="36">
        <v>1217</v>
      </c>
      <c r="H78" s="36"/>
      <c r="I78" s="22">
        <v>114357.02483967174</v>
      </c>
      <c r="J78" s="36">
        <v>-4523.8032819577911</v>
      </c>
      <c r="K78" s="478">
        <f t="shared" si="23"/>
        <v>109833.22155771394</v>
      </c>
      <c r="L78" s="478"/>
      <c r="M78" s="36">
        <v>82910.212932417213</v>
      </c>
      <c r="N78" s="36">
        <v>-11899.924942034795</v>
      </c>
      <c r="O78" s="36">
        <v>-114934.61875379119</v>
      </c>
      <c r="P78" s="22">
        <v>44030.561598926994</v>
      </c>
      <c r="Q78" s="19">
        <f t="shared" si="24"/>
        <v>106.23083551822492</v>
      </c>
      <c r="R78" s="22"/>
      <c r="S78" s="22">
        <v>82910.212932417213</v>
      </c>
      <c r="T78" s="36">
        <v>-2590.9487947009097</v>
      </c>
      <c r="U78" s="36">
        <v>-36485.660000000003</v>
      </c>
      <c r="V78" s="36">
        <v>-13971.16</v>
      </c>
      <c r="W78" s="491">
        <f t="shared" si="25"/>
        <v>-114934.61875379119</v>
      </c>
      <c r="X78" s="22">
        <f t="shared" si="42"/>
        <v>60486.317825493286</v>
      </c>
      <c r="Y78" s="19">
        <f t="shared" si="26"/>
        <v>-24585.856790581602</v>
      </c>
      <c r="Z78" s="546"/>
      <c r="AA78" s="22">
        <f t="shared" si="27"/>
        <v>87.228851899063116</v>
      </c>
      <c r="AB78" s="22">
        <f t="shared" si="28"/>
        <v>-3.4506508634308095</v>
      </c>
      <c r="AC78" s="22">
        <f t="shared" si="29"/>
        <v>83.778201035632293</v>
      </c>
      <c r="AE78" s="491">
        <f t="shared" si="30"/>
        <v>65.335077172905599</v>
      </c>
      <c r="AF78" s="491">
        <f t="shared" si="31"/>
        <v>-9.3774034216192241</v>
      </c>
      <c r="AG78" s="491">
        <f t="shared" si="32"/>
        <v>-90.571015566423313</v>
      </c>
      <c r="AH78" s="491">
        <f t="shared" si="33"/>
        <v>34.69705405746808</v>
      </c>
      <c r="AI78" s="491">
        <f t="shared" si="34"/>
        <v>8.3712242331146505E-2</v>
      </c>
      <c r="AK78" s="491">
        <f t="shared" si="35"/>
        <v>68.126715638798032</v>
      </c>
      <c r="AL78" s="491">
        <f t="shared" si="36"/>
        <v>-2.1289636768290139</v>
      </c>
      <c r="AM78" s="491">
        <f t="shared" si="37"/>
        <v>-29.980000000000004</v>
      </c>
      <c r="AN78" s="491">
        <f t="shared" si="38"/>
        <v>-11.48</v>
      </c>
      <c r="AO78" s="491">
        <f t="shared" si="39"/>
        <v>-94.44093570566244</v>
      </c>
      <c r="AP78" s="491">
        <f t="shared" si="40"/>
        <v>49.701165016839184</v>
      </c>
      <c r="AQ78" s="491">
        <f t="shared" si="41"/>
        <v>-20.202018726854234</v>
      </c>
    </row>
    <row r="79" spans="1:43">
      <c r="A79" s="240">
        <v>217</v>
      </c>
      <c r="B79" s="364">
        <v>16</v>
      </c>
      <c r="C79" s="364">
        <v>16</v>
      </c>
      <c r="D79" s="18" t="s">
        <v>102</v>
      </c>
      <c r="E79" s="21">
        <v>5390</v>
      </c>
      <c r="F79" s="21">
        <v>5352</v>
      </c>
      <c r="G79" s="36">
        <v>5246</v>
      </c>
      <c r="H79" s="36"/>
      <c r="I79" s="22">
        <v>-561106.87027460278</v>
      </c>
      <c r="J79" s="36">
        <v>-772481.20078429999</v>
      </c>
      <c r="K79" s="478">
        <f t="shared" si="23"/>
        <v>-1333588.0710589029</v>
      </c>
      <c r="L79" s="478"/>
      <c r="M79" s="36">
        <v>-723950.50658415561</v>
      </c>
      <c r="N79" s="36">
        <v>-823094.38315052423</v>
      </c>
      <c r="O79" s="36">
        <v>-484736.07531149755</v>
      </c>
      <c r="P79" s="22">
        <v>185698.63331556917</v>
      </c>
      <c r="Q79" s="19">
        <f t="shared" si="24"/>
        <v>-1846082.3317306081</v>
      </c>
      <c r="R79" s="22"/>
      <c r="S79" s="22">
        <v>-723950.50658415561</v>
      </c>
      <c r="T79" s="36">
        <v>-756201.79312371288</v>
      </c>
      <c r="U79" s="36">
        <v>-157275.08000000002</v>
      </c>
      <c r="V79" s="36">
        <v>-60224.08</v>
      </c>
      <c r="W79" s="491">
        <f t="shared" si="25"/>
        <v>-484736.07531149755</v>
      </c>
      <c r="X79" s="22">
        <f t="shared" si="42"/>
        <v>260732.31167833836</v>
      </c>
      <c r="Y79" s="19">
        <f t="shared" si="26"/>
        <v>-1921655.2233410277</v>
      </c>
      <c r="Z79" s="546"/>
      <c r="AA79" s="22">
        <f t="shared" si="27"/>
        <v>-104.10146016226396</v>
      </c>
      <c r="AB79" s="22">
        <f t="shared" si="28"/>
        <v>-143.31747695441558</v>
      </c>
      <c r="AC79" s="22">
        <f t="shared" si="29"/>
        <v>-247.41893711667956</v>
      </c>
      <c r="AE79" s="491">
        <f t="shared" si="30"/>
        <v>-135.26728448881832</v>
      </c>
      <c r="AF79" s="491">
        <f t="shared" si="31"/>
        <v>-153.79192510286327</v>
      </c>
      <c r="AG79" s="491">
        <f t="shared" si="32"/>
        <v>-90.571015566423313</v>
      </c>
      <c r="AH79" s="491">
        <f t="shared" si="33"/>
        <v>34.69705405746808</v>
      </c>
      <c r="AI79" s="491">
        <f t="shared" si="34"/>
        <v>-344.9331711006368</v>
      </c>
      <c r="AK79" s="491">
        <f t="shared" si="35"/>
        <v>-138.00047780864574</v>
      </c>
      <c r="AL79" s="491">
        <f t="shared" si="36"/>
        <v>-144.14826403425712</v>
      </c>
      <c r="AM79" s="491">
        <f t="shared" si="37"/>
        <v>-29.980000000000004</v>
      </c>
      <c r="AN79" s="491">
        <f t="shared" si="38"/>
        <v>-11.48</v>
      </c>
      <c r="AO79" s="491">
        <f t="shared" si="39"/>
        <v>-92.401081835969791</v>
      </c>
      <c r="AP79" s="491">
        <f t="shared" si="40"/>
        <v>49.701165016839184</v>
      </c>
      <c r="AQ79" s="491">
        <f t="shared" si="41"/>
        <v>-366.30865866203351</v>
      </c>
    </row>
    <row r="80" spans="1:43">
      <c r="A80" s="240">
        <v>218</v>
      </c>
      <c r="B80" s="364">
        <v>14</v>
      </c>
      <c r="C80" s="364">
        <v>14</v>
      </c>
      <c r="D80" s="18" t="s">
        <v>103</v>
      </c>
      <c r="E80" s="21">
        <v>1192</v>
      </c>
      <c r="F80" s="21">
        <v>1200</v>
      </c>
      <c r="G80" s="36">
        <v>1188</v>
      </c>
      <c r="H80" s="36"/>
      <c r="I80" s="22">
        <v>422971.04760824348</v>
      </c>
      <c r="J80" s="36">
        <v>241440.92076209918</v>
      </c>
      <c r="K80" s="478">
        <f t="shared" si="23"/>
        <v>664411.96837034263</v>
      </c>
      <c r="L80" s="478"/>
      <c r="M80" s="36">
        <v>331647.56100849988</v>
      </c>
      <c r="N80" s="36">
        <v>157627.60735726121</v>
      </c>
      <c r="O80" s="36">
        <v>-108685.21867970798</v>
      </c>
      <c r="P80" s="22">
        <v>41636.464868961695</v>
      </c>
      <c r="Q80" s="19">
        <f t="shared" si="24"/>
        <v>422226.41455501481</v>
      </c>
      <c r="R80" s="22"/>
      <c r="S80" s="22">
        <v>331647.56100849988</v>
      </c>
      <c r="T80" s="36">
        <v>136625.94592829514</v>
      </c>
      <c r="U80" s="36">
        <v>-35616.239999999998</v>
      </c>
      <c r="V80" s="36">
        <v>-13638.24</v>
      </c>
      <c r="W80" s="491">
        <f t="shared" si="25"/>
        <v>-108685.21867970798</v>
      </c>
      <c r="X80" s="22">
        <f t="shared" si="42"/>
        <v>59044.984040004951</v>
      </c>
      <c r="Y80" s="19">
        <f t="shared" si="26"/>
        <v>369378.79229709203</v>
      </c>
      <c r="Z80" s="546"/>
      <c r="AA80" s="22">
        <f t="shared" si="27"/>
        <v>354.84148289282172</v>
      </c>
      <c r="AB80" s="22">
        <f t="shared" si="28"/>
        <v>202.55110802189529</v>
      </c>
      <c r="AC80" s="22">
        <f t="shared" si="29"/>
        <v>557.39259091471695</v>
      </c>
      <c r="AE80" s="491">
        <f t="shared" si="30"/>
        <v>276.37296750708322</v>
      </c>
      <c r="AF80" s="491">
        <f t="shared" si="31"/>
        <v>131.35633946438435</v>
      </c>
      <c r="AG80" s="491">
        <f t="shared" si="32"/>
        <v>-90.571015566423313</v>
      </c>
      <c r="AH80" s="491">
        <f t="shared" si="33"/>
        <v>34.69705405746808</v>
      </c>
      <c r="AI80" s="491">
        <f t="shared" si="34"/>
        <v>351.85534546251233</v>
      </c>
      <c r="AK80" s="491">
        <f t="shared" si="35"/>
        <v>279.16461364351841</v>
      </c>
      <c r="AL80" s="491">
        <f t="shared" si="36"/>
        <v>115.00500499014743</v>
      </c>
      <c r="AM80" s="491">
        <f t="shared" si="37"/>
        <v>-29.979999999999997</v>
      </c>
      <c r="AN80" s="491">
        <f t="shared" si="38"/>
        <v>-11.48</v>
      </c>
      <c r="AO80" s="491">
        <f t="shared" si="39"/>
        <v>-91.485874309518493</v>
      </c>
      <c r="AP80" s="491">
        <f t="shared" si="40"/>
        <v>49.701165016839184</v>
      </c>
      <c r="AQ80" s="491">
        <f t="shared" si="41"/>
        <v>310.92490934098657</v>
      </c>
    </row>
    <row r="81" spans="1:43">
      <c r="A81" s="240">
        <v>224</v>
      </c>
      <c r="B81" s="364">
        <v>1</v>
      </c>
      <c r="C81" s="484">
        <v>34</v>
      </c>
      <c r="D81" s="18" t="s">
        <v>104</v>
      </c>
      <c r="E81" s="21">
        <v>8717</v>
      </c>
      <c r="F81" s="21">
        <v>8603</v>
      </c>
      <c r="G81" s="36">
        <v>8581</v>
      </c>
      <c r="H81" s="36"/>
      <c r="I81" s="22">
        <v>-739697.95930586406</v>
      </c>
      <c r="J81" s="36">
        <v>-627025.14316977886</v>
      </c>
      <c r="K81" s="478">
        <f t="shared" si="23"/>
        <v>-1366723.1024756429</v>
      </c>
      <c r="L81" s="478"/>
      <c r="M81" s="36">
        <v>-207149.17075832974</v>
      </c>
      <c r="N81" s="36">
        <v>-179086.34596851381</v>
      </c>
      <c r="O81" s="36">
        <v>-779182.44691793981</v>
      </c>
      <c r="P81" s="22">
        <v>298498.75605639786</v>
      </c>
      <c r="Q81" s="19">
        <f t="shared" si="24"/>
        <v>-866919.20758838556</v>
      </c>
      <c r="R81" s="22"/>
      <c r="S81" s="22">
        <v>-207149.17075832974</v>
      </c>
      <c r="T81" s="36">
        <v>-71560.757029676271</v>
      </c>
      <c r="U81" s="36">
        <v>-257258.38</v>
      </c>
      <c r="V81" s="36">
        <v>-98509.88</v>
      </c>
      <c r="W81" s="491">
        <f t="shared" si="25"/>
        <v>-779182.44691793981</v>
      </c>
      <c r="X81" s="22">
        <f t="shared" si="42"/>
        <v>426485.69700949703</v>
      </c>
      <c r="Y81" s="19">
        <f t="shared" si="26"/>
        <v>-987174.93769644876</v>
      </c>
      <c r="Z81" s="546"/>
      <c r="AA81" s="22">
        <f t="shared" si="27"/>
        <v>-84.85694152872135</v>
      </c>
      <c r="AB81" s="22">
        <f t="shared" si="28"/>
        <v>-71.931300122723286</v>
      </c>
      <c r="AC81" s="22">
        <f t="shared" si="29"/>
        <v>-156.78824165144465</v>
      </c>
      <c r="AE81" s="491">
        <f t="shared" si="30"/>
        <v>-24.07871332771472</v>
      </c>
      <c r="AF81" s="491">
        <f t="shared" si="31"/>
        <v>-20.816732066548159</v>
      </c>
      <c r="AG81" s="491">
        <f t="shared" si="32"/>
        <v>-90.571015566423313</v>
      </c>
      <c r="AH81" s="491">
        <f t="shared" si="33"/>
        <v>34.69705405746808</v>
      </c>
      <c r="AI81" s="491">
        <f t="shared" si="34"/>
        <v>-100.76940690321813</v>
      </c>
      <c r="AK81" s="491">
        <f t="shared" si="35"/>
        <v>-24.140446423299117</v>
      </c>
      <c r="AL81" s="491">
        <f t="shared" si="36"/>
        <v>-8.3394426092152738</v>
      </c>
      <c r="AM81" s="491">
        <f t="shared" si="37"/>
        <v>-29.98</v>
      </c>
      <c r="AN81" s="491">
        <f t="shared" si="38"/>
        <v>-11.48</v>
      </c>
      <c r="AO81" s="491">
        <f t="shared" si="39"/>
        <v>-90.803221875998119</v>
      </c>
      <c r="AP81" s="491">
        <f t="shared" si="40"/>
        <v>49.701165016839184</v>
      </c>
      <c r="AQ81" s="491">
        <f t="shared" si="41"/>
        <v>-115.04194589167332</v>
      </c>
    </row>
    <row r="82" spans="1:43">
      <c r="A82" s="240">
        <v>226</v>
      </c>
      <c r="B82" s="364">
        <v>13</v>
      </c>
      <c r="C82" s="364">
        <v>13</v>
      </c>
      <c r="D82" s="18" t="s">
        <v>105</v>
      </c>
      <c r="E82" s="21">
        <v>3774</v>
      </c>
      <c r="F82" s="21">
        <v>3665</v>
      </c>
      <c r="G82" s="36">
        <v>3625</v>
      </c>
      <c r="H82" s="36"/>
      <c r="I82" s="22">
        <v>784635.01991361193</v>
      </c>
      <c r="J82" s="36">
        <v>535356.36798002338</v>
      </c>
      <c r="K82" s="478">
        <f t="shared" si="23"/>
        <v>1319991.3878936353</v>
      </c>
      <c r="L82" s="478"/>
      <c r="M82" s="36">
        <v>391817.80303608027</v>
      </c>
      <c r="N82" s="36">
        <v>202829.45514954472</v>
      </c>
      <c r="O82" s="36">
        <v>-331942.77205094142</v>
      </c>
      <c r="P82" s="22">
        <v>127164.70312062051</v>
      </c>
      <c r="Q82" s="19">
        <f t="shared" si="24"/>
        <v>389869.18925530405</v>
      </c>
      <c r="R82" s="22"/>
      <c r="S82" s="22">
        <v>391817.80303608027</v>
      </c>
      <c r="T82" s="36">
        <v>138686.8808685776</v>
      </c>
      <c r="U82" s="36">
        <v>-108677.5</v>
      </c>
      <c r="V82" s="36">
        <v>-41615</v>
      </c>
      <c r="W82" s="491">
        <f t="shared" si="25"/>
        <v>-331942.77205094142</v>
      </c>
      <c r="X82" s="22">
        <f t="shared" si="42"/>
        <v>180166.72318604204</v>
      </c>
      <c r="Y82" s="19">
        <f t="shared" si="26"/>
        <v>228436.13503975846</v>
      </c>
      <c r="Z82" s="546"/>
      <c r="AA82" s="22">
        <f t="shared" si="27"/>
        <v>207.90541068193215</v>
      </c>
      <c r="AB82" s="22">
        <f t="shared" si="28"/>
        <v>141.85383359301096</v>
      </c>
      <c r="AC82" s="22">
        <f t="shared" si="29"/>
        <v>349.75924427494311</v>
      </c>
      <c r="AE82" s="491">
        <f t="shared" si="30"/>
        <v>106.90799537137251</v>
      </c>
      <c r="AF82" s="491">
        <f t="shared" si="31"/>
        <v>55.342279713381913</v>
      </c>
      <c r="AG82" s="491">
        <f t="shared" si="32"/>
        <v>-90.571015566423313</v>
      </c>
      <c r="AH82" s="491">
        <f t="shared" si="33"/>
        <v>34.69705405746808</v>
      </c>
      <c r="AI82" s="491">
        <f t="shared" si="34"/>
        <v>106.3763135757992</v>
      </c>
      <c r="AK82" s="491">
        <f t="shared" si="35"/>
        <v>108.08766980305663</v>
      </c>
      <c r="AL82" s="491">
        <f t="shared" si="36"/>
        <v>38.258449894780028</v>
      </c>
      <c r="AM82" s="491">
        <f t="shared" si="37"/>
        <v>-29.98</v>
      </c>
      <c r="AN82" s="491">
        <f t="shared" si="38"/>
        <v>-11.48</v>
      </c>
      <c r="AO82" s="491">
        <f t="shared" si="39"/>
        <v>-91.570419876121775</v>
      </c>
      <c r="AP82" s="491">
        <f t="shared" si="40"/>
        <v>49.701165016839184</v>
      </c>
      <c r="AQ82" s="491">
        <f t="shared" si="41"/>
        <v>63.016864838554056</v>
      </c>
    </row>
    <row r="83" spans="1:43">
      <c r="A83" s="240">
        <v>230</v>
      </c>
      <c r="B83" s="364">
        <v>4</v>
      </c>
      <c r="C83" s="364">
        <v>4</v>
      </c>
      <c r="D83" s="18" t="s">
        <v>106</v>
      </c>
      <c r="E83" s="21">
        <v>2290</v>
      </c>
      <c r="F83" s="21">
        <v>2240</v>
      </c>
      <c r="G83" s="36">
        <v>2216</v>
      </c>
      <c r="H83" s="36"/>
      <c r="I83" s="22">
        <v>-109857.50508823193</v>
      </c>
      <c r="J83" s="36">
        <v>-115270.02687541254</v>
      </c>
      <c r="K83" s="478">
        <f t="shared" si="23"/>
        <v>-225127.53196364449</v>
      </c>
      <c r="L83" s="478"/>
      <c r="M83" s="36">
        <v>27730.53614179519</v>
      </c>
      <c r="N83" s="36">
        <v>552.14725966003346</v>
      </c>
      <c r="O83" s="36">
        <v>-202879.07486878822</v>
      </c>
      <c r="P83" s="22">
        <v>77721.401088728497</v>
      </c>
      <c r="Q83" s="19">
        <f t="shared" si="24"/>
        <v>-96874.990378604489</v>
      </c>
      <c r="R83" s="22"/>
      <c r="S83" s="22">
        <v>27730.53614179519</v>
      </c>
      <c r="T83" s="36">
        <v>-4573.4635934830876</v>
      </c>
      <c r="U83" s="36">
        <v>-66435.680000000008</v>
      </c>
      <c r="V83" s="36">
        <v>-25439.68</v>
      </c>
      <c r="W83" s="491">
        <f t="shared" si="25"/>
        <v>-202879.07486878822</v>
      </c>
      <c r="X83" s="22">
        <f t="shared" si="42"/>
        <v>110137.78167731564</v>
      </c>
      <c r="Y83" s="19">
        <f t="shared" si="26"/>
        <v>-161459.58064316044</v>
      </c>
      <c r="Z83" s="546"/>
      <c r="AA83" s="22">
        <f t="shared" si="27"/>
        <v>-47.972709645516126</v>
      </c>
      <c r="AB83" s="22">
        <f t="shared" si="28"/>
        <v>-50.336256277472728</v>
      </c>
      <c r="AC83" s="22">
        <f t="shared" si="29"/>
        <v>-98.308965922988861</v>
      </c>
      <c r="AE83" s="491">
        <f t="shared" si="30"/>
        <v>12.379703634729996</v>
      </c>
      <c r="AF83" s="491">
        <f t="shared" si="31"/>
        <v>0.24649431234822922</v>
      </c>
      <c r="AG83" s="491">
        <f t="shared" si="32"/>
        <v>-90.571015566423313</v>
      </c>
      <c r="AH83" s="491">
        <f t="shared" si="33"/>
        <v>34.69705405746808</v>
      </c>
      <c r="AI83" s="491">
        <f t="shared" si="34"/>
        <v>-43.247763561877001</v>
      </c>
      <c r="AK83" s="491">
        <f t="shared" si="35"/>
        <v>12.513779847380501</v>
      </c>
      <c r="AL83" s="491">
        <f t="shared" si="36"/>
        <v>-2.0638373616800938</v>
      </c>
      <c r="AM83" s="491">
        <f t="shared" si="37"/>
        <v>-29.980000000000004</v>
      </c>
      <c r="AN83" s="491">
        <f t="shared" si="38"/>
        <v>-11.48</v>
      </c>
      <c r="AO83" s="491">
        <f t="shared" si="39"/>
        <v>-91.551929092413459</v>
      </c>
      <c r="AP83" s="491">
        <f t="shared" si="40"/>
        <v>49.701165016839184</v>
      </c>
      <c r="AQ83" s="491">
        <f t="shared" si="41"/>
        <v>-72.860821589873851</v>
      </c>
    </row>
    <row r="84" spans="1:43">
      <c r="A84" s="240">
        <v>231</v>
      </c>
      <c r="B84" s="364">
        <v>15</v>
      </c>
      <c r="C84" s="364">
        <v>15</v>
      </c>
      <c r="D84" s="18" t="s">
        <v>107</v>
      </c>
      <c r="E84" s="21">
        <v>1289</v>
      </c>
      <c r="F84" s="21">
        <v>1256</v>
      </c>
      <c r="G84" s="36">
        <v>1208</v>
      </c>
      <c r="H84" s="36"/>
      <c r="I84" s="22">
        <v>-863668.8372573927</v>
      </c>
      <c r="J84" s="36">
        <v>-534687.13476313697</v>
      </c>
      <c r="K84" s="478">
        <f t="shared" si="23"/>
        <v>-1398355.9720205297</v>
      </c>
      <c r="L84" s="478"/>
      <c r="M84" s="36">
        <v>-858317.88405327871</v>
      </c>
      <c r="N84" s="36">
        <v>-517631.27852162166</v>
      </c>
      <c r="O84" s="36">
        <v>-113757.19555142768</v>
      </c>
      <c r="P84" s="22">
        <v>43579.499896179907</v>
      </c>
      <c r="Q84" s="19">
        <f t="shared" si="24"/>
        <v>-1446126.8582301482</v>
      </c>
      <c r="R84" s="22"/>
      <c r="S84" s="22">
        <v>-858317.88405327871</v>
      </c>
      <c r="T84" s="36">
        <v>-501933.01748393947</v>
      </c>
      <c r="U84" s="36">
        <v>-36215.840000000004</v>
      </c>
      <c r="V84" s="36">
        <v>-13867.84</v>
      </c>
      <c r="W84" s="491">
        <f t="shared" si="25"/>
        <v>-113757.19555142768</v>
      </c>
      <c r="X84" s="22">
        <f t="shared" si="42"/>
        <v>60039.007340341741</v>
      </c>
      <c r="Y84" s="19">
        <f t="shared" si="26"/>
        <v>-1464052.7697483043</v>
      </c>
      <c r="Z84" s="546"/>
      <c r="AA84" s="22">
        <f t="shared" si="27"/>
        <v>-670.03012975748072</v>
      </c>
      <c r="AB84" s="22">
        <f t="shared" si="28"/>
        <v>-414.80770734145614</v>
      </c>
      <c r="AC84" s="22">
        <f t="shared" si="29"/>
        <v>-1084.8378370989369</v>
      </c>
      <c r="AE84" s="491">
        <f t="shared" si="30"/>
        <v>-683.37411150738751</v>
      </c>
      <c r="AF84" s="491">
        <f t="shared" si="31"/>
        <v>-412.1268141095714</v>
      </c>
      <c r="AG84" s="491">
        <f t="shared" si="32"/>
        <v>-90.571015566423313</v>
      </c>
      <c r="AH84" s="491">
        <f t="shared" si="33"/>
        <v>34.69705405746808</v>
      </c>
      <c r="AI84" s="491">
        <f t="shared" si="34"/>
        <v>-1151.3748871259143</v>
      </c>
      <c r="AK84" s="491">
        <f t="shared" si="35"/>
        <v>-710.52804971297905</v>
      </c>
      <c r="AL84" s="491">
        <f t="shared" si="36"/>
        <v>-415.50746480458565</v>
      </c>
      <c r="AM84" s="491">
        <f t="shared" si="37"/>
        <v>-29.980000000000004</v>
      </c>
      <c r="AN84" s="491">
        <f t="shared" si="38"/>
        <v>-11.48</v>
      </c>
      <c r="AO84" s="491">
        <f t="shared" si="39"/>
        <v>-94.16986386707589</v>
      </c>
      <c r="AP84" s="491">
        <f t="shared" si="40"/>
        <v>49.701165016839191</v>
      </c>
      <c r="AQ84" s="491">
        <f t="shared" si="41"/>
        <v>-1211.9642133678014</v>
      </c>
    </row>
    <row r="85" spans="1:43">
      <c r="A85" s="240">
        <v>232</v>
      </c>
      <c r="B85" s="364">
        <v>14</v>
      </c>
      <c r="C85" s="364">
        <v>14</v>
      </c>
      <c r="D85" s="18" t="s">
        <v>108</v>
      </c>
      <c r="E85" s="21">
        <v>12890</v>
      </c>
      <c r="F85" s="21">
        <v>12750</v>
      </c>
      <c r="G85" s="36">
        <v>12618</v>
      </c>
      <c r="H85" s="36"/>
      <c r="I85" s="22">
        <v>17854.550463376247</v>
      </c>
      <c r="J85" s="36">
        <v>-280201.83115556929</v>
      </c>
      <c r="K85" s="478">
        <f t="shared" si="23"/>
        <v>-262347.28069219308</v>
      </c>
      <c r="L85" s="478"/>
      <c r="M85" s="36">
        <v>-22726.03907395744</v>
      </c>
      <c r="N85" s="36">
        <v>-169431.76101604686</v>
      </c>
      <c r="O85" s="36">
        <v>-1154780.4484718973</v>
      </c>
      <c r="P85" s="22">
        <v>442387.43923271802</v>
      </c>
      <c r="Q85" s="19">
        <f t="shared" si="24"/>
        <v>-904550.80932918354</v>
      </c>
      <c r="R85" s="22"/>
      <c r="S85" s="22">
        <v>-22726.03907395744</v>
      </c>
      <c r="T85" s="36">
        <v>-26031.99143612025</v>
      </c>
      <c r="U85" s="36">
        <v>-378287.64</v>
      </c>
      <c r="V85" s="36">
        <v>-144854.64000000001</v>
      </c>
      <c r="W85" s="491">
        <f t="shared" si="25"/>
        <v>-1154780.4484718973</v>
      </c>
      <c r="X85" s="22">
        <f t="shared" si="42"/>
        <v>627129.30018247687</v>
      </c>
      <c r="Y85" s="19">
        <f t="shared" si="26"/>
        <v>-1099551.4587994982</v>
      </c>
      <c r="Z85" s="546"/>
      <c r="AA85" s="22">
        <f t="shared" si="27"/>
        <v>1.3851474370346195</v>
      </c>
      <c r="AB85" s="22">
        <f t="shared" si="28"/>
        <v>-21.737923285924694</v>
      </c>
      <c r="AC85" s="22">
        <f t="shared" si="29"/>
        <v>-20.352775848890076</v>
      </c>
      <c r="AE85" s="491">
        <f t="shared" si="30"/>
        <v>-1.7824344371731324</v>
      </c>
      <c r="AF85" s="491">
        <f t="shared" si="31"/>
        <v>-13.288765569886028</v>
      </c>
      <c r="AG85" s="491">
        <f t="shared" si="32"/>
        <v>-90.571015566423313</v>
      </c>
      <c r="AH85" s="491">
        <f t="shared" si="33"/>
        <v>34.69705405746808</v>
      </c>
      <c r="AI85" s="491">
        <f t="shared" si="34"/>
        <v>-70.945161516014394</v>
      </c>
      <c r="AK85" s="491">
        <f t="shared" si="35"/>
        <v>-1.8010809220127943</v>
      </c>
      <c r="AL85" s="491">
        <f t="shared" si="36"/>
        <v>-2.0630838037819186</v>
      </c>
      <c r="AM85" s="491">
        <f t="shared" si="37"/>
        <v>-29.98</v>
      </c>
      <c r="AN85" s="491">
        <f t="shared" si="38"/>
        <v>-11.48</v>
      </c>
      <c r="AO85" s="491">
        <f t="shared" si="39"/>
        <v>-91.518501226176681</v>
      </c>
      <c r="AP85" s="491">
        <f t="shared" si="40"/>
        <v>49.701165016839191</v>
      </c>
      <c r="AQ85" s="491">
        <f t="shared" si="41"/>
        <v>-87.1415009351322</v>
      </c>
    </row>
    <row r="86" spans="1:43">
      <c r="A86" s="240">
        <v>233</v>
      </c>
      <c r="B86" s="364">
        <v>14</v>
      </c>
      <c r="C86" s="364">
        <v>14</v>
      </c>
      <c r="D86" s="18" t="s">
        <v>109</v>
      </c>
      <c r="E86" s="21">
        <v>15312</v>
      </c>
      <c r="F86" s="21">
        <v>15116</v>
      </c>
      <c r="G86" s="36">
        <v>15165</v>
      </c>
      <c r="H86" s="36"/>
      <c r="I86" s="22">
        <v>2494170.1595986546</v>
      </c>
      <c r="J86" s="36">
        <v>786129.06680846412</v>
      </c>
      <c r="K86" s="478">
        <f t="shared" si="23"/>
        <v>3280299.2264071186</v>
      </c>
      <c r="L86" s="478"/>
      <c r="M86" s="36">
        <v>2114932.4284441913</v>
      </c>
      <c r="N86" s="36">
        <v>243085.5265643512</v>
      </c>
      <c r="O86" s="36">
        <v>-1369071.4713020548</v>
      </c>
      <c r="P86" s="22">
        <v>524480.6691326875</v>
      </c>
      <c r="Q86" s="19">
        <f t="shared" si="24"/>
        <v>1513427.1528391754</v>
      </c>
      <c r="R86" s="22"/>
      <c r="S86" s="22">
        <v>2114932.4284441913</v>
      </c>
      <c r="T86" s="36">
        <v>-21465.401902524529</v>
      </c>
      <c r="U86" s="36">
        <v>-454646.7</v>
      </c>
      <c r="V86" s="36">
        <v>-174094.2</v>
      </c>
      <c r="W86" s="491">
        <f t="shared" si="25"/>
        <v>-1369071.4713020548</v>
      </c>
      <c r="X86" s="22">
        <f t="shared" si="42"/>
        <v>753718.16748036619</v>
      </c>
      <c r="Y86" s="19">
        <f t="shared" si="26"/>
        <v>849372.82271997829</v>
      </c>
      <c r="Z86" s="546"/>
      <c r="AA86" s="22">
        <f t="shared" si="27"/>
        <v>162.88990070524127</v>
      </c>
      <c r="AB86" s="22">
        <f t="shared" si="28"/>
        <v>51.340717529288412</v>
      </c>
      <c r="AC86" s="22">
        <f t="shared" si="29"/>
        <v>214.23061823452969</v>
      </c>
      <c r="AE86" s="491">
        <f t="shared" si="30"/>
        <v>139.91349751549294</v>
      </c>
      <c r="AF86" s="491">
        <f t="shared" si="31"/>
        <v>16.081339412830854</v>
      </c>
      <c r="AG86" s="491">
        <f t="shared" si="32"/>
        <v>-90.571015566423313</v>
      </c>
      <c r="AH86" s="491">
        <f t="shared" si="33"/>
        <v>34.69705405746808</v>
      </c>
      <c r="AI86" s="491">
        <f t="shared" si="34"/>
        <v>100.12087541936857</v>
      </c>
      <c r="AK86" s="491">
        <f t="shared" si="35"/>
        <v>139.4614196138603</v>
      </c>
      <c r="AL86" s="491">
        <f t="shared" si="36"/>
        <v>-1.4154567690421713</v>
      </c>
      <c r="AM86" s="491">
        <f t="shared" si="37"/>
        <v>-29.98</v>
      </c>
      <c r="AN86" s="491">
        <f t="shared" si="38"/>
        <v>-11.48</v>
      </c>
      <c r="AO86" s="491">
        <f t="shared" si="39"/>
        <v>-90.278369357207708</v>
      </c>
      <c r="AP86" s="491">
        <f t="shared" si="40"/>
        <v>49.701165016839184</v>
      </c>
      <c r="AQ86" s="491">
        <f t="shared" si="41"/>
        <v>56.008758504449609</v>
      </c>
    </row>
    <row r="87" spans="1:43">
      <c r="A87" s="240">
        <v>235</v>
      </c>
      <c r="B87" s="364">
        <v>1</v>
      </c>
      <c r="C87" s="484">
        <v>34</v>
      </c>
      <c r="D87" s="18" t="s">
        <v>110</v>
      </c>
      <c r="E87" s="21">
        <v>10396</v>
      </c>
      <c r="F87" s="21">
        <v>10284</v>
      </c>
      <c r="G87" s="36">
        <v>10270</v>
      </c>
      <c r="H87" s="36"/>
      <c r="I87" s="22">
        <v>7363193.4739771765</v>
      </c>
      <c r="J87" s="36">
        <v>1488070.7429396594</v>
      </c>
      <c r="K87" s="478">
        <f t="shared" si="23"/>
        <v>8851264.2169168368</v>
      </c>
      <c r="L87" s="478"/>
      <c r="M87" s="36">
        <v>9961261.5929752979</v>
      </c>
      <c r="N87" s="36">
        <v>3022768.0780440816</v>
      </c>
      <c r="O87" s="36">
        <v>-931432.32408509729</v>
      </c>
      <c r="P87" s="22">
        <v>356824.50392700173</v>
      </c>
      <c r="Q87" s="19">
        <f t="shared" si="24"/>
        <v>12409421.850861283</v>
      </c>
      <c r="R87" s="22"/>
      <c r="S87" s="22">
        <v>9961261.5929752979</v>
      </c>
      <c r="T87" s="36">
        <v>2842783.8395978427</v>
      </c>
      <c r="U87" s="36">
        <v>-307894.59999999998</v>
      </c>
      <c r="V87" s="36">
        <v>-117899.6</v>
      </c>
      <c r="W87" s="491">
        <f t="shared" si="25"/>
        <v>-931432.32408509729</v>
      </c>
      <c r="X87" s="22">
        <f t="shared" si="42"/>
        <v>510430.96472293843</v>
      </c>
      <c r="Y87" s="19">
        <f t="shared" si="26"/>
        <v>11957249.873210981</v>
      </c>
      <c r="Z87" s="546"/>
      <c r="AA87" s="22">
        <f t="shared" si="27"/>
        <v>708.27178472269873</v>
      </c>
      <c r="AB87" s="22">
        <f t="shared" si="28"/>
        <v>143.1387786590669</v>
      </c>
      <c r="AC87" s="22">
        <f t="shared" si="29"/>
        <v>851.41056338176577</v>
      </c>
      <c r="AE87" s="491">
        <f t="shared" si="30"/>
        <v>968.61742444333902</v>
      </c>
      <c r="AF87" s="491">
        <f t="shared" si="31"/>
        <v>293.92921801284342</v>
      </c>
      <c r="AG87" s="491">
        <f t="shared" si="32"/>
        <v>-90.571015566423313</v>
      </c>
      <c r="AH87" s="491">
        <f t="shared" si="33"/>
        <v>34.69705405746808</v>
      </c>
      <c r="AI87" s="491">
        <f t="shared" si="34"/>
        <v>1206.672680947227</v>
      </c>
      <c r="AK87" s="491">
        <f t="shared" si="35"/>
        <v>969.93783768016533</v>
      </c>
      <c r="AL87" s="491">
        <f t="shared" si="36"/>
        <v>276.80465818868964</v>
      </c>
      <c r="AM87" s="491">
        <f t="shared" si="37"/>
        <v>-29.979999999999997</v>
      </c>
      <c r="AN87" s="491">
        <f t="shared" si="38"/>
        <v>-11.48</v>
      </c>
      <c r="AO87" s="491">
        <f t="shared" si="39"/>
        <v>-90.694481410428168</v>
      </c>
      <c r="AP87" s="491">
        <f t="shared" si="40"/>
        <v>49.701165016839184</v>
      </c>
      <c r="AQ87" s="491">
        <f t="shared" si="41"/>
        <v>1164.2891794752659</v>
      </c>
    </row>
    <row r="88" spans="1:43">
      <c r="A88" s="240">
        <v>236</v>
      </c>
      <c r="B88" s="364">
        <v>16</v>
      </c>
      <c r="C88" s="364">
        <v>16</v>
      </c>
      <c r="D88" s="18" t="s">
        <v>111</v>
      </c>
      <c r="E88" s="21">
        <v>4196</v>
      </c>
      <c r="F88" s="21">
        <v>4198</v>
      </c>
      <c r="G88" s="36">
        <v>4137</v>
      </c>
      <c r="H88" s="36"/>
      <c r="I88" s="22">
        <v>-104928.87593170683</v>
      </c>
      <c r="J88" s="36">
        <v>-423861.78708387644</v>
      </c>
      <c r="K88" s="478">
        <f t="shared" si="23"/>
        <v>-528790.6630155833</v>
      </c>
      <c r="L88" s="478"/>
      <c r="M88" s="36">
        <v>68777.110937036647</v>
      </c>
      <c r="N88" s="36">
        <v>-262457.19877307885</v>
      </c>
      <c r="O88" s="36">
        <v>-380217.12334784504</v>
      </c>
      <c r="P88" s="22">
        <v>145658.23293325101</v>
      </c>
      <c r="Q88" s="19">
        <f t="shared" si="24"/>
        <v>-428238.9782506362</v>
      </c>
      <c r="R88" s="22"/>
      <c r="S88" s="22">
        <v>68777.110937036647</v>
      </c>
      <c r="T88" s="36">
        <v>-209988.01100541174</v>
      </c>
      <c r="U88" s="36">
        <v>-124027.26</v>
      </c>
      <c r="V88" s="36">
        <v>-47492.76</v>
      </c>
      <c r="W88" s="491">
        <f t="shared" si="25"/>
        <v>-380217.12334784504</v>
      </c>
      <c r="X88" s="22">
        <f t="shared" si="42"/>
        <v>205613.71967466371</v>
      </c>
      <c r="Y88" s="19">
        <f t="shared" si="26"/>
        <v>-487334.32374155649</v>
      </c>
      <c r="Z88" s="546"/>
      <c r="AA88" s="22">
        <f t="shared" si="27"/>
        <v>-25.006881775907253</v>
      </c>
      <c r="AB88" s="22">
        <f t="shared" si="28"/>
        <v>-101.01567852332613</v>
      </c>
      <c r="AC88" s="22">
        <f t="shared" si="29"/>
        <v>-126.02256029923339</v>
      </c>
      <c r="AE88" s="491">
        <f t="shared" si="30"/>
        <v>16.383304177474191</v>
      </c>
      <c r="AF88" s="491">
        <f t="shared" si="31"/>
        <v>-62.519580460476142</v>
      </c>
      <c r="AG88" s="491">
        <f t="shared" si="32"/>
        <v>-90.571015566423313</v>
      </c>
      <c r="AH88" s="491">
        <f t="shared" si="33"/>
        <v>34.69705405746808</v>
      </c>
      <c r="AI88" s="491">
        <f t="shared" si="34"/>
        <v>-102.01023779195717</v>
      </c>
      <c r="AK88" s="491">
        <f t="shared" si="35"/>
        <v>16.624875740158725</v>
      </c>
      <c r="AL88" s="491">
        <f t="shared" si="36"/>
        <v>-50.758523327389831</v>
      </c>
      <c r="AM88" s="491">
        <f t="shared" si="37"/>
        <v>-29.98</v>
      </c>
      <c r="AN88" s="491">
        <f t="shared" si="38"/>
        <v>-11.48</v>
      </c>
      <c r="AO88" s="491">
        <f t="shared" si="39"/>
        <v>-91.906483767910331</v>
      </c>
      <c r="AP88" s="491">
        <f t="shared" si="40"/>
        <v>49.701165016839184</v>
      </c>
      <c r="AQ88" s="491">
        <f t="shared" si="41"/>
        <v>-117.79896633830226</v>
      </c>
    </row>
    <row r="89" spans="1:43">
      <c r="A89" s="240">
        <v>239</v>
      </c>
      <c r="B89" s="364">
        <v>11</v>
      </c>
      <c r="C89" s="364">
        <v>11</v>
      </c>
      <c r="D89" s="18" t="s">
        <v>112</v>
      </c>
      <c r="E89" s="21">
        <v>2095</v>
      </c>
      <c r="F89" s="21">
        <v>2029</v>
      </c>
      <c r="G89" s="36">
        <v>2035</v>
      </c>
      <c r="H89" s="36"/>
      <c r="I89" s="22">
        <v>195498.780700011</v>
      </c>
      <c r="J89" s="36">
        <v>-287488.2493543544</v>
      </c>
      <c r="K89" s="478">
        <f t="shared" si="23"/>
        <v>-91989.468654343393</v>
      </c>
      <c r="L89" s="478"/>
      <c r="M89" s="36">
        <v>275453.80411995272</v>
      </c>
      <c r="N89" s="36">
        <v>-212453.2177435059</v>
      </c>
      <c r="O89" s="36">
        <v>-183768.5905842729</v>
      </c>
      <c r="P89" s="22">
        <v>70400.322682602738</v>
      </c>
      <c r="Q89" s="19">
        <f t="shared" si="24"/>
        <v>-50367.681525223335</v>
      </c>
      <c r="R89" s="22"/>
      <c r="S89" s="22">
        <v>275453.80411995272</v>
      </c>
      <c r="T89" s="36">
        <v>-187093.52694298269</v>
      </c>
      <c r="U89" s="36">
        <v>-61009.3</v>
      </c>
      <c r="V89" s="36">
        <v>-23361.8</v>
      </c>
      <c r="W89" s="491">
        <f t="shared" si="25"/>
        <v>-183768.5905842729</v>
      </c>
      <c r="X89" s="22">
        <f t="shared" si="42"/>
        <v>101141.87080926774</v>
      </c>
      <c r="Y89" s="19">
        <f t="shared" si="26"/>
        <v>-78637.542598035128</v>
      </c>
      <c r="Z89" s="546"/>
      <c r="AA89" s="22">
        <f t="shared" si="27"/>
        <v>93.316840429599523</v>
      </c>
      <c r="AB89" s="22">
        <f t="shared" si="28"/>
        <v>-137.22589467988277</v>
      </c>
      <c r="AC89" s="22">
        <f t="shared" si="29"/>
        <v>-43.909054250283241</v>
      </c>
      <c r="AE89" s="491">
        <f t="shared" si="30"/>
        <v>135.7584051847968</v>
      </c>
      <c r="AF89" s="491">
        <f t="shared" si="31"/>
        <v>-104.70833797117098</v>
      </c>
      <c r="AG89" s="491">
        <f t="shared" si="32"/>
        <v>-90.571015566423313</v>
      </c>
      <c r="AH89" s="491">
        <f t="shared" si="33"/>
        <v>34.69705405746808</v>
      </c>
      <c r="AI89" s="491">
        <f t="shared" si="34"/>
        <v>-24.823894295329392</v>
      </c>
      <c r="AK89" s="491">
        <f t="shared" si="35"/>
        <v>135.35813470267948</v>
      </c>
      <c r="AL89" s="491">
        <f t="shared" si="36"/>
        <v>-91.937851077632772</v>
      </c>
      <c r="AM89" s="491">
        <f t="shared" si="37"/>
        <v>-29.98</v>
      </c>
      <c r="AN89" s="491">
        <f t="shared" si="38"/>
        <v>-11.48</v>
      </c>
      <c r="AO89" s="491">
        <f t="shared" si="39"/>
        <v>-90.303975717087425</v>
      </c>
      <c r="AP89" s="491">
        <f t="shared" si="40"/>
        <v>49.701165016839184</v>
      </c>
      <c r="AQ89" s="491">
        <f t="shared" si="41"/>
        <v>-38.642527075201535</v>
      </c>
    </row>
    <row r="90" spans="1:43">
      <c r="A90" s="240">
        <v>240</v>
      </c>
      <c r="B90" s="364">
        <v>19</v>
      </c>
      <c r="C90" s="364">
        <v>19</v>
      </c>
      <c r="D90" s="18" t="s">
        <v>113</v>
      </c>
      <c r="E90" s="21">
        <v>19982</v>
      </c>
      <c r="F90" s="21">
        <v>19499</v>
      </c>
      <c r="G90" s="36">
        <v>19371</v>
      </c>
      <c r="H90" s="36"/>
      <c r="I90" s="22">
        <v>-6108357.624492256</v>
      </c>
      <c r="J90" s="36">
        <v>-3736384.6645788797</v>
      </c>
      <c r="K90" s="478">
        <f t="shared" si="23"/>
        <v>-9844742.2890711352</v>
      </c>
      <c r="L90" s="478"/>
      <c r="M90" s="36">
        <v>-7918485.2210957278</v>
      </c>
      <c r="N90" s="36">
        <v>-4733594.9750452265</v>
      </c>
      <c r="O90" s="36">
        <v>-1766044.2325296882</v>
      </c>
      <c r="P90" s="22">
        <v>676557.85706657008</v>
      </c>
      <c r="Q90" s="19">
        <f t="shared" si="24"/>
        <v>-13741566.571604073</v>
      </c>
      <c r="R90" s="22"/>
      <c r="S90" s="22">
        <v>-7918485.2210957278</v>
      </c>
      <c r="T90" s="36">
        <v>-4489884.4718814008</v>
      </c>
      <c r="U90" s="36">
        <v>-580742.57999999996</v>
      </c>
      <c r="V90" s="36">
        <v>-222379.08000000002</v>
      </c>
      <c r="W90" s="491">
        <f t="shared" si="25"/>
        <v>-1766044.2325296882</v>
      </c>
      <c r="X90" s="22">
        <f t="shared" si="42"/>
        <v>962761.26754119189</v>
      </c>
      <c r="Y90" s="19">
        <f t="shared" si="26"/>
        <v>-14014774.317965625</v>
      </c>
      <c r="Z90" s="546"/>
      <c r="AA90" s="22">
        <f t="shared" si="27"/>
        <v>-305.69300492904893</v>
      </c>
      <c r="AB90" s="22">
        <f t="shared" si="28"/>
        <v>-186.98752199874286</v>
      </c>
      <c r="AC90" s="22">
        <f t="shared" si="29"/>
        <v>-492.68052692779179</v>
      </c>
      <c r="AE90" s="491">
        <f t="shared" si="30"/>
        <v>-406.09699067109739</v>
      </c>
      <c r="AF90" s="491">
        <f t="shared" si="31"/>
        <v>-242.76090953614167</v>
      </c>
      <c r="AG90" s="491">
        <f t="shared" si="32"/>
        <v>-90.571015566423313</v>
      </c>
      <c r="AH90" s="491">
        <f t="shared" si="33"/>
        <v>34.69705405746808</v>
      </c>
      <c r="AI90" s="491">
        <f t="shared" si="34"/>
        <v>-704.73186171619432</v>
      </c>
      <c r="AK90" s="491">
        <f t="shared" si="35"/>
        <v>-408.78040478528357</v>
      </c>
      <c r="AL90" s="491">
        <f t="shared" si="36"/>
        <v>-231.78382488675859</v>
      </c>
      <c r="AM90" s="491">
        <f t="shared" si="37"/>
        <v>-29.979999999999997</v>
      </c>
      <c r="AN90" s="491">
        <f t="shared" si="38"/>
        <v>-11.48</v>
      </c>
      <c r="AO90" s="491">
        <f t="shared" si="39"/>
        <v>-91.169492154751339</v>
      </c>
      <c r="AP90" s="491">
        <f t="shared" si="40"/>
        <v>49.701165016839184</v>
      </c>
      <c r="AQ90" s="491">
        <f t="shared" si="41"/>
        <v>-723.49255680995429</v>
      </c>
    </row>
    <row r="91" spans="1:43">
      <c r="A91" s="240">
        <v>241</v>
      </c>
      <c r="B91" s="364">
        <v>19</v>
      </c>
      <c r="C91" s="364">
        <v>19</v>
      </c>
      <c r="D91" s="18" t="s">
        <v>114</v>
      </c>
      <c r="E91" s="21">
        <v>7904</v>
      </c>
      <c r="F91" s="21">
        <v>7771</v>
      </c>
      <c r="G91" s="36">
        <v>7691</v>
      </c>
      <c r="H91" s="36"/>
      <c r="I91" s="22">
        <v>-1201596.3587326356</v>
      </c>
      <c r="J91" s="36">
        <v>-845189.54189871054</v>
      </c>
      <c r="K91" s="478">
        <f t="shared" si="23"/>
        <v>-2046785.9006313463</v>
      </c>
      <c r="L91" s="478"/>
      <c r="M91" s="36">
        <v>-1733822.0016617521</v>
      </c>
      <c r="N91" s="36">
        <v>-1116223.3567776668</v>
      </c>
      <c r="O91" s="36">
        <v>-703827.36196667561</v>
      </c>
      <c r="P91" s="22">
        <v>269630.80708058446</v>
      </c>
      <c r="Q91" s="19">
        <f t="shared" si="24"/>
        <v>-3284241.91332551</v>
      </c>
      <c r="R91" s="22"/>
      <c r="S91" s="22">
        <v>-1733822.0016617521</v>
      </c>
      <c r="T91" s="36">
        <v>-1019096.6159147463</v>
      </c>
      <c r="U91" s="36">
        <v>-230576.18</v>
      </c>
      <c r="V91" s="36">
        <v>-88292.680000000008</v>
      </c>
      <c r="W91" s="491">
        <f t="shared" si="25"/>
        <v>-703827.36196667561</v>
      </c>
      <c r="X91" s="22">
        <f t="shared" si="42"/>
        <v>382251.66014451016</v>
      </c>
      <c r="Y91" s="19">
        <f t="shared" si="26"/>
        <v>-3393363.1793986643</v>
      </c>
      <c r="Z91" s="546"/>
      <c r="AA91" s="22">
        <f t="shared" si="27"/>
        <v>-152.02383081131524</v>
      </c>
      <c r="AB91" s="22">
        <f t="shared" si="28"/>
        <v>-106.93187524022147</v>
      </c>
      <c r="AC91" s="22">
        <f t="shared" si="29"/>
        <v>-258.95570605153671</v>
      </c>
      <c r="AE91" s="491">
        <f t="shared" si="30"/>
        <v>-223.11439990499963</v>
      </c>
      <c r="AF91" s="491">
        <f t="shared" si="31"/>
        <v>-143.63960323995198</v>
      </c>
      <c r="AG91" s="491">
        <f t="shared" si="32"/>
        <v>-90.571015566423313</v>
      </c>
      <c r="AH91" s="491">
        <f t="shared" si="33"/>
        <v>34.69705405746808</v>
      </c>
      <c r="AI91" s="491">
        <f t="shared" si="34"/>
        <v>-422.62796465390682</v>
      </c>
      <c r="AK91" s="491">
        <f t="shared" si="35"/>
        <v>-225.43518419734133</v>
      </c>
      <c r="AL91" s="491">
        <f t="shared" si="36"/>
        <v>-132.50508593352572</v>
      </c>
      <c r="AM91" s="491">
        <f t="shared" si="37"/>
        <v>-29.98</v>
      </c>
      <c r="AN91" s="491">
        <f t="shared" si="38"/>
        <v>-11.48</v>
      </c>
      <c r="AO91" s="491">
        <f t="shared" si="39"/>
        <v>-91.513114285096293</v>
      </c>
      <c r="AP91" s="491">
        <f t="shared" si="40"/>
        <v>49.701165016839184</v>
      </c>
      <c r="AQ91" s="491">
        <f t="shared" si="41"/>
        <v>-441.21221939912419</v>
      </c>
    </row>
    <row r="92" spans="1:43">
      <c r="A92" s="240">
        <v>244</v>
      </c>
      <c r="B92" s="364">
        <v>17</v>
      </c>
      <c r="C92" s="364">
        <v>17</v>
      </c>
      <c r="D92" s="18" t="s">
        <v>115</v>
      </c>
      <c r="E92" s="21">
        <v>19116</v>
      </c>
      <c r="F92" s="21">
        <v>19300</v>
      </c>
      <c r="G92" s="36">
        <v>19514</v>
      </c>
      <c r="H92" s="36"/>
      <c r="I92" s="22">
        <v>-843977.50751002331</v>
      </c>
      <c r="J92" s="36">
        <v>-1572961.3445982235</v>
      </c>
      <c r="K92" s="478">
        <f t="shared" si="23"/>
        <v>-2416938.8521082466</v>
      </c>
      <c r="L92" s="478"/>
      <c r="M92" s="36">
        <v>565142.12860777462</v>
      </c>
      <c r="N92" s="36">
        <v>-423097.89233809686</v>
      </c>
      <c r="O92" s="36">
        <v>-1748020.6004319699</v>
      </c>
      <c r="P92" s="22">
        <v>669653.14330913394</v>
      </c>
      <c r="Q92" s="19">
        <f t="shared" si="24"/>
        <v>-936323.22085315816</v>
      </c>
      <c r="R92" s="22"/>
      <c r="S92" s="22">
        <v>565142.12860777462</v>
      </c>
      <c r="T92" s="36">
        <v>-181874.61365396754</v>
      </c>
      <c r="U92" s="36">
        <v>-585029.72</v>
      </c>
      <c r="V92" s="36">
        <v>-224020.72</v>
      </c>
      <c r="W92" s="491">
        <f t="shared" si="25"/>
        <v>-1748020.6004319699</v>
      </c>
      <c r="X92" s="22">
        <f t="shared" si="42"/>
        <v>969868.53413859988</v>
      </c>
      <c r="Y92" s="19">
        <f t="shared" si="26"/>
        <v>-1203934.9913395629</v>
      </c>
      <c r="Z92" s="546"/>
      <c r="AA92" s="22">
        <f t="shared" si="27"/>
        <v>-44.150319497280982</v>
      </c>
      <c r="AB92" s="22">
        <f t="shared" si="28"/>
        <v>-82.285067200158167</v>
      </c>
      <c r="AC92" s="22">
        <f t="shared" si="29"/>
        <v>-126.43538669743914</v>
      </c>
      <c r="AE92" s="491">
        <f t="shared" si="30"/>
        <v>29.281975575532364</v>
      </c>
      <c r="AF92" s="491">
        <f t="shared" si="31"/>
        <v>-21.922170587466159</v>
      </c>
      <c r="AG92" s="491">
        <f t="shared" si="32"/>
        <v>-90.571015566423313</v>
      </c>
      <c r="AH92" s="491">
        <f t="shared" si="33"/>
        <v>34.69705405746808</v>
      </c>
      <c r="AI92" s="491">
        <f t="shared" si="34"/>
        <v>-48.514156520889024</v>
      </c>
      <c r="AK92" s="491">
        <f t="shared" si="35"/>
        <v>28.960855212041334</v>
      </c>
      <c r="AL92" s="491">
        <f t="shared" si="36"/>
        <v>-9.3202118301715462</v>
      </c>
      <c r="AM92" s="491">
        <f t="shared" si="37"/>
        <v>-29.979999999999997</v>
      </c>
      <c r="AN92" s="491">
        <f t="shared" si="38"/>
        <v>-11.48</v>
      </c>
      <c r="AO92" s="491">
        <f t="shared" si="39"/>
        <v>-89.577769828429325</v>
      </c>
      <c r="AP92" s="491">
        <f t="shared" si="40"/>
        <v>49.701165016839184</v>
      </c>
      <c r="AQ92" s="491">
        <f t="shared" si="41"/>
        <v>-61.695961429720349</v>
      </c>
    </row>
    <row r="93" spans="1:43">
      <c r="A93" s="240">
        <v>245</v>
      </c>
      <c r="B93" s="364">
        <v>1</v>
      </c>
      <c r="C93" s="484">
        <v>35</v>
      </c>
      <c r="D93" s="18" t="s">
        <v>116</v>
      </c>
      <c r="E93" s="21">
        <v>37232</v>
      </c>
      <c r="F93" s="21">
        <v>37676</v>
      </c>
      <c r="G93" s="36">
        <v>38211</v>
      </c>
      <c r="H93" s="36"/>
      <c r="I93" s="22">
        <v>-1124612.8536957274</v>
      </c>
      <c r="J93" s="36">
        <v>422657.58740302263</v>
      </c>
      <c r="K93" s="478">
        <f t="shared" si="23"/>
        <v>-701955.26629270473</v>
      </c>
      <c r="L93" s="478"/>
      <c r="M93" s="36">
        <v>-2323876.9373060782</v>
      </c>
      <c r="N93" s="36">
        <v>17318.139068906792</v>
      </c>
      <c r="O93" s="36">
        <v>-3412353.5824805647</v>
      </c>
      <c r="P93" s="22">
        <v>1307246.2086691675</v>
      </c>
      <c r="Q93" s="19">
        <f t="shared" si="24"/>
        <v>-4411666.1720485687</v>
      </c>
      <c r="R93" s="22"/>
      <c r="S93" s="22">
        <v>-2323876.9373060782</v>
      </c>
      <c r="T93" s="36">
        <v>-76924.024262530715</v>
      </c>
      <c r="U93" s="36">
        <v>-1145565.78</v>
      </c>
      <c r="V93" s="36">
        <v>-438662.28</v>
      </c>
      <c r="W93" s="491">
        <f t="shared" si="25"/>
        <v>-3412353.5824805647</v>
      </c>
      <c r="X93" s="22">
        <f t="shared" si="42"/>
        <v>1899131.2164584422</v>
      </c>
      <c r="Y93" s="19">
        <f t="shared" si="26"/>
        <v>-5498251.3875907324</v>
      </c>
      <c r="Z93" s="546"/>
      <c r="AA93" s="22">
        <f t="shared" si="27"/>
        <v>-30.205545060585717</v>
      </c>
      <c r="AB93" s="22">
        <f t="shared" si="28"/>
        <v>11.351997942711179</v>
      </c>
      <c r="AC93" s="22">
        <f t="shared" si="29"/>
        <v>-18.853547117874538</v>
      </c>
      <c r="AE93" s="491">
        <f t="shared" si="30"/>
        <v>-61.680564213453607</v>
      </c>
      <c r="AF93" s="491">
        <f t="shared" si="31"/>
        <v>0.45965970561914193</v>
      </c>
      <c r="AG93" s="491">
        <f t="shared" si="32"/>
        <v>-90.571015566423313</v>
      </c>
      <c r="AH93" s="491">
        <f t="shared" si="33"/>
        <v>34.69705405746808</v>
      </c>
      <c r="AI93" s="491">
        <f t="shared" si="34"/>
        <v>-117.09486601678969</v>
      </c>
      <c r="AK93" s="491">
        <f t="shared" si="35"/>
        <v>-60.816962060822227</v>
      </c>
      <c r="AL93" s="491">
        <f t="shared" si="36"/>
        <v>-2.0131382131462332</v>
      </c>
      <c r="AM93" s="491">
        <f t="shared" si="37"/>
        <v>-29.98</v>
      </c>
      <c r="AN93" s="491">
        <f t="shared" si="38"/>
        <v>-11.48</v>
      </c>
      <c r="AO93" s="491">
        <f t="shared" si="39"/>
        <v>-89.302912315316661</v>
      </c>
      <c r="AP93" s="491">
        <f t="shared" si="40"/>
        <v>49.701165016839184</v>
      </c>
      <c r="AQ93" s="491">
        <f t="shared" si="41"/>
        <v>-143.89184757244595</v>
      </c>
    </row>
    <row r="94" spans="1:43">
      <c r="A94" s="240">
        <v>249</v>
      </c>
      <c r="B94" s="364">
        <v>13</v>
      </c>
      <c r="C94" s="364">
        <v>13</v>
      </c>
      <c r="D94" s="18" t="s">
        <v>117</v>
      </c>
      <c r="E94" s="21">
        <v>9443</v>
      </c>
      <c r="F94" s="21">
        <v>9250</v>
      </c>
      <c r="G94" s="36">
        <v>9184</v>
      </c>
      <c r="H94" s="36"/>
      <c r="I94" s="22">
        <v>356946.7361238359</v>
      </c>
      <c r="J94" s="36">
        <v>874331.29611714953</v>
      </c>
      <c r="K94" s="478">
        <f t="shared" si="23"/>
        <v>1231278.0322409854</v>
      </c>
      <c r="L94" s="478"/>
      <c r="M94" s="36">
        <v>321804.04423444072</v>
      </c>
      <c r="N94" s="36">
        <v>672971.99838957563</v>
      </c>
      <c r="O94" s="36">
        <v>-837781.89398941561</v>
      </c>
      <c r="P94" s="22">
        <v>320947.75003157975</v>
      </c>
      <c r="Q94" s="19">
        <f t="shared" si="24"/>
        <v>477941.89866618044</v>
      </c>
      <c r="R94" s="22"/>
      <c r="S94" s="22">
        <v>321804.04423444072</v>
      </c>
      <c r="T94" s="36">
        <v>511084.19154129567</v>
      </c>
      <c r="U94" s="36">
        <v>-275336.32000000001</v>
      </c>
      <c r="V94" s="36">
        <v>-105432.32000000001</v>
      </c>
      <c r="W94" s="491">
        <f t="shared" si="25"/>
        <v>-837781.89398941561</v>
      </c>
      <c r="X94" s="22">
        <f t="shared" si="42"/>
        <v>456455.49951465108</v>
      </c>
      <c r="Y94" s="19">
        <f t="shared" si="26"/>
        <v>70793.201300971792</v>
      </c>
      <c r="Z94" s="546"/>
      <c r="AA94" s="22">
        <f t="shared" si="27"/>
        <v>37.800141493575758</v>
      </c>
      <c r="AB94" s="22">
        <f t="shared" si="28"/>
        <v>92.590415770110084</v>
      </c>
      <c r="AC94" s="22">
        <f t="shared" si="29"/>
        <v>130.39055726368585</v>
      </c>
      <c r="AE94" s="491">
        <f t="shared" si="30"/>
        <v>34.789626403723318</v>
      </c>
      <c r="AF94" s="491">
        <f t="shared" si="31"/>
        <v>72.753729555629803</v>
      </c>
      <c r="AG94" s="491">
        <f t="shared" si="32"/>
        <v>-90.571015566423313</v>
      </c>
      <c r="AH94" s="491">
        <f t="shared" si="33"/>
        <v>34.69705405746808</v>
      </c>
      <c r="AI94" s="491">
        <f t="shared" si="34"/>
        <v>51.669394450397888</v>
      </c>
      <c r="AK94" s="491">
        <f t="shared" si="35"/>
        <v>35.039638962809313</v>
      </c>
      <c r="AL94" s="491">
        <f t="shared" si="36"/>
        <v>55.649411099879757</v>
      </c>
      <c r="AM94" s="491">
        <f t="shared" si="37"/>
        <v>-29.98</v>
      </c>
      <c r="AN94" s="491">
        <f t="shared" si="38"/>
        <v>-11.48</v>
      </c>
      <c r="AO94" s="491">
        <f t="shared" si="39"/>
        <v>-91.221896122540898</v>
      </c>
      <c r="AP94" s="491">
        <f t="shared" si="40"/>
        <v>49.701165016839184</v>
      </c>
      <c r="AQ94" s="491">
        <f t="shared" si="41"/>
        <v>7.7083189569873465</v>
      </c>
    </row>
    <row r="95" spans="1:43">
      <c r="A95" s="240">
        <v>250</v>
      </c>
      <c r="B95" s="364">
        <v>6</v>
      </c>
      <c r="C95" s="364">
        <v>6</v>
      </c>
      <c r="D95" s="18" t="s">
        <v>118</v>
      </c>
      <c r="E95" s="21">
        <v>1808</v>
      </c>
      <c r="F95" s="21">
        <v>1771</v>
      </c>
      <c r="G95" s="36">
        <v>1749</v>
      </c>
      <c r="H95" s="36"/>
      <c r="I95" s="22">
        <v>197920.72461793592</v>
      </c>
      <c r="J95" s="36">
        <v>71980.811857818</v>
      </c>
      <c r="K95" s="478">
        <f t="shared" si="23"/>
        <v>269901.53647575394</v>
      </c>
      <c r="L95" s="478"/>
      <c r="M95" s="36">
        <v>-33912.46675835787</v>
      </c>
      <c r="N95" s="36">
        <v>-63511.40975548212</v>
      </c>
      <c r="O95" s="36">
        <v>-160401.26856813568</v>
      </c>
      <c r="P95" s="22">
        <v>61448.482735775971</v>
      </c>
      <c r="Q95" s="19">
        <f t="shared" si="24"/>
        <v>-196376.66234619971</v>
      </c>
      <c r="R95" s="22"/>
      <c r="S95" s="22">
        <v>-33912.46675835787</v>
      </c>
      <c r="T95" s="36">
        <v>-41376.361747731185</v>
      </c>
      <c r="U95" s="36">
        <v>-52435.020000000004</v>
      </c>
      <c r="V95" s="36">
        <v>-20078.52</v>
      </c>
      <c r="W95" s="491">
        <f t="shared" si="25"/>
        <v>-160401.26856813568</v>
      </c>
      <c r="X95" s="22">
        <f t="shared" si="42"/>
        <v>86927.337614451739</v>
      </c>
      <c r="Y95" s="19">
        <f t="shared" si="26"/>
        <v>-221276.29945977303</v>
      </c>
      <c r="Z95" s="546"/>
      <c r="AA95" s="22">
        <f t="shared" si="27"/>
        <v>109.46942733292916</v>
      </c>
      <c r="AB95" s="22">
        <f t="shared" si="28"/>
        <v>39.812395939058625</v>
      </c>
      <c r="AC95" s="22">
        <f t="shared" si="29"/>
        <v>149.2818232719878</v>
      </c>
      <c r="AE95" s="491">
        <f t="shared" si="30"/>
        <v>-19.148767226627822</v>
      </c>
      <c r="AF95" s="491">
        <f t="shared" si="31"/>
        <v>-35.861891448606507</v>
      </c>
      <c r="AG95" s="491">
        <f t="shared" si="32"/>
        <v>-90.571015566423313</v>
      </c>
      <c r="AH95" s="491">
        <f t="shared" si="33"/>
        <v>34.69705405746808</v>
      </c>
      <c r="AI95" s="491">
        <f t="shared" si="34"/>
        <v>-110.88462018418956</v>
      </c>
      <c r="AK95" s="491">
        <f t="shared" si="35"/>
        <v>-19.389632223189178</v>
      </c>
      <c r="AL95" s="491">
        <f t="shared" si="36"/>
        <v>-23.657153657936639</v>
      </c>
      <c r="AM95" s="491">
        <f t="shared" si="37"/>
        <v>-29.980000000000004</v>
      </c>
      <c r="AN95" s="491">
        <f t="shared" si="38"/>
        <v>-11.48</v>
      </c>
      <c r="AO95" s="491">
        <f t="shared" si="39"/>
        <v>-91.710273623862591</v>
      </c>
      <c r="AP95" s="491">
        <f t="shared" si="40"/>
        <v>49.701165016839184</v>
      </c>
      <c r="AQ95" s="491">
        <f t="shared" si="41"/>
        <v>-126.51589448814924</v>
      </c>
    </row>
    <row r="96" spans="1:43">
      <c r="A96" s="240">
        <v>256</v>
      </c>
      <c r="B96" s="364">
        <v>13</v>
      </c>
      <c r="C96" s="364">
        <v>13</v>
      </c>
      <c r="D96" s="18" t="s">
        <v>119</v>
      </c>
      <c r="E96" s="21">
        <v>1581</v>
      </c>
      <c r="F96" s="21">
        <v>1554</v>
      </c>
      <c r="G96" s="36">
        <v>1523</v>
      </c>
      <c r="H96" s="36"/>
      <c r="I96" s="22">
        <v>-267691.33868008648</v>
      </c>
      <c r="J96" s="36">
        <v>-388370.03901993233</v>
      </c>
      <c r="K96" s="478">
        <f t="shared" si="23"/>
        <v>-656061.37770001881</v>
      </c>
      <c r="L96" s="478"/>
      <c r="M96" s="36">
        <v>-362507.93580721266</v>
      </c>
      <c r="N96" s="36">
        <v>-434828.50645918527</v>
      </c>
      <c r="O96" s="36">
        <v>-140747.35819022183</v>
      </c>
      <c r="P96" s="22">
        <v>53919.222005305397</v>
      </c>
      <c r="Q96" s="19">
        <f t="shared" si="24"/>
        <v>-884164.57845131436</v>
      </c>
      <c r="R96" s="22"/>
      <c r="S96" s="22">
        <v>-362507.93580721266</v>
      </c>
      <c r="T96" s="36">
        <v>-415405.65800969629</v>
      </c>
      <c r="U96" s="36">
        <v>-45659.54</v>
      </c>
      <c r="V96" s="36">
        <v>-17484.04</v>
      </c>
      <c r="W96" s="491">
        <f t="shared" si="25"/>
        <v>-140747.35819022183</v>
      </c>
      <c r="X96" s="22">
        <f t="shared" si="42"/>
        <v>75694.874320646079</v>
      </c>
      <c r="Y96" s="19">
        <f t="shared" si="26"/>
        <v>-906109.65768648486</v>
      </c>
      <c r="Z96" s="546"/>
      <c r="AA96" s="22">
        <f t="shared" si="27"/>
        <v>-169.31773477551326</v>
      </c>
      <c r="AB96" s="22">
        <f t="shared" si="28"/>
        <v>-245.64834852620641</v>
      </c>
      <c r="AC96" s="22">
        <f t="shared" si="29"/>
        <v>-414.96608330171966</v>
      </c>
      <c r="AE96" s="491">
        <f t="shared" si="30"/>
        <v>-233.27408996603131</v>
      </c>
      <c r="AF96" s="491">
        <f t="shared" si="31"/>
        <v>-279.81242371890943</v>
      </c>
      <c r="AG96" s="491">
        <f t="shared" si="32"/>
        <v>-90.571015566423313</v>
      </c>
      <c r="AH96" s="491">
        <f t="shared" si="33"/>
        <v>34.69705405746808</v>
      </c>
      <c r="AI96" s="491">
        <f t="shared" si="34"/>
        <v>-568.96047519389595</v>
      </c>
      <c r="AK96" s="491">
        <f t="shared" si="35"/>
        <v>-238.02228221090786</v>
      </c>
      <c r="AL96" s="491">
        <f t="shared" si="36"/>
        <v>-272.75486409041122</v>
      </c>
      <c r="AM96" s="491">
        <f t="shared" si="37"/>
        <v>-29.98</v>
      </c>
      <c r="AN96" s="491">
        <f t="shared" si="38"/>
        <v>-11.48</v>
      </c>
      <c r="AO96" s="491">
        <f t="shared" si="39"/>
        <v>-92.414549041511378</v>
      </c>
      <c r="AP96" s="491">
        <f t="shared" si="40"/>
        <v>49.701165016839184</v>
      </c>
      <c r="AQ96" s="491">
        <f t="shared" si="41"/>
        <v>-594.95053032599139</v>
      </c>
    </row>
    <row r="97" spans="1:43">
      <c r="A97" s="240">
        <v>257</v>
      </c>
      <c r="B97" s="364">
        <v>1</v>
      </c>
      <c r="C97" s="484">
        <v>34</v>
      </c>
      <c r="D97" s="18" t="s">
        <v>120</v>
      </c>
      <c r="E97" s="21">
        <v>40433</v>
      </c>
      <c r="F97" s="21">
        <v>40722</v>
      </c>
      <c r="G97" s="36">
        <v>41154</v>
      </c>
      <c r="H97" s="36"/>
      <c r="I97" s="22">
        <v>4717899.5307239471</v>
      </c>
      <c r="J97" s="36">
        <v>3486720.3034870639</v>
      </c>
      <c r="K97" s="478">
        <f t="shared" si="23"/>
        <v>8204619.8342110105</v>
      </c>
      <c r="L97" s="478"/>
      <c r="M97" s="36">
        <v>6730177.9833535608</v>
      </c>
      <c r="N97" s="36">
        <v>4050161.0294359676</v>
      </c>
      <c r="O97" s="36">
        <v>-3688232.89589589</v>
      </c>
      <c r="P97" s="22">
        <v>1412933.4353282151</v>
      </c>
      <c r="Q97" s="19">
        <f t="shared" si="24"/>
        <v>8505039.5522218533</v>
      </c>
      <c r="R97" s="22"/>
      <c r="S97" s="22">
        <v>6730177.9833535608</v>
      </c>
      <c r="T97" s="36">
        <v>3337469.6488440041</v>
      </c>
      <c r="U97" s="36">
        <v>-1233796.92</v>
      </c>
      <c r="V97" s="36">
        <v>-472447.92000000004</v>
      </c>
      <c r="W97" s="491">
        <f t="shared" si="25"/>
        <v>-3688232.89589589</v>
      </c>
      <c r="X97" s="22">
        <f t="shared" si="42"/>
        <v>2045401.745103</v>
      </c>
      <c r="Y97" s="19">
        <f t="shared" si="26"/>
        <v>6718571.6414046744</v>
      </c>
      <c r="Z97" s="546"/>
      <c r="AA97" s="22">
        <f t="shared" si="27"/>
        <v>116.68437985615579</v>
      </c>
      <c r="AB97" s="22">
        <f t="shared" si="28"/>
        <v>86.234518919869018</v>
      </c>
      <c r="AC97" s="22">
        <f t="shared" si="29"/>
        <v>202.9188987760248</v>
      </c>
      <c r="AE97" s="491">
        <f t="shared" si="30"/>
        <v>165.27130257240708</v>
      </c>
      <c r="AF97" s="491">
        <f t="shared" si="31"/>
        <v>99.458794495259752</v>
      </c>
      <c r="AG97" s="491">
        <f t="shared" si="32"/>
        <v>-90.571015566423313</v>
      </c>
      <c r="AH97" s="491">
        <f t="shared" si="33"/>
        <v>34.69705405746808</v>
      </c>
      <c r="AI97" s="491">
        <f t="shared" si="34"/>
        <v>208.8561355587116</v>
      </c>
      <c r="AK97" s="491">
        <f t="shared" si="35"/>
        <v>163.53642375840892</v>
      </c>
      <c r="AL97" s="491">
        <f t="shared" si="36"/>
        <v>81.097090169704146</v>
      </c>
      <c r="AM97" s="491">
        <f t="shared" si="37"/>
        <v>-29.979999999999997</v>
      </c>
      <c r="AN97" s="491">
        <f t="shared" si="38"/>
        <v>-11.48</v>
      </c>
      <c r="AO97" s="491">
        <f t="shared" si="39"/>
        <v>-89.62027739456407</v>
      </c>
      <c r="AP97" s="491">
        <f t="shared" si="40"/>
        <v>49.701165016839191</v>
      </c>
      <c r="AQ97" s="491">
        <f t="shared" si="41"/>
        <v>163.25440155038817</v>
      </c>
    </row>
    <row r="98" spans="1:43">
      <c r="A98" s="240">
        <v>260</v>
      </c>
      <c r="B98" s="364">
        <v>12</v>
      </c>
      <c r="C98" s="364">
        <v>12</v>
      </c>
      <c r="D98" s="18" t="s">
        <v>121</v>
      </c>
      <c r="E98" s="21">
        <v>9877</v>
      </c>
      <c r="F98" s="21">
        <v>9727</v>
      </c>
      <c r="G98" s="36">
        <v>9689</v>
      </c>
      <c r="H98" s="36"/>
      <c r="I98" s="22">
        <v>4309780.9450360192</v>
      </c>
      <c r="J98" s="36">
        <v>2830835.1857600482</v>
      </c>
      <c r="K98" s="478">
        <f t="shared" si="23"/>
        <v>7140616.1307960674</v>
      </c>
      <c r="L98" s="478"/>
      <c r="M98" s="36">
        <v>2820993.2121783863</v>
      </c>
      <c r="N98" s="36">
        <v>1651446.9546784337</v>
      </c>
      <c r="O98" s="36">
        <v>-880984.26841459959</v>
      </c>
      <c r="P98" s="22">
        <v>337498.24481699202</v>
      </c>
      <c r="Q98" s="19">
        <f t="shared" si="24"/>
        <v>3928954.1432592119</v>
      </c>
      <c r="R98" s="22"/>
      <c r="S98" s="22">
        <v>2820993.2121783863</v>
      </c>
      <c r="T98" s="36">
        <v>1481210.9874121395</v>
      </c>
      <c r="U98" s="36">
        <v>-290476.22000000003</v>
      </c>
      <c r="V98" s="36">
        <v>-111229.72</v>
      </c>
      <c r="W98" s="491">
        <f t="shared" si="25"/>
        <v>-880984.26841459959</v>
      </c>
      <c r="X98" s="22">
        <f t="shared" si="42"/>
        <v>481554.58784815489</v>
      </c>
      <c r="Y98" s="19">
        <f t="shared" si="26"/>
        <v>3501068.5790240802</v>
      </c>
      <c r="Z98" s="546"/>
      <c r="AA98" s="22">
        <f t="shared" si="27"/>
        <v>436.3451397221848</v>
      </c>
      <c r="AB98" s="22">
        <f t="shared" si="28"/>
        <v>286.60880690088572</v>
      </c>
      <c r="AC98" s="22">
        <f t="shared" si="29"/>
        <v>722.95394662307046</v>
      </c>
      <c r="AE98" s="491">
        <f t="shared" si="30"/>
        <v>290.01677929252457</v>
      </c>
      <c r="AF98" s="491">
        <f t="shared" si="31"/>
        <v>169.77968075238343</v>
      </c>
      <c r="AG98" s="491">
        <f t="shared" si="32"/>
        <v>-90.571015566423313</v>
      </c>
      <c r="AH98" s="491">
        <f t="shared" si="33"/>
        <v>34.69705405746808</v>
      </c>
      <c r="AI98" s="491">
        <f t="shared" si="34"/>
        <v>403.92249853595268</v>
      </c>
      <c r="AK98" s="491">
        <f t="shared" si="35"/>
        <v>291.15421737830388</v>
      </c>
      <c r="AL98" s="491">
        <f t="shared" si="36"/>
        <v>152.87552765116519</v>
      </c>
      <c r="AM98" s="491">
        <f t="shared" si="37"/>
        <v>-29.980000000000004</v>
      </c>
      <c r="AN98" s="491">
        <f t="shared" si="38"/>
        <v>-11.48</v>
      </c>
      <c r="AO98" s="491">
        <f t="shared" si="39"/>
        <v>-90.926232677737602</v>
      </c>
      <c r="AP98" s="491">
        <f t="shared" si="40"/>
        <v>49.701165016839184</v>
      </c>
      <c r="AQ98" s="491">
        <f t="shared" si="41"/>
        <v>361.34467736857056</v>
      </c>
    </row>
    <row r="99" spans="1:43">
      <c r="A99" s="240">
        <v>261</v>
      </c>
      <c r="B99" s="364">
        <v>19</v>
      </c>
      <c r="C99" s="364">
        <v>19</v>
      </c>
      <c r="D99" s="18" t="s">
        <v>122</v>
      </c>
      <c r="E99" s="21">
        <v>6523</v>
      </c>
      <c r="F99" s="21">
        <v>6637</v>
      </c>
      <c r="G99" s="36">
        <v>6822</v>
      </c>
      <c r="H99" s="36"/>
      <c r="I99" s="22">
        <v>-476562.29855948989</v>
      </c>
      <c r="J99" s="36">
        <v>1246081.2834593584</v>
      </c>
      <c r="K99" s="478">
        <f t="shared" si="23"/>
        <v>769518.98489986849</v>
      </c>
      <c r="L99" s="478"/>
      <c r="M99" s="36">
        <v>610566.06775582687</v>
      </c>
      <c r="N99" s="36">
        <v>1844326.9898103022</v>
      </c>
      <c r="O99" s="36">
        <v>-601119.83031435148</v>
      </c>
      <c r="P99" s="22">
        <v>230284.34777941564</v>
      </c>
      <c r="Q99" s="19">
        <f t="shared" si="24"/>
        <v>2084057.5750311932</v>
      </c>
      <c r="R99" s="22"/>
      <c r="S99" s="22">
        <v>610566.06775582687</v>
      </c>
      <c r="T99" s="36">
        <v>1728170.3007235958</v>
      </c>
      <c r="U99" s="36">
        <v>-204523.56</v>
      </c>
      <c r="V99" s="36">
        <v>-78316.56</v>
      </c>
      <c r="W99" s="491">
        <f t="shared" si="25"/>
        <v>-601119.83031435148</v>
      </c>
      <c r="X99" s="22">
        <f t="shared" si="42"/>
        <v>339061.34774487693</v>
      </c>
      <c r="Y99" s="19">
        <f t="shared" si="26"/>
        <v>1793837.7659099482</v>
      </c>
      <c r="Z99" s="546"/>
      <c r="AA99" s="22">
        <f t="shared" si="27"/>
        <v>-73.058761085311957</v>
      </c>
      <c r="AB99" s="22">
        <f t="shared" si="28"/>
        <v>191.0288645499553</v>
      </c>
      <c r="AC99" s="22">
        <f t="shared" si="29"/>
        <v>117.97010346464334</v>
      </c>
      <c r="AE99" s="491">
        <f t="shared" si="30"/>
        <v>91.994284730424425</v>
      </c>
      <c r="AF99" s="491">
        <f t="shared" si="31"/>
        <v>277.88563956762124</v>
      </c>
      <c r="AG99" s="491">
        <f t="shared" si="32"/>
        <v>-90.571015566423299</v>
      </c>
      <c r="AH99" s="491">
        <f t="shared" si="33"/>
        <v>34.69705405746808</v>
      </c>
      <c r="AI99" s="491">
        <f t="shared" si="34"/>
        <v>314.00596278909046</v>
      </c>
      <c r="AK99" s="491">
        <f t="shared" si="35"/>
        <v>89.499570178221475</v>
      </c>
      <c r="AL99" s="491">
        <f t="shared" si="36"/>
        <v>253.32311649422394</v>
      </c>
      <c r="AM99" s="491">
        <f t="shared" si="37"/>
        <v>-29.98</v>
      </c>
      <c r="AN99" s="491">
        <f t="shared" si="38"/>
        <v>-11.48</v>
      </c>
      <c r="AO99" s="491">
        <f t="shared" si="39"/>
        <v>-88.114897436873562</v>
      </c>
      <c r="AP99" s="491">
        <f t="shared" si="40"/>
        <v>49.701165016839184</v>
      </c>
      <c r="AQ99" s="491">
        <f t="shared" si="41"/>
        <v>262.94895425241106</v>
      </c>
    </row>
    <row r="100" spans="1:43">
      <c r="A100" s="240">
        <v>263</v>
      </c>
      <c r="B100" s="364">
        <v>11</v>
      </c>
      <c r="C100" s="364">
        <v>11</v>
      </c>
      <c r="D100" s="18" t="s">
        <v>123</v>
      </c>
      <c r="E100" s="21">
        <v>7759</v>
      </c>
      <c r="F100" s="21">
        <v>7597</v>
      </c>
      <c r="G100" s="36">
        <v>7475</v>
      </c>
      <c r="H100" s="36"/>
      <c r="I100" s="22">
        <v>1224315.5131435227</v>
      </c>
      <c r="J100" s="36">
        <v>717512.01701661141</v>
      </c>
      <c r="K100" s="478">
        <f t="shared" si="23"/>
        <v>1941827.5301601342</v>
      </c>
      <c r="L100" s="478"/>
      <c r="M100" s="36">
        <v>1100378.9465230771</v>
      </c>
      <c r="N100" s="36">
        <v>488737.53989352088</v>
      </c>
      <c r="O100" s="36">
        <v>-688068.00525811792</v>
      </c>
      <c r="P100" s="22">
        <v>263593.51967458503</v>
      </c>
      <c r="Q100" s="19">
        <f t="shared" si="24"/>
        <v>1164642.000833065</v>
      </c>
      <c r="R100" s="22"/>
      <c r="S100" s="22">
        <v>1100378.9465230771</v>
      </c>
      <c r="T100" s="36">
        <v>355779.52166364162</v>
      </c>
      <c r="U100" s="36">
        <v>-224100.5</v>
      </c>
      <c r="V100" s="36">
        <v>-85813</v>
      </c>
      <c r="W100" s="491">
        <f t="shared" si="25"/>
        <v>-688068.00525811792</v>
      </c>
      <c r="X100" s="22">
        <f t="shared" si="42"/>
        <v>371516.20850087289</v>
      </c>
      <c r="Y100" s="19">
        <f t="shared" si="26"/>
        <v>829693.17142947367</v>
      </c>
      <c r="Z100" s="546"/>
      <c r="AA100" s="22">
        <f t="shared" si="27"/>
        <v>157.79295181640967</v>
      </c>
      <c r="AB100" s="22">
        <f t="shared" si="28"/>
        <v>92.474805647198281</v>
      </c>
      <c r="AC100" s="22">
        <f t="shared" si="29"/>
        <v>250.26775746360795</v>
      </c>
      <c r="AE100" s="491">
        <f t="shared" si="30"/>
        <v>144.84387870515692</v>
      </c>
      <c r="AF100" s="491">
        <f t="shared" si="31"/>
        <v>64.332965630317346</v>
      </c>
      <c r="AG100" s="491">
        <f t="shared" si="32"/>
        <v>-90.571015566423313</v>
      </c>
      <c r="AH100" s="491">
        <f t="shared" si="33"/>
        <v>34.69705405746808</v>
      </c>
      <c r="AI100" s="491">
        <f t="shared" si="34"/>
        <v>153.30288282651901</v>
      </c>
      <c r="AK100" s="491">
        <f t="shared" si="35"/>
        <v>147.20788582248522</v>
      </c>
      <c r="AL100" s="491">
        <f t="shared" si="36"/>
        <v>47.595922630587509</v>
      </c>
      <c r="AM100" s="491">
        <f t="shared" si="37"/>
        <v>-29.98</v>
      </c>
      <c r="AN100" s="491">
        <f t="shared" si="38"/>
        <v>-11.48</v>
      </c>
      <c r="AO100" s="491">
        <f t="shared" si="39"/>
        <v>-92.049231472657922</v>
      </c>
      <c r="AP100" s="491">
        <f t="shared" si="40"/>
        <v>49.701165016839184</v>
      </c>
      <c r="AQ100" s="491">
        <f t="shared" si="41"/>
        <v>110.995741997254</v>
      </c>
    </row>
    <row r="101" spans="1:43">
      <c r="A101" s="240">
        <v>265</v>
      </c>
      <c r="B101" s="364">
        <v>13</v>
      </c>
      <c r="C101" s="364">
        <v>13</v>
      </c>
      <c r="D101" s="18" t="s">
        <v>124</v>
      </c>
      <c r="E101" s="21">
        <v>1088</v>
      </c>
      <c r="F101" s="21">
        <v>1064</v>
      </c>
      <c r="G101" s="36">
        <v>1035</v>
      </c>
      <c r="H101" s="36"/>
      <c r="I101" s="22">
        <v>422994.28370602295</v>
      </c>
      <c r="J101" s="36">
        <v>202031.86959103993</v>
      </c>
      <c r="K101" s="478">
        <f t="shared" si="23"/>
        <v>625026.15329706285</v>
      </c>
      <c r="L101" s="478"/>
      <c r="M101" s="36">
        <v>405673.08716618933</v>
      </c>
      <c r="N101" s="36">
        <v>170009.25803856461</v>
      </c>
      <c r="O101" s="36">
        <v>-96367.560562674407</v>
      </c>
      <c r="P101" s="22">
        <v>36917.665517146037</v>
      </c>
      <c r="Q101" s="19">
        <f t="shared" si="24"/>
        <v>516232.45015922555</v>
      </c>
      <c r="R101" s="22"/>
      <c r="S101" s="22">
        <v>405673.08716618933</v>
      </c>
      <c r="T101" s="36">
        <v>151387.78490488135</v>
      </c>
      <c r="U101" s="36">
        <v>-31029.3</v>
      </c>
      <c r="V101" s="36">
        <v>-11881.800000000001</v>
      </c>
      <c r="W101" s="491">
        <f t="shared" si="25"/>
        <v>-96367.560562674407</v>
      </c>
      <c r="X101" s="22">
        <f t="shared" si="42"/>
        <v>51440.705792428555</v>
      </c>
      <c r="Y101" s="19">
        <f t="shared" si="26"/>
        <v>469222.91730082483</v>
      </c>
      <c r="Z101" s="546"/>
      <c r="AA101" s="22">
        <f t="shared" si="27"/>
        <v>388.78151075921227</v>
      </c>
      <c r="AB101" s="22">
        <f t="shared" si="28"/>
        <v>185.6910566094117</v>
      </c>
      <c r="AC101" s="22">
        <f t="shared" si="29"/>
        <v>574.47256736862391</v>
      </c>
      <c r="AE101" s="491">
        <f t="shared" si="30"/>
        <v>381.27169846446367</v>
      </c>
      <c r="AF101" s="491">
        <f t="shared" si="31"/>
        <v>159.78313725429004</v>
      </c>
      <c r="AG101" s="491">
        <f t="shared" si="32"/>
        <v>-90.571015566423313</v>
      </c>
      <c r="AH101" s="491">
        <f t="shared" si="33"/>
        <v>34.69705405746808</v>
      </c>
      <c r="AI101" s="491">
        <f t="shared" si="34"/>
        <v>485.18087420979845</v>
      </c>
      <c r="AK101" s="491">
        <f t="shared" si="35"/>
        <v>391.95467359052111</v>
      </c>
      <c r="AL101" s="491">
        <f t="shared" si="36"/>
        <v>146.26839121244575</v>
      </c>
      <c r="AM101" s="491">
        <f t="shared" si="37"/>
        <v>-29.98</v>
      </c>
      <c r="AN101" s="491">
        <f t="shared" si="38"/>
        <v>-11.48</v>
      </c>
      <c r="AO101" s="491">
        <f t="shared" si="39"/>
        <v>-93.108754166835169</v>
      </c>
      <c r="AP101" s="491">
        <f t="shared" si="40"/>
        <v>49.701165016839184</v>
      </c>
      <c r="AQ101" s="491">
        <f t="shared" si="41"/>
        <v>453.35547565297088</v>
      </c>
    </row>
    <row r="102" spans="1:43">
      <c r="A102" s="240">
        <v>271</v>
      </c>
      <c r="B102" s="364">
        <v>4</v>
      </c>
      <c r="C102" s="364">
        <v>4</v>
      </c>
      <c r="D102" s="18" t="s">
        <v>125</v>
      </c>
      <c r="E102" s="21">
        <v>6951</v>
      </c>
      <c r="F102" s="21">
        <v>6903</v>
      </c>
      <c r="G102" s="36">
        <v>6766</v>
      </c>
      <c r="H102" s="36"/>
      <c r="I102" s="22">
        <v>-317440.41636771831</v>
      </c>
      <c r="J102" s="36">
        <v>-197938.67565481996</v>
      </c>
      <c r="K102" s="478">
        <f t="shared" si="23"/>
        <v>-515379.0920225383</v>
      </c>
      <c r="L102" s="478"/>
      <c r="M102" s="36">
        <v>-695416.62654656218</v>
      </c>
      <c r="N102" s="36">
        <v>-375175.73867308459</v>
      </c>
      <c r="O102" s="36">
        <v>-625211.72045502008</v>
      </c>
      <c r="P102" s="22">
        <v>239513.76415870216</v>
      </c>
      <c r="Q102" s="19">
        <f t="shared" si="24"/>
        <v>-1456290.3215159646</v>
      </c>
      <c r="R102" s="22"/>
      <c r="S102" s="22">
        <v>-695416.62654656218</v>
      </c>
      <c r="T102" s="36">
        <v>-288897.79604321177</v>
      </c>
      <c r="U102" s="36">
        <v>-202844.68</v>
      </c>
      <c r="V102" s="36">
        <v>-77673.680000000008</v>
      </c>
      <c r="W102" s="491">
        <f t="shared" si="25"/>
        <v>-625211.72045502008</v>
      </c>
      <c r="X102" s="22">
        <f t="shared" si="42"/>
        <v>336278.08250393393</v>
      </c>
      <c r="Y102" s="19">
        <f t="shared" si="26"/>
        <v>-1553766.4205408599</v>
      </c>
      <c r="Z102" s="546"/>
      <c r="AA102" s="22">
        <f t="shared" si="27"/>
        <v>-45.66830907318635</v>
      </c>
      <c r="AB102" s="22">
        <f t="shared" si="28"/>
        <v>-28.47628767872536</v>
      </c>
      <c r="AC102" s="22">
        <f t="shared" si="29"/>
        <v>-74.144596751911706</v>
      </c>
      <c r="AE102" s="491">
        <f t="shared" si="30"/>
        <v>-100.74121781059861</v>
      </c>
      <c r="AF102" s="491">
        <f t="shared" si="31"/>
        <v>-54.349665170662696</v>
      </c>
      <c r="AG102" s="491">
        <f t="shared" si="32"/>
        <v>-90.571015566423313</v>
      </c>
      <c r="AH102" s="491">
        <f t="shared" si="33"/>
        <v>34.69705405746808</v>
      </c>
      <c r="AI102" s="491">
        <f t="shared" si="34"/>
        <v>-210.96484449021651</v>
      </c>
      <c r="AK102" s="491">
        <f t="shared" si="35"/>
        <v>-102.78105624394948</v>
      </c>
      <c r="AL102" s="491">
        <f t="shared" si="36"/>
        <v>-42.698462317944397</v>
      </c>
      <c r="AM102" s="491">
        <f t="shared" si="37"/>
        <v>-29.98</v>
      </c>
      <c r="AN102" s="491">
        <f t="shared" si="38"/>
        <v>-11.48</v>
      </c>
      <c r="AO102" s="491">
        <f t="shared" si="39"/>
        <v>-92.404924690366556</v>
      </c>
      <c r="AP102" s="491">
        <f t="shared" si="40"/>
        <v>49.701165016839184</v>
      </c>
      <c r="AQ102" s="491">
        <f t="shared" si="41"/>
        <v>-229.64327823542121</v>
      </c>
    </row>
    <row r="103" spans="1:43">
      <c r="A103" s="240">
        <v>272</v>
      </c>
      <c r="B103" s="364">
        <v>16</v>
      </c>
      <c r="C103" s="364">
        <v>16</v>
      </c>
      <c r="D103" s="18" t="s">
        <v>126</v>
      </c>
      <c r="E103" s="21">
        <v>47909</v>
      </c>
      <c r="F103" s="21">
        <v>48006</v>
      </c>
      <c r="G103" s="36">
        <v>48295</v>
      </c>
      <c r="H103" s="36"/>
      <c r="I103" s="22">
        <v>-6039909.8979731565</v>
      </c>
      <c r="J103" s="36">
        <v>-2555937.9061475191</v>
      </c>
      <c r="K103" s="478">
        <f t="shared" si="23"/>
        <v>-8595847.8041206747</v>
      </c>
      <c r="L103" s="478"/>
      <c r="M103" s="36">
        <v>-9731663.1440515183</v>
      </c>
      <c r="N103" s="36">
        <v>-4495303.7291428382</v>
      </c>
      <c r="O103" s="36">
        <v>-4347952.1732817171</v>
      </c>
      <c r="P103" s="22">
        <v>1665666.7770828127</v>
      </c>
      <c r="Q103" s="19">
        <f t="shared" si="24"/>
        <v>-16909252.269393262</v>
      </c>
      <c r="R103" s="22"/>
      <c r="S103" s="22">
        <v>-9731663.1440515183</v>
      </c>
      <c r="T103" s="36">
        <v>-3895295.1946086255</v>
      </c>
      <c r="U103" s="36">
        <v>-1447884.1</v>
      </c>
      <c r="V103" s="36">
        <v>-554426.6</v>
      </c>
      <c r="W103" s="491">
        <f t="shared" si="25"/>
        <v>-4347952.1732817171</v>
      </c>
      <c r="X103" s="22">
        <f t="shared" si="42"/>
        <v>2400317.7644882486</v>
      </c>
      <c r="Y103" s="19">
        <f t="shared" si="26"/>
        <v>-17576903.447453611</v>
      </c>
      <c r="Z103" s="546"/>
      <c r="AA103" s="22">
        <f t="shared" si="27"/>
        <v>-126.07046479728561</v>
      </c>
      <c r="AB103" s="22">
        <f t="shared" si="28"/>
        <v>-53.349848799756188</v>
      </c>
      <c r="AC103" s="22">
        <f t="shared" si="29"/>
        <v>-179.42031359704177</v>
      </c>
      <c r="AE103" s="491">
        <f t="shared" si="30"/>
        <v>-202.71764246243217</v>
      </c>
      <c r="AF103" s="491">
        <f t="shared" si="31"/>
        <v>-93.640455966813278</v>
      </c>
      <c r="AG103" s="491">
        <f t="shared" si="32"/>
        <v>-90.571015566423299</v>
      </c>
      <c r="AH103" s="491">
        <f t="shared" si="33"/>
        <v>34.69705405746808</v>
      </c>
      <c r="AI103" s="491">
        <f t="shared" si="34"/>
        <v>-352.23205993820068</v>
      </c>
      <c r="AK103" s="491">
        <f t="shared" si="35"/>
        <v>-201.50456867277188</v>
      </c>
      <c r="AL103" s="491">
        <f t="shared" si="36"/>
        <v>-80.656283147502336</v>
      </c>
      <c r="AM103" s="491">
        <f t="shared" si="37"/>
        <v>-29.98</v>
      </c>
      <c r="AN103" s="491">
        <f t="shared" si="38"/>
        <v>-11.479999999999999</v>
      </c>
      <c r="AO103" s="491">
        <f t="shared" si="39"/>
        <v>-90.029033508266224</v>
      </c>
      <c r="AP103" s="491">
        <f t="shared" si="40"/>
        <v>49.701165016839191</v>
      </c>
      <c r="AQ103" s="491">
        <f t="shared" si="41"/>
        <v>-363.94872031170121</v>
      </c>
    </row>
    <row r="104" spans="1:43">
      <c r="A104" s="240">
        <v>273</v>
      </c>
      <c r="B104" s="364">
        <v>19</v>
      </c>
      <c r="C104" s="364">
        <v>19</v>
      </c>
      <c r="D104" s="18" t="s">
        <v>127</v>
      </c>
      <c r="E104" s="21">
        <v>3989</v>
      </c>
      <c r="F104" s="21">
        <v>3999</v>
      </c>
      <c r="G104" s="36">
        <v>4011</v>
      </c>
      <c r="H104" s="36"/>
      <c r="I104" s="22">
        <v>-814129.30658958305</v>
      </c>
      <c r="J104" s="36">
        <v>959754.55476083152</v>
      </c>
      <c r="K104" s="478">
        <f t="shared" si="23"/>
        <v>145625.24817124847</v>
      </c>
      <c r="L104" s="478"/>
      <c r="M104" s="36">
        <v>-708765.87479334534</v>
      </c>
      <c r="N104" s="36">
        <v>953502.80385796411</v>
      </c>
      <c r="O104" s="36">
        <v>-362193.49125012686</v>
      </c>
      <c r="P104" s="22">
        <v>138753.51917581484</v>
      </c>
      <c r="Q104" s="19">
        <f t="shared" si="24"/>
        <v>21296.95699030676</v>
      </c>
      <c r="R104" s="22"/>
      <c r="S104" s="22">
        <v>-708765.87479334534</v>
      </c>
      <c r="T104" s="36">
        <v>883514.76714593463</v>
      </c>
      <c r="U104" s="36">
        <v>-120249.78</v>
      </c>
      <c r="V104" s="36">
        <v>-46046.28</v>
      </c>
      <c r="W104" s="491">
        <f t="shared" si="25"/>
        <v>-362193.49125012686</v>
      </c>
      <c r="X104" s="22">
        <f t="shared" si="42"/>
        <v>199351.37288254197</v>
      </c>
      <c r="Y104" s="19">
        <f t="shared" si="26"/>
        <v>-154389.2860149956</v>
      </c>
      <c r="Z104" s="546"/>
      <c r="AA104" s="22">
        <f t="shared" si="27"/>
        <v>-204.09358400340514</v>
      </c>
      <c r="AB104" s="22">
        <f t="shared" si="28"/>
        <v>240.6002894862952</v>
      </c>
      <c r="AC104" s="22">
        <f t="shared" si="29"/>
        <v>36.506705482890069</v>
      </c>
      <c r="AE104" s="491">
        <f t="shared" si="30"/>
        <v>-177.23577764274702</v>
      </c>
      <c r="AF104" s="491">
        <f t="shared" si="31"/>
        <v>238.43530979193901</v>
      </c>
      <c r="AG104" s="491">
        <f t="shared" si="32"/>
        <v>-90.571015566423313</v>
      </c>
      <c r="AH104" s="491">
        <f t="shared" si="33"/>
        <v>34.69705405746808</v>
      </c>
      <c r="AI104" s="491">
        <f t="shared" si="34"/>
        <v>5.3255706402367489</v>
      </c>
      <c r="AK104" s="491">
        <f t="shared" si="35"/>
        <v>-176.70552849497514</v>
      </c>
      <c r="AL104" s="491">
        <f t="shared" si="36"/>
        <v>220.27294119818865</v>
      </c>
      <c r="AM104" s="491">
        <f t="shared" si="37"/>
        <v>-29.98</v>
      </c>
      <c r="AN104" s="491">
        <f t="shared" si="38"/>
        <v>-11.48</v>
      </c>
      <c r="AO104" s="491">
        <f t="shared" si="39"/>
        <v>-90.300047681407847</v>
      </c>
      <c r="AP104" s="491">
        <f t="shared" si="40"/>
        <v>49.701165016839184</v>
      </c>
      <c r="AQ104" s="491">
        <f t="shared" si="41"/>
        <v>-38.491469961355172</v>
      </c>
    </row>
    <row r="105" spans="1:43">
      <c r="A105" s="240">
        <v>275</v>
      </c>
      <c r="B105" s="364">
        <v>13</v>
      </c>
      <c r="C105" s="364">
        <v>13</v>
      </c>
      <c r="D105" s="18" t="s">
        <v>128</v>
      </c>
      <c r="E105" s="21">
        <v>2586</v>
      </c>
      <c r="F105" s="21">
        <v>2521</v>
      </c>
      <c r="G105" s="36">
        <v>2499</v>
      </c>
      <c r="H105" s="36"/>
      <c r="I105" s="22">
        <v>448194.39721103443</v>
      </c>
      <c r="J105" s="36">
        <v>460879.0250652135</v>
      </c>
      <c r="K105" s="478">
        <f t="shared" si="23"/>
        <v>909073.42227624799</v>
      </c>
      <c r="L105" s="478"/>
      <c r="M105" s="36">
        <v>182024.72181221083</v>
      </c>
      <c r="N105" s="36">
        <v>234882.16629765218</v>
      </c>
      <c r="O105" s="36">
        <v>-228329.53024295316</v>
      </c>
      <c r="P105" s="22">
        <v>87471.273278877023</v>
      </c>
      <c r="Q105" s="19">
        <f t="shared" si="24"/>
        <v>276048.6311457869</v>
      </c>
      <c r="R105" s="22"/>
      <c r="S105" s="22">
        <v>182024.72181221083</v>
      </c>
      <c r="T105" s="36">
        <v>190761.17591229931</v>
      </c>
      <c r="U105" s="36">
        <v>-74920.02</v>
      </c>
      <c r="V105" s="36">
        <v>-28688.52</v>
      </c>
      <c r="W105" s="491">
        <f t="shared" si="25"/>
        <v>-228329.53024295316</v>
      </c>
      <c r="X105" s="22">
        <f t="shared" si="42"/>
        <v>124203.21137708113</v>
      </c>
      <c r="Y105" s="19">
        <f t="shared" si="26"/>
        <v>165051.03885863809</v>
      </c>
      <c r="Z105" s="546"/>
      <c r="AA105" s="22">
        <f t="shared" si="27"/>
        <v>173.31569884417419</v>
      </c>
      <c r="AB105" s="22">
        <f t="shared" si="28"/>
        <v>178.22081402367112</v>
      </c>
      <c r="AC105" s="22">
        <f t="shared" si="29"/>
        <v>351.53651286784532</v>
      </c>
      <c r="AE105" s="491">
        <f t="shared" si="30"/>
        <v>72.203380330111401</v>
      </c>
      <c r="AF105" s="491">
        <f t="shared" si="31"/>
        <v>93.170236532190472</v>
      </c>
      <c r="AG105" s="491">
        <f t="shared" si="32"/>
        <v>-90.571015566423313</v>
      </c>
      <c r="AH105" s="491">
        <f t="shared" si="33"/>
        <v>34.69705405746808</v>
      </c>
      <c r="AI105" s="491">
        <f t="shared" si="34"/>
        <v>109.49965535334665</v>
      </c>
      <c r="AK105" s="491">
        <f t="shared" si="35"/>
        <v>72.839024334618173</v>
      </c>
      <c r="AL105" s="491">
        <f t="shared" si="36"/>
        <v>76.335004366666396</v>
      </c>
      <c r="AM105" s="491">
        <f t="shared" si="37"/>
        <v>-29.98</v>
      </c>
      <c r="AN105" s="491">
        <f t="shared" si="38"/>
        <v>-11.48</v>
      </c>
      <c r="AO105" s="491">
        <f t="shared" si="39"/>
        <v>-91.368359440957647</v>
      </c>
      <c r="AP105" s="491">
        <f t="shared" si="40"/>
        <v>49.701165016839184</v>
      </c>
      <c r="AQ105" s="491">
        <f t="shared" si="41"/>
        <v>66.046834277166099</v>
      </c>
    </row>
    <row r="106" spans="1:43">
      <c r="A106" s="240">
        <v>276</v>
      </c>
      <c r="B106" s="364">
        <v>12</v>
      </c>
      <c r="C106" s="364">
        <v>12</v>
      </c>
      <c r="D106" s="18" t="s">
        <v>129</v>
      </c>
      <c r="E106" s="21">
        <v>15035</v>
      </c>
      <c r="F106" s="21">
        <v>15157</v>
      </c>
      <c r="G106" s="36">
        <v>15136</v>
      </c>
      <c r="H106" s="36"/>
      <c r="I106" s="22">
        <v>1817430.1323513938</v>
      </c>
      <c r="J106" s="36">
        <v>476280.07485705195</v>
      </c>
      <c r="K106" s="478">
        <f t="shared" si="23"/>
        <v>2293710.2072084458</v>
      </c>
      <c r="L106" s="478"/>
      <c r="M106" s="36">
        <v>1190534.1531384191</v>
      </c>
      <c r="N106" s="36">
        <v>6967.0621580693351</v>
      </c>
      <c r="O106" s="36">
        <v>-1372784.8829402782</v>
      </c>
      <c r="P106" s="22">
        <v>525903.24834904366</v>
      </c>
      <c r="Q106" s="19">
        <f t="shared" si="24"/>
        <v>350619.58070525399</v>
      </c>
      <c r="R106" s="22"/>
      <c r="S106" s="22">
        <v>1190534.1531384191</v>
      </c>
      <c r="T106" s="36">
        <v>-30946.42307429605</v>
      </c>
      <c r="U106" s="36">
        <v>-453777.28</v>
      </c>
      <c r="V106" s="36">
        <v>-173761.28</v>
      </c>
      <c r="W106" s="491">
        <f t="shared" si="25"/>
        <v>-1372784.8829402782</v>
      </c>
      <c r="X106" s="22">
        <f t="shared" si="42"/>
        <v>752276.83369487792</v>
      </c>
      <c r="Y106" s="19">
        <f t="shared" si="26"/>
        <v>-88458.879181277123</v>
      </c>
      <c r="Z106" s="546"/>
      <c r="AA106" s="22">
        <f t="shared" si="27"/>
        <v>120.87995559370761</v>
      </c>
      <c r="AB106" s="22">
        <f t="shared" si="28"/>
        <v>31.678089448423808</v>
      </c>
      <c r="AC106" s="22">
        <f t="shared" si="29"/>
        <v>152.5580450421314</v>
      </c>
      <c r="AE106" s="491">
        <f t="shared" si="30"/>
        <v>78.546820158238376</v>
      </c>
      <c r="AF106" s="491">
        <f t="shared" si="31"/>
        <v>0.45965970561914199</v>
      </c>
      <c r="AG106" s="491">
        <f t="shared" si="32"/>
        <v>-90.571015566423313</v>
      </c>
      <c r="AH106" s="491">
        <f t="shared" si="33"/>
        <v>34.69705405746808</v>
      </c>
      <c r="AI106" s="491">
        <f t="shared" si="34"/>
        <v>23.132518354902288</v>
      </c>
      <c r="AK106" s="491">
        <f t="shared" si="35"/>
        <v>78.655797643923037</v>
      </c>
      <c r="AL106" s="491">
        <f t="shared" si="36"/>
        <v>-2.0445575498345701</v>
      </c>
      <c r="AM106" s="491">
        <f t="shared" si="37"/>
        <v>-29.98</v>
      </c>
      <c r="AN106" s="491">
        <f t="shared" si="38"/>
        <v>-11.48</v>
      </c>
      <c r="AO106" s="491">
        <f t="shared" si="39"/>
        <v>-90.696675669944383</v>
      </c>
      <c r="AP106" s="491">
        <f t="shared" si="40"/>
        <v>49.701165016839184</v>
      </c>
      <c r="AQ106" s="491">
        <f t="shared" si="41"/>
        <v>-5.8442705590167234</v>
      </c>
    </row>
    <row r="107" spans="1:43">
      <c r="A107" s="240">
        <v>280</v>
      </c>
      <c r="B107" s="364">
        <v>15</v>
      </c>
      <c r="C107" s="364">
        <v>15</v>
      </c>
      <c r="D107" s="18" t="s">
        <v>130</v>
      </c>
      <c r="E107" s="21">
        <v>2050</v>
      </c>
      <c r="F107" s="21">
        <v>2024</v>
      </c>
      <c r="G107" s="36">
        <v>2015</v>
      </c>
      <c r="H107" s="36"/>
      <c r="I107" s="22">
        <v>-7852.4502045848512</v>
      </c>
      <c r="J107" s="36">
        <v>257036.93064005545</v>
      </c>
      <c r="K107" s="478">
        <f t="shared" si="23"/>
        <v>249184.48043547058</v>
      </c>
      <c r="L107" s="478"/>
      <c r="M107" s="36">
        <v>105036.56164960016</v>
      </c>
      <c r="N107" s="36">
        <v>293437.76651820366</v>
      </c>
      <c r="O107" s="36">
        <v>-183315.73550644077</v>
      </c>
      <c r="P107" s="22">
        <v>70226.837412315392</v>
      </c>
      <c r="Q107" s="19">
        <f t="shared" si="24"/>
        <v>285385.43007367844</v>
      </c>
      <c r="R107" s="22"/>
      <c r="S107" s="22">
        <v>105036.56164960016</v>
      </c>
      <c r="T107" s="36">
        <v>258014.96424134757</v>
      </c>
      <c r="U107" s="36">
        <v>-60409.700000000004</v>
      </c>
      <c r="V107" s="36">
        <v>-23132.2</v>
      </c>
      <c r="W107" s="491">
        <f t="shared" si="25"/>
        <v>-183315.73550644077</v>
      </c>
      <c r="X107" s="22">
        <f t="shared" si="42"/>
        <v>100147.84750893096</v>
      </c>
      <c r="Y107" s="19">
        <f t="shared" si="26"/>
        <v>196341.73789343791</v>
      </c>
      <c r="Z107" s="546"/>
      <c r="AA107" s="22">
        <f t="shared" si="27"/>
        <v>-3.8304635144316346</v>
      </c>
      <c r="AB107" s="22">
        <f t="shared" si="28"/>
        <v>125.3838686049051</v>
      </c>
      <c r="AC107" s="22">
        <f t="shared" si="29"/>
        <v>121.55340509047346</v>
      </c>
      <c r="AE107" s="491">
        <f t="shared" si="30"/>
        <v>51.895534411857788</v>
      </c>
      <c r="AF107" s="491">
        <f t="shared" si="31"/>
        <v>144.97913365523897</v>
      </c>
      <c r="AG107" s="491">
        <f t="shared" si="32"/>
        <v>-90.571015566423313</v>
      </c>
      <c r="AH107" s="491">
        <f t="shared" si="33"/>
        <v>34.69705405746808</v>
      </c>
      <c r="AI107" s="491">
        <f t="shared" si="34"/>
        <v>141.00070655814153</v>
      </c>
      <c r="AK107" s="491">
        <f t="shared" si="35"/>
        <v>52.127325880694869</v>
      </c>
      <c r="AL107" s="491">
        <f t="shared" si="36"/>
        <v>128.04712865575561</v>
      </c>
      <c r="AM107" s="491">
        <f t="shared" si="37"/>
        <v>-29.98</v>
      </c>
      <c r="AN107" s="491">
        <f t="shared" si="38"/>
        <v>-11.48</v>
      </c>
      <c r="AO107" s="491">
        <f t="shared" si="39"/>
        <v>-90.975551119821731</v>
      </c>
      <c r="AP107" s="491">
        <f t="shared" si="40"/>
        <v>49.701165016839191</v>
      </c>
      <c r="AQ107" s="491">
        <f t="shared" si="41"/>
        <v>97.440068433467943</v>
      </c>
    </row>
    <row r="108" spans="1:43">
      <c r="A108" s="240">
        <v>284</v>
      </c>
      <c r="B108" s="364">
        <v>2</v>
      </c>
      <c r="C108" s="364">
        <v>2</v>
      </c>
      <c r="D108" s="18" t="s">
        <v>131</v>
      </c>
      <c r="E108" s="21">
        <v>2271</v>
      </c>
      <c r="F108" s="21">
        <v>2227</v>
      </c>
      <c r="G108" s="36">
        <v>2207</v>
      </c>
      <c r="H108" s="36"/>
      <c r="I108" s="22">
        <v>1028817.6081680136</v>
      </c>
      <c r="J108" s="36">
        <v>835201.90222017828</v>
      </c>
      <c r="K108" s="478">
        <f t="shared" si="23"/>
        <v>1864019.5103881918</v>
      </c>
      <c r="L108" s="478"/>
      <c r="M108" s="36">
        <v>495986.30034370022</v>
      </c>
      <c r="N108" s="36">
        <v>437154.33206123527</v>
      </c>
      <c r="O108" s="36">
        <v>-201701.65166642473</v>
      </c>
      <c r="P108" s="22">
        <v>77270.33938598141</v>
      </c>
      <c r="Q108" s="19">
        <f t="shared" si="24"/>
        <v>808709.32012449228</v>
      </c>
      <c r="R108" s="22"/>
      <c r="S108" s="22">
        <v>495986.30034370022</v>
      </c>
      <c r="T108" s="36">
        <v>398178.74872597912</v>
      </c>
      <c r="U108" s="36">
        <v>-66165.86</v>
      </c>
      <c r="V108" s="36">
        <v>-25336.36</v>
      </c>
      <c r="W108" s="491">
        <f t="shared" si="25"/>
        <v>-201701.65166642473</v>
      </c>
      <c r="X108" s="22">
        <f t="shared" si="42"/>
        <v>109690.47119216408</v>
      </c>
      <c r="Y108" s="19">
        <f t="shared" si="26"/>
        <v>710651.64859541878</v>
      </c>
      <c r="Z108" s="546"/>
      <c r="AA108" s="22">
        <f t="shared" si="27"/>
        <v>453.02404586878629</v>
      </c>
      <c r="AB108" s="22">
        <f t="shared" si="28"/>
        <v>367.76834091597459</v>
      </c>
      <c r="AC108" s="22">
        <f t="shared" si="29"/>
        <v>820.79238678476077</v>
      </c>
      <c r="AE108" s="491">
        <f t="shared" si="30"/>
        <v>222.71499790916042</v>
      </c>
      <c r="AF108" s="491">
        <f t="shared" si="31"/>
        <v>196.29740999606435</v>
      </c>
      <c r="AG108" s="491">
        <f t="shared" si="32"/>
        <v>-90.571015566423313</v>
      </c>
      <c r="AH108" s="491">
        <f t="shared" si="33"/>
        <v>34.69705405746808</v>
      </c>
      <c r="AI108" s="491">
        <f t="shared" si="34"/>
        <v>363.13844639626956</v>
      </c>
      <c r="AK108" s="491">
        <f t="shared" si="35"/>
        <v>224.73325797177174</v>
      </c>
      <c r="AL108" s="491">
        <f t="shared" si="36"/>
        <v>180.41628850293571</v>
      </c>
      <c r="AM108" s="491">
        <f t="shared" si="37"/>
        <v>-29.98</v>
      </c>
      <c r="AN108" s="491">
        <f t="shared" si="38"/>
        <v>-11.48</v>
      </c>
      <c r="AO108" s="491">
        <f t="shared" si="39"/>
        <v>-91.391776921805501</v>
      </c>
      <c r="AP108" s="491">
        <f t="shared" si="40"/>
        <v>49.701165016839184</v>
      </c>
      <c r="AQ108" s="491">
        <f t="shared" si="41"/>
        <v>321.99893456974115</v>
      </c>
    </row>
    <row r="109" spans="1:43">
      <c r="A109" s="240">
        <v>285</v>
      </c>
      <c r="B109" s="364">
        <v>8</v>
      </c>
      <c r="C109" s="364">
        <v>8</v>
      </c>
      <c r="D109" s="18" t="s">
        <v>132</v>
      </c>
      <c r="E109" s="21">
        <v>51241</v>
      </c>
      <c r="F109" s="21">
        <v>50617</v>
      </c>
      <c r="G109" s="36">
        <v>50500</v>
      </c>
      <c r="H109" s="36"/>
      <c r="I109" s="22">
        <v>-810784.20997074631</v>
      </c>
      <c r="J109" s="36">
        <v>2781525.1931927828</v>
      </c>
      <c r="K109" s="478">
        <f t="shared" si="23"/>
        <v>1970740.9832220366</v>
      </c>
      <c r="L109" s="478"/>
      <c r="M109" s="36">
        <v>-9374034.1984421462</v>
      </c>
      <c r="N109" s="36">
        <v>-2380468.1753571546</v>
      </c>
      <c r="O109" s="36">
        <v>-4584433.0949256485</v>
      </c>
      <c r="P109" s="22">
        <v>1756260.7852268617</v>
      </c>
      <c r="Q109" s="19">
        <f t="shared" si="24"/>
        <v>-14582674.68349809</v>
      </c>
      <c r="R109" s="22"/>
      <c r="S109" s="22">
        <v>-9374034.1984421462</v>
      </c>
      <c r="T109" s="36">
        <v>-1747825.7558154666</v>
      </c>
      <c r="U109" s="36">
        <v>-1513990</v>
      </c>
      <c r="V109" s="36">
        <v>-579740</v>
      </c>
      <c r="W109" s="491">
        <f t="shared" si="25"/>
        <v>-4584433.0949256485</v>
      </c>
      <c r="X109" s="22">
        <f t="shared" si="42"/>
        <v>2509908.8333503786</v>
      </c>
      <c r="Y109" s="19">
        <f t="shared" si="26"/>
        <v>-15290114.215832882</v>
      </c>
      <c r="Z109" s="546"/>
      <c r="AA109" s="22">
        <f t="shared" si="27"/>
        <v>-15.822958372606825</v>
      </c>
      <c r="AB109" s="22">
        <f t="shared" si="28"/>
        <v>54.28319496482861</v>
      </c>
      <c r="AC109" s="22">
        <f t="shared" si="29"/>
        <v>38.46023659222179</v>
      </c>
      <c r="AE109" s="491">
        <f t="shared" si="30"/>
        <v>-185.19537306521812</v>
      </c>
      <c r="AF109" s="491">
        <f t="shared" si="31"/>
        <v>-47.029025334515175</v>
      </c>
      <c r="AG109" s="491">
        <f t="shared" si="32"/>
        <v>-90.571015566423313</v>
      </c>
      <c r="AH109" s="491">
        <f t="shared" si="33"/>
        <v>34.69705405746808</v>
      </c>
      <c r="AI109" s="491">
        <f t="shared" si="34"/>
        <v>-288.09835990868856</v>
      </c>
      <c r="AK109" s="491">
        <f t="shared" si="35"/>
        <v>-185.6244395731118</v>
      </c>
      <c r="AL109" s="491">
        <f t="shared" si="36"/>
        <v>-34.610411006246864</v>
      </c>
      <c r="AM109" s="491">
        <f t="shared" si="37"/>
        <v>-29.98</v>
      </c>
      <c r="AN109" s="491">
        <f t="shared" si="38"/>
        <v>-11.48</v>
      </c>
      <c r="AO109" s="491">
        <f t="shared" si="39"/>
        <v>-90.780853364864328</v>
      </c>
      <c r="AP109" s="491">
        <f t="shared" si="40"/>
        <v>49.701165016839177</v>
      </c>
      <c r="AQ109" s="491">
        <f t="shared" si="41"/>
        <v>-302.77453892738379</v>
      </c>
    </row>
    <row r="110" spans="1:43">
      <c r="A110" s="240">
        <v>286</v>
      </c>
      <c r="B110" s="364">
        <v>8</v>
      </c>
      <c r="C110" s="364">
        <v>8</v>
      </c>
      <c r="D110" s="18" t="s">
        <v>133</v>
      </c>
      <c r="E110" s="21">
        <v>80454</v>
      </c>
      <c r="F110" s="21">
        <v>79429</v>
      </c>
      <c r="G110" s="36">
        <v>78880</v>
      </c>
      <c r="H110" s="36"/>
      <c r="I110" s="22">
        <v>-4301015.2112129303</v>
      </c>
      <c r="J110" s="36">
        <v>-406993.69615939754</v>
      </c>
      <c r="K110" s="478">
        <f t="shared" si="23"/>
        <v>-4708008.9073723275</v>
      </c>
      <c r="L110" s="478"/>
      <c r="M110" s="36">
        <v>-15053612.211614927</v>
      </c>
      <c r="N110" s="36">
        <v>-6717492.0710726827</v>
      </c>
      <c r="O110" s="36">
        <v>-7193965.1954254378</v>
      </c>
      <c r="P110" s="22">
        <v>2755952.3067306322</v>
      </c>
      <c r="Q110" s="19">
        <f t="shared" si="24"/>
        <v>-26209117.171382416</v>
      </c>
      <c r="R110" s="22"/>
      <c r="S110" s="22">
        <v>-15053612.211614927</v>
      </c>
      <c r="T110" s="36">
        <v>-5724739.5424404703</v>
      </c>
      <c r="U110" s="36">
        <v>-2364822.4</v>
      </c>
      <c r="V110" s="36">
        <v>-905542.4</v>
      </c>
      <c r="W110" s="491">
        <f t="shared" si="25"/>
        <v>-7193965.1954254378</v>
      </c>
      <c r="X110" s="22">
        <f t="shared" si="42"/>
        <v>3920427.8965282748</v>
      </c>
      <c r="Y110" s="19">
        <f t="shared" si="26"/>
        <v>-27322253.852952555</v>
      </c>
      <c r="Z110" s="546"/>
      <c r="AA110" s="22">
        <f t="shared" si="27"/>
        <v>-53.459308564060585</v>
      </c>
      <c r="AB110" s="22">
        <f t="shared" si="28"/>
        <v>-5.0587130056852061</v>
      </c>
      <c r="AC110" s="22">
        <f t="shared" si="29"/>
        <v>-58.518021569745784</v>
      </c>
      <c r="AE110" s="491">
        <f t="shared" si="30"/>
        <v>-189.52287214512239</v>
      </c>
      <c r="AF110" s="491">
        <f t="shared" si="31"/>
        <v>-84.572285576712318</v>
      </c>
      <c r="AG110" s="491">
        <f t="shared" si="32"/>
        <v>-90.571015566423313</v>
      </c>
      <c r="AH110" s="491">
        <f t="shared" si="33"/>
        <v>34.69705405746808</v>
      </c>
      <c r="AI110" s="491">
        <f t="shared" si="34"/>
        <v>-329.96911923078994</v>
      </c>
      <c r="AK110" s="491">
        <f t="shared" si="35"/>
        <v>-190.84193980242048</v>
      </c>
      <c r="AL110" s="491">
        <f t="shared" si="36"/>
        <v>-72.575298458930916</v>
      </c>
      <c r="AM110" s="491">
        <f t="shared" si="37"/>
        <v>-29.98</v>
      </c>
      <c r="AN110" s="491">
        <f t="shared" si="38"/>
        <v>-11.48</v>
      </c>
      <c r="AO110" s="491">
        <f t="shared" si="39"/>
        <v>-91.201384323344797</v>
      </c>
      <c r="AP110" s="491">
        <f t="shared" si="40"/>
        <v>49.701165016839184</v>
      </c>
      <c r="AQ110" s="491">
        <f t="shared" si="41"/>
        <v>-346.37745756785694</v>
      </c>
    </row>
    <row r="111" spans="1:43">
      <c r="A111" s="240">
        <v>287</v>
      </c>
      <c r="B111" s="364">
        <v>15</v>
      </c>
      <c r="C111" s="364">
        <v>15</v>
      </c>
      <c r="D111" s="18" t="s">
        <v>134</v>
      </c>
      <c r="E111" s="21">
        <v>6380</v>
      </c>
      <c r="F111" s="21">
        <v>6242</v>
      </c>
      <c r="G111" s="36">
        <v>6199</v>
      </c>
      <c r="H111" s="36"/>
      <c r="I111" s="22">
        <v>1606930.1544386714</v>
      </c>
      <c r="J111" s="36">
        <v>1072595.0618642569</v>
      </c>
      <c r="K111" s="478">
        <f t="shared" si="23"/>
        <v>2679525.2163029285</v>
      </c>
      <c r="L111" s="478"/>
      <c r="M111" s="36">
        <v>1344414.7852380527</v>
      </c>
      <c r="N111" s="36">
        <v>777479.34896429034</v>
      </c>
      <c r="O111" s="36">
        <v>-565344.27916561428</v>
      </c>
      <c r="P111" s="22">
        <v>216579.01142671576</v>
      </c>
      <c r="Q111" s="19">
        <f t="shared" si="24"/>
        <v>1773128.8664634442</v>
      </c>
      <c r="R111" s="22"/>
      <c r="S111" s="22">
        <v>1344414.7852380527</v>
      </c>
      <c r="T111" s="36">
        <v>668235.70676461852</v>
      </c>
      <c r="U111" s="36">
        <v>-185846.02</v>
      </c>
      <c r="V111" s="36">
        <v>-71164.52</v>
      </c>
      <c r="W111" s="491">
        <f t="shared" si="25"/>
        <v>-565344.27916561428</v>
      </c>
      <c r="X111" s="22">
        <f t="shared" si="42"/>
        <v>308097.52193938609</v>
      </c>
      <c r="Y111" s="19">
        <f t="shared" si="26"/>
        <v>1498393.1947764428</v>
      </c>
      <c r="Z111" s="546"/>
      <c r="AA111" s="22">
        <f t="shared" si="27"/>
        <v>251.86993016280115</v>
      </c>
      <c r="AB111" s="22">
        <f t="shared" si="28"/>
        <v>168.11834825458573</v>
      </c>
      <c r="AC111" s="22">
        <f t="shared" si="29"/>
        <v>419.98827841738694</v>
      </c>
      <c r="AE111" s="491">
        <f t="shared" si="30"/>
        <v>215.38205466806355</v>
      </c>
      <c r="AF111" s="491">
        <f t="shared" si="31"/>
        <v>124.55612767771393</v>
      </c>
      <c r="AG111" s="491">
        <f t="shared" si="32"/>
        <v>-90.571015566423313</v>
      </c>
      <c r="AH111" s="491">
        <f t="shared" si="33"/>
        <v>34.69705405746808</v>
      </c>
      <c r="AI111" s="491">
        <f t="shared" si="34"/>
        <v>284.06422083682219</v>
      </c>
      <c r="AK111" s="491">
        <f t="shared" si="35"/>
        <v>216.87607440523516</v>
      </c>
      <c r="AL111" s="491">
        <f t="shared" si="36"/>
        <v>107.79733937161132</v>
      </c>
      <c r="AM111" s="491">
        <f t="shared" si="37"/>
        <v>-29.979999999999997</v>
      </c>
      <c r="AN111" s="491">
        <f t="shared" si="38"/>
        <v>-11.48</v>
      </c>
      <c r="AO111" s="491">
        <f t="shared" si="39"/>
        <v>-91.199270715537068</v>
      </c>
      <c r="AP111" s="491">
        <f t="shared" si="40"/>
        <v>49.701165016839184</v>
      </c>
      <c r="AQ111" s="491">
        <f t="shared" si="41"/>
        <v>241.71530807814855</v>
      </c>
    </row>
    <row r="112" spans="1:43">
      <c r="A112" s="240">
        <v>288</v>
      </c>
      <c r="B112" s="364">
        <v>15</v>
      </c>
      <c r="C112" s="364">
        <v>15</v>
      </c>
      <c r="D112" s="18" t="s">
        <v>135</v>
      </c>
      <c r="E112" s="21">
        <v>6442</v>
      </c>
      <c r="F112" s="21">
        <v>6405</v>
      </c>
      <c r="G112" s="36">
        <v>6368</v>
      </c>
      <c r="H112" s="36"/>
      <c r="I112" s="22">
        <v>-483541.52055936662</v>
      </c>
      <c r="J112" s="36">
        <v>-621626.37596266565</v>
      </c>
      <c r="K112" s="478">
        <f t="shared" si="23"/>
        <v>-1105167.8965220323</v>
      </c>
      <c r="L112" s="478"/>
      <c r="M112" s="36">
        <v>3202.2815455690056</v>
      </c>
      <c r="N112" s="36">
        <v>-227740.78971624881</v>
      </c>
      <c r="O112" s="36">
        <v>-580107.35470294137</v>
      </c>
      <c r="P112" s="22">
        <v>222234.63123808306</v>
      </c>
      <c r="Q112" s="19">
        <f t="shared" si="24"/>
        <v>-582411.23163553816</v>
      </c>
      <c r="R112" s="22"/>
      <c r="S112" s="22">
        <v>3202.2815455690056</v>
      </c>
      <c r="T112" s="36">
        <v>-147687.15759335511</v>
      </c>
      <c r="U112" s="36">
        <v>-190912.64000000001</v>
      </c>
      <c r="V112" s="36">
        <v>-73104.639999999999</v>
      </c>
      <c r="W112" s="491">
        <f t="shared" si="25"/>
        <v>-580107.35470294137</v>
      </c>
      <c r="X112" s="22">
        <f t="shared" si="42"/>
        <v>316497.01882723195</v>
      </c>
      <c r="Y112" s="19">
        <f t="shared" si="26"/>
        <v>-672112.49192349555</v>
      </c>
      <c r="Z112" s="546"/>
      <c r="AA112" s="22">
        <f t="shared" si="27"/>
        <v>-75.060776243304346</v>
      </c>
      <c r="AB112" s="22">
        <f t="shared" si="28"/>
        <v>-96.495867116216345</v>
      </c>
      <c r="AC112" s="22">
        <f t="shared" si="29"/>
        <v>-171.55664335952071</v>
      </c>
      <c r="AE112" s="491">
        <f t="shared" si="30"/>
        <v>0.49996589314114059</v>
      </c>
      <c r="AF112" s="491">
        <f t="shared" si="31"/>
        <v>-35.556719705893649</v>
      </c>
      <c r="AG112" s="491">
        <f t="shared" si="32"/>
        <v>-90.571015566423327</v>
      </c>
      <c r="AH112" s="491">
        <f t="shared" si="33"/>
        <v>34.69705405746808</v>
      </c>
      <c r="AI112" s="491">
        <f t="shared" si="34"/>
        <v>-90.930715321707751</v>
      </c>
      <c r="AK112" s="491">
        <f t="shared" si="35"/>
        <v>0.50287084572377605</v>
      </c>
      <c r="AL112" s="491">
        <f t="shared" si="36"/>
        <v>-23.192078767800741</v>
      </c>
      <c r="AM112" s="491">
        <f t="shared" si="37"/>
        <v>-29.98</v>
      </c>
      <c r="AN112" s="491">
        <f t="shared" si="38"/>
        <v>-11.48</v>
      </c>
      <c r="AO112" s="491">
        <f t="shared" si="39"/>
        <v>-91.097260474708136</v>
      </c>
      <c r="AP112" s="491">
        <f t="shared" si="40"/>
        <v>49.701165016839191</v>
      </c>
      <c r="AQ112" s="491">
        <f t="shared" si="41"/>
        <v>-105.54530337994591</v>
      </c>
    </row>
    <row r="113" spans="1:43">
      <c r="A113" s="240">
        <v>290</v>
      </c>
      <c r="B113" s="364">
        <v>18</v>
      </c>
      <c r="C113" s="364">
        <v>18</v>
      </c>
      <c r="D113" s="18" t="s">
        <v>136</v>
      </c>
      <c r="E113" s="21">
        <v>7928</v>
      </c>
      <c r="F113" s="21">
        <v>7755</v>
      </c>
      <c r="G113" s="36">
        <v>7582</v>
      </c>
      <c r="H113" s="36"/>
      <c r="I113" s="22">
        <v>-65082.62521018627</v>
      </c>
      <c r="J113" s="36">
        <v>552853.15065888315</v>
      </c>
      <c r="K113" s="478">
        <f t="shared" si="23"/>
        <v>487770.52544869686</v>
      </c>
      <c r="L113" s="478"/>
      <c r="M113" s="36">
        <v>398281.32944976032</v>
      </c>
      <c r="N113" s="36">
        <v>712537.36035202933</v>
      </c>
      <c r="O113" s="36">
        <v>-702378.22571761278</v>
      </c>
      <c r="P113" s="22">
        <v>269075.65421566495</v>
      </c>
      <c r="Q113" s="19">
        <f t="shared" si="24"/>
        <v>677516.11829984176</v>
      </c>
      <c r="R113" s="22"/>
      <c r="S113" s="22">
        <v>398281.32944976032</v>
      </c>
      <c r="T113" s="36">
        <v>576814.12336733611</v>
      </c>
      <c r="U113" s="36">
        <v>-227308.36000000002</v>
      </c>
      <c r="V113" s="36">
        <v>-87041.36</v>
      </c>
      <c r="W113" s="491">
        <f t="shared" si="25"/>
        <v>-702378.22571761278</v>
      </c>
      <c r="X113" s="22">
        <f t="shared" si="42"/>
        <v>376834.23315767472</v>
      </c>
      <c r="Y113" s="19">
        <f t="shared" si="26"/>
        <v>335201.74025715835</v>
      </c>
      <c r="Z113" s="546"/>
      <c r="AA113" s="22">
        <f t="shared" si="27"/>
        <v>-8.2092110507298521</v>
      </c>
      <c r="AB113" s="22">
        <f t="shared" si="28"/>
        <v>69.734252101271835</v>
      </c>
      <c r="AC113" s="22">
        <f t="shared" si="29"/>
        <v>61.525041050541986</v>
      </c>
      <c r="AE113" s="491">
        <f t="shared" si="30"/>
        <v>51.358005087009715</v>
      </c>
      <c r="AF113" s="491">
        <f t="shared" si="31"/>
        <v>91.881026479952197</v>
      </c>
      <c r="AG113" s="491">
        <f t="shared" si="32"/>
        <v>-90.571015566423313</v>
      </c>
      <c r="AH113" s="491">
        <f t="shared" si="33"/>
        <v>34.69705405746808</v>
      </c>
      <c r="AI113" s="491">
        <f t="shared" si="34"/>
        <v>87.36507005800668</v>
      </c>
      <c r="AK113" s="491">
        <f t="shared" si="35"/>
        <v>52.529850890234812</v>
      </c>
      <c r="AL113" s="491">
        <f t="shared" si="36"/>
        <v>76.076777020223702</v>
      </c>
      <c r="AM113" s="491">
        <f t="shared" si="37"/>
        <v>-29.98</v>
      </c>
      <c r="AN113" s="491">
        <f t="shared" si="38"/>
        <v>-11.48</v>
      </c>
      <c r="AO113" s="491">
        <f t="shared" si="39"/>
        <v>-92.637592418571984</v>
      </c>
      <c r="AP113" s="491">
        <f t="shared" si="40"/>
        <v>49.701165016839191</v>
      </c>
      <c r="AQ113" s="491">
        <f t="shared" si="41"/>
        <v>44.210200508725713</v>
      </c>
    </row>
    <row r="114" spans="1:43">
      <c r="A114" s="240">
        <v>291</v>
      </c>
      <c r="B114" s="364">
        <v>6</v>
      </c>
      <c r="C114" s="364">
        <v>6</v>
      </c>
      <c r="D114" s="18" t="s">
        <v>137</v>
      </c>
      <c r="E114" s="21">
        <v>2158</v>
      </c>
      <c r="F114" s="21">
        <v>2119</v>
      </c>
      <c r="G114" s="36">
        <v>2092</v>
      </c>
      <c r="H114" s="36"/>
      <c r="I114" s="22">
        <v>962215.81022848887</v>
      </c>
      <c r="J114" s="36">
        <v>903744.98393354379</v>
      </c>
      <c r="K114" s="478">
        <f t="shared" si="23"/>
        <v>1865960.7941620327</v>
      </c>
      <c r="L114" s="478"/>
      <c r="M114" s="36">
        <v>1054656.6899326986</v>
      </c>
      <c r="N114" s="36">
        <v>924635.47839696659</v>
      </c>
      <c r="O114" s="36">
        <v>-191919.98198525101</v>
      </c>
      <c r="P114" s="22">
        <v>73523.057547774864</v>
      </c>
      <c r="Q114" s="19">
        <f t="shared" si="24"/>
        <v>1860895.2438921891</v>
      </c>
      <c r="R114" s="22"/>
      <c r="S114" s="22">
        <v>1054656.6899326986</v>
      </c>
      <c r="T114" s="36">
        <v>887550.04459031741</v>
      </c>
      <c r="U114" s="36">
        <v>-62718.16</v>
      </c>
      <c r="V114" s="36">
        <v>-24016.16</v>
      </c>
      <c r="W114" s="491">
        <f t="shared" si="25"/>
        <v>-191919.98198525101</v>
      </c>
      <c r="X114" s="22">
        <f t="shared" si="42"/>
        <v>103974.83721522758</v>
      </c>
      <c r="Y114" s="19">
        <f t="shared" si="26"/>
        <v>1767527.2697529928</v>
      </c>
      <c r="Z114" s="546"/>
      <c r="AA114" s="22">
        <f t="shared" si="27"/>
        <v>445.88313726992072</v>
      </c>
      <c r="AB114" s="22">
        <f t="shared" si="28"/>
        <v>418.78822239737895</v>
      </c>
      <c r="AC114" s="22">
        <f t="shared" si="29"/>
        <v>864.67135966729961</v>
      </c>
      <c r="AE114" s="491">
        <f t="shared" si="30"/>
        <v>497.71434163883845</v>
      </c>
      <c r="AF114" s="491">
        <f t="shared" si="31"/>
        <v>436.35463822414658</v>
      </c>
      <c r="AG114" s="491">
        <f t="shared" si="32"/>
        <v>-90.571015566423313</v>
      </c>
      <c r="AH114" s="491">
        <f t="shared" si="33"/>
        <v>34.69705405746808</v>
      </c>
      <c r="AI114" s="491">
        <f t="shared" si="34"/>
        <v>878.1950183540298</v>
      </c>
      <c r="AK114" s="491">
        <f t="shared" si="35"/>
        <v>504.13799709976036</v>
      </c>
      <c r="AL114" s="491">
        <f t="shared" si="36"/>
        <v>424.25910353265652</v>
      </c>
      <c r="AM114" s="491">
        <f t="shared" si="37"/>
        <v>-29.98</v>
      </c>
      <c r="AN114" s="491">
        <f t="shared" si="38"/>
        <v>-11.48</v>
      </c>
      <c r="AO114" s="491">
        <f t="shared" si="39"/>
        <v>-91.739953147825531</v>
      </c>
      <c r="AP114" s="491">
        <f t="shared" si="40"/>
        <v>49.701165016839191</v>
      </c>
      <c r="AQ114" s="491">
        <f t="shared" si="41"/>
        <v>844.89831250143061</v>
      </c>
    </row>
    <row r="115" spans="1:43">
      <c r="A115" s="240">
        <v>297</v>
      </c>
      <c r="B115" s="364">
        <v>11</v>
      </c>
      <c r="C115" s="364">
        <v>11</v>
      </c>
      <c r="D115" s="18" t="s">
        <v>138</v>
      </c>
      <c r="E115" s="21">
        <v>121543</v>
      </c>
      <c r="F115" s="21">
        <v>122594</v>
      </c>
      <c r="G115" s="36">
        <v>124021</v>
      </c>
      <c r="H115" s="36"/>
      <c r="I115" s="22">
        <v>-11805262.822869556</v>
      </c>
      <c r="J115" s="36">
        <v>-4935372.5064624157</v>
      </c>
      <c r="K115" s="478">
        <f t="shared" si="23"/>
        <v>-16740635.329331972</v>
      </c>
      <c r="L115" s="478"/>
      <c r="M115" s="36">
        <v>-12747671.117118452</v>
      </c>
      <c r="N115" s="36">
        <v>-4227415.9610003131</v>
      </c>
      <c r="O115" s="36">
        <v>-11103463.082350099</v>
      </c>
      <c r="P115" s="22">
        <v>4253650.6451212419</v>
      </c>
      <c r="Q115" s="19">
        <f t="shared" si="24"/>
        <v>-23824899.515347619</v>
      </c>
      <c r="R115" s="22"/>
      <c r="S115" s="22">
        <v>-12747671.117118452</v>
      </c>
      <c r="T115" s="36">
        <v>-2695160.6953525324</v>
      </c>
      <c r="U115" s="36">
        <v>-3718149.58</v>
      </c>
      <c r="V115" s="36">
        <v>-1423761.08</v>
      </c>
      <c r="W115" s="491">
        <f t="shared" si="25"/>
        <v>-11103463.082350099</v>
      </c>
      <c r="X115" s="22">
        <f t="shared" si="42"/>
        <v>6163988.186553413</v>
      </c>
      <c r="Y115" s="19">
        <f t="shared" si="26"/>
        <v>-25524217.36826767</v>
      </c>
      <c r="Z115" s="546"/>
      <c r="AA115" s="22">
        <f t="shared" si="27"/>
        <v>-97.128282359901888</v>
      </c>
      <c r="AB115" s="22">
        <f t="shared" si="28"/>
        <v>-40.60597900712024</v>
      </c>
      <c r="AC115" s="22">
        <f t="shared" si="29"/>
        <v>-137.73426136702213</v>
      </c>
      <c r="AE115" s="491">
        <f t="shared" si="30"/>
        <v>-103.98283045759541</v>
      </c>
      <c r="AF115" s="491">
        <f t="shared" si="31"/>
        <v>-34.483057580308277</v>
      </c>
      <c r="AG115" s="491">
        <f t="shared" si="32"/>
        <v>-90.571015566423313</v>
      </c>
      <c r="AH115" s="491">
        <f t="shared" si="33"/>
        <v>34.69705405746808</v>
      </c>
      <c r="AI115" s="491">
        <f t="shared" si="34"/>
        <v>-194.33984954685889</v>
      </c>
      <c r="AK115" s="491">
        <f t="shared" si="35"/>
        <v>-102.78639195876869</v>
      </c>
      <c r="AL115" s="491">
        <f t="shared" si="36"/>
        <v>-21.731486565602054</v>
      </c>
      <c r="AM115" s="491">
        <f t="shared" si="37"/>
        <v>-29.98</v>
      </c>
      <c r="AN115" s="491">
        <f t="shared" si="38"/>
        <v>-11.48</v>
      </c>
      <c r="AO115" s="491">
        <f t="shared" si="39"/>
        <v>-89.528894964160102</v>
      </c>
      <c r="AP115" s="491">
        <f t="shared" si="40"/>
        <v>49.701165016839191</v>
      </c>
      <c r="AQ115" s="491">
        <f t="shared" si="41"/>
        <v>-205.80560847169164</v>
      </c>
    </row>
    <row r="116" spans="1:43">
      <c r="A116" s="240">
        <v>300</v>
      </c>
      <c r="B116" s="364">
        <v>14</v>
      </c>
      <c r="C116" s="364">
        <v>14</v>
      </c>
      <c r="D116" s="18" t="s">
        <v>139</v>
      </c>
      <c r="E116" s="21">
        <v>3528</v>
      </c>
      <c r="F116" s="21">
        <v>3437</v>
      </c>
      <c r="G116" s="36">
        <v>3381</v>
      </c>
      <c r="H116" s="36"/>
      <c r="I116" s="22">
        <v>1325560.2991796143</v>
      </c>
      <c r="J116" s="22">
        <v>729078.90658615809</v>
      </c>
      <c r="K116" s="478">
        <f t="shared" si="23"/>
        <v>2054639.2057657724</v>
      </c>
      <c r="L116" s="478"/>
      <c r="M116" s="36">
        <v>1409171.1510585283</v>
      </c>
      <c r="N116" s="22">
        <v>718617.4359819981</v>
      </c>
      <c r="O116" s="22">
        <v>-311292.58050179691</v>
      </c>
      <c r="P116" s="22">
        <v>119253.77479551779</v>
      </c>
      <c r="Q116" s="19">
        <f t="shared" si="24"/>
        <v>1935749.7813342472</v>
      </c>
      <c r="R116" s="22"/>
      <c r="S116" s="22">
        <v>1409171.1510585283</v>
      </c>
      <c r="T116" s="22">
        <v>658465.17737253441</v>
      </c>
      <c r="U116" s="22">
        <v>-101362.38</v>
      </c>
      <c r="V116" s="22">
        <v>-38813.880000000005</v>
      </c>
      <c r="W116" s="491">
        <f t="shared" si="25"/>
        <v>-311292.58050179691</v>
      </c>
      <c r="X116" s="22">
        <f t="shared" si="42"/>
        <v>168039.63892193331</v>
      </c>
      <c r="Y116" s="19">
        <f t="shared" si="26"/>
        <v>1784207.1268511994</v>
      </c>
      <c r="Z116" s="546"/>
      <c r="AA116" s="22">
        <f t="shared" si="27"/>
        <v>375.7257083842444</v>
      </c>
      <c r="AB116" s="22">
        <f t="shared" si="28"/>
        <v>206.65501887362757</v>
      </c>
      <c r="AC116" s="22">
        <f t="shared" si="29"/>
        <v>582.38072725787197</v>
      </c>
      <c r="AE116" s="491">
        <f t="shared" si="30"/>
        <v>410.00033490210308</v>
      </c>
      <c r="AF116" s="491">
        <f t="shared" si="31"/>
        <v>209.08275705033404</v>
      </c>
      <c r="AG116" s="491">
        <f t="shared" si="32"/>
        <v>-90.571015566423313</v>
      </c>
      <c r="AH116" s="491">
        <f t="shared" si="33"/>
        <v>34.69705405746808</v>
      </c>
      <c r="AI116" s="491">
        <f t="shared" si="34"/>
        <v>563.20913044348185</v>
      </c>
      <c r="AK116" s="491">
        <f t="shared" si="35"/>
        <v>416.79123071828701</v>
      </c>
      <c r="AL116" s="491">
        <f t="shared" si="36"/>
        <v>194.75456296141212</v>
      </c>
      <c r="AM116" s="491">
        <f t="shared" si="37"/>
        <v>-29.98</v>
      </c>
      <c r="AN116" s="491">
        <f t="shared" si="38"/>
        <v>-11.480000000000002</v>
      </c>
      <c r="AO116" s="491">
        <f t="shared" si="39"/>
        <v>-92.071156611001754</v>
      </c>
      <c r="AP116" s="491">
        <f t="shared" si="40"/>
        <v>49.701165016839191</v>
      </c>
      <c r="AQ116" s="491">
        <f t="shared" si="41"/>
        <v>527.71580208553667</v>
      </c>
    </row>
    <row r="117" spans="1:43">
      <c r="A117" s="240">
        <v>301</v>
      </c>
      <c r="B117" s="364">
        <v>14</v>
      </c>
      <c r="C117" s="364">
        <v>14</v>
      </c>
      <c r="D117" s="18" t="s">
        <v>140</v>
      </c>
      <c r="E117" s="21">
        <v>20197</v>
      </c>
      <c r="F117" s="21">
        <v>19890</v>
      </c>
      <c r="G117" s="36">
        <v>19759</v>
      </c>
      <c r="H117" s="36"/>
      <c r="I117" s="22">
        <v>463551.83119081572</v>
      </c>
      <c r="J117" s="36">
        <v>-803769.0156173053</v>
      </c>
      <c r="K117" s="478">
        <f t="shared" si="23"/>
        <v>-340217.18442648958</v>
      </c>
      <c r="L117" s="478"/>
      <c r="M117" s="36">
        <v>-1709106.965171943</v>
      </c>
      <c r="N117" s="36">
        <v>-2037610.4631984052</v>
      </c>
      <c r="O117" s="36">
        <v>-1801457.4996161596</v>
      </c>
      <c r="P117" s="22">
        <v>690124.40520304011</v>
      </c>
      <c r="Q117" s="19">
        <f t="shared" si="24"/>
        <v>-4858050.5227834685</v>
      </c>
      <c r="R117" s="22"/>
      <c r="S117" s="22">
        <v>-1709106.965171943</v>
      </c>
      <c r="T117" s="36">
        <v>-1789013.0013835176</v>
      </c>
      <c r="U117" s="36">
        <v>-592374.82000000007</v>
      </c>
      <c r="V117" s="36">
        <v>-226833.32</v>
      </c>
      <c r="W117" s="491">
        <f t="shared" si="25"/>
        <v>-1801457.4996161596</v>
      </c>
      <c r="X117" s="22">
        <f t="shared" si="42"/>
        <v>982045.31956772553</v>
      </c>
      <c r="Y117" s="19">
        <f t="shared" si="26"/>
        <v>-5136740.2866038959</v>
      </c>
      <c r="Z117" s="546"/>
      <c r="AA117" s="22">
        <f t="shared" si="27"/>
        <v>22.951519096440844</v>
      </c>
      <c r="AB117" s="22">
        <f t="shared" si="28"/>
        <v>-39.796455692296149</v>
      </c>
      <c r="AC117" s="22">
        <f t="shared" si="29"/>
        <v>-16.844936595855305</v>
      </c>
      <c r="AE117" s="491">
        <f t="shared" si="30"/>
        <v>-85.927951994567266</v>
      </c>
      <c r="AF117" s="491">
        <f t="shared" si="31"/>
        <v>-102.44396496724008</v>
      </c>
      <c r="AG117" s="491">
        <f t="shared" si="32"/>
        <v>-90.571015566423313</v>
      </c>
      <c r="AH117" s="491">
        <f t="shared" si="33"/>
        <v>34.69705405746808</v>
      </c>
      <c r="AI117" s="491">
        <f t="shared" si="34"/>
        <v>-244.24587847076262</v>
      </c>
      <c r="AK117" s="491">
        <f t="shared" si="35"/>
        <v>-86.497644879393846</v>
      </c>
      <c r="AL117" s="491">
        <f t="shared" si="36"/>
        <v>-90.541677280404755</v>
      </c>
      <c r="AM117" s="491">
        <f t="shared" si="37"/>
        <v>-29.980000000000004</v>
      </c>
      <c r="AN117" s="491">
        <f t="shared" si="38"/>
        <v>-11.48</v>
      </c>
      <c r="AO117" s="491">
        <f t="shared" si="39"/>
        <v>-91.171491452814394</v>
      </c>
      <c r="AP117" s="491">
        <f t="shared" si="40"/>
        <v>49.701165016839191</v>
      </c>
      <c r="AQ117" s="491">
        <f t="shared" si="41"/>
        <v>-259.96964859577389</v>
      </c>
    </row>
    <row r="118" spans="1:43">
      <c r="A118" s="240">
        <v>304</v>
      </c>
      <c r="B118" s="364">
        <v>2</v>
      </c>
      <c r="C118" s="364">
        <v>2</v>
      </c>
      <c r="D118" s="18" t="s">
        <v>141</v>
      </c>
      <c r="E118" s="21">
        <v>971</v>
      </c>
      <c r="F118" s="21">
        <v>950</v>
      </c>
      <c r="G118" s="36">
        <v>949</v>
      </c>
      <c r="H118" s="36"/>
      <c r="I118" s="22">
        <v>-369578.77209693141</v>
      </c>
      <c r="J118" s="22">
        <v>-92303.743131439114</v>
      </c>
      <c r="K118" s="478">
        <f t="shared" si="23"/>
        <v>-461882.51522837055</v>
      </c>
      <c r="L118" s="478"/>
      <c r="M118" s="36">
        <v>-267775.09514843271</v>
      </c>
      <c r="N118" s="22">
        <v>-14214.070639990954</v>
      </c>
      <c r="O118" s="22">
        <v>-86042.464788102152</v>
      </c>
      <c r="P118" s="22">
        <v>32962.201354594676</v>
      </c>
      <c r="Q118" s="19">
        <f t="shared" si="24"/>
        <v>-335069.42922193115</v>
      </c>
      <c r="R118" s="22"/>
      <c r="S118" s="22">
        <v>-267775.09514843271</v>
      </c>
      <c r="T118" s="22">
        <v>-2340.3859379224123</v>
      </c>
      <c r="U118" s="22">
        <v>-28451.02</v>
      </c>
      <c r="V118" s="22">
        <v>-10894.52</v>
      </c>
      <c r="W118" s="491">
        <f t="shared" si="25"/>
        <v>-86042.464788102152</v>
      </c>
      <c r="X118" s="22">
        <f t="shared" si="42"/>
        <v>47166.40560098039</v>
      </c>
      <c r="Y118" s="19">
        <f t="shared" si="26"/>
        <v>-348337.08027347689</v>
      </c>
      <c r="Z118" s="546"/>
      <c r="AA118" s="22">
        <f t="shared" si="27"/>
        <v>-380.61665509467707</v>
      </c>
      <c r="AB118" s="22">
        <f t="shared" si="28"/>
        <v>-95.060497560699403</v>
      </c>
      <c r="AC118" s="22">
        <f t="shared" si="29"/>
        <v>-475.67715265537646</v>
      </c>
      <c r="AE118" s="491">
        <f t="shared" si="30"/>
        <v>-281.86852120887653</v>
      </c>
      <c r="AF118" s="491">
        <f t="shared" si="31"/>
        <v>-14.962179621043109</v>
      </c>
      <c r="AG118" s="491">
        <f t="shared" si="32"/>
        <v>-90.571015566423313</v>
      </c>
      <c r="AH118" s="491">
        <f t="shared" si="33"/>
        <v>34.69705405746808</v>
      </c>
      <c r="AI118" s="491">
        <f t="shared" si="34"/>
        <v>-352.70466233887487</v>
      </c>
      <c r="AK118" s="491">
        <f t="shared" si="35"/>
        <v>-282.16553756420728</v>
      </c>
      <c r="AL118" s="491">
        <f t="shared" si="36"/>
        <v>-2.4661601031848392</v>
      </c>
      <c r="AM118" s="491">
        <f t="shared" si="37"/>
        <v>-29.98</v>
      </c>
      <c r="AN118" s="491">
        <f t="shared" si="38"/>
        <v>-11.48</v>
      </c>
      <c r="AO118" s="491">
        <f t="shared" si="39"/>
        <v>-90.666453938990671</v>
      </c>
      <c r="AP118" s="491">
        <f t="shared" si="40"/>
        <v>49.701165016839191</v>
      </c>
      <c r="AQ118" s="491">
        <f t="shared" si="41"/>
        <v>-367.05698658954361</v>
      </c>
    </row>
    <row r="119" spans="1:43">
      <c r="A119" s="240">
        <v>305</v>
      </c>
      <c r="B119" s="364">
        <v>17</v>
      </c>
      <c r="C119" s="364">
        <v>17</v>
      </c>
      <c r="D119" s="18" t="s">
        <v>142</v>
      </c>
      <c r="E119" s="21">
        <v>15165</v>
      </c>
      <c r="F119" s="21">
        <v>15146</v>
      </c>
      <c r="G119" s="36">
        <v>15019</v>
      </c>
      <c r="H119" s="36"/>
      <c r="I119" s="22">
        <v>1936547.7977629702</v>
      </c>
      <c r="J119" s="36">
        <v>2384920.8865310634</v>
      </c>
      <c r="K119" s="478">
        <f t="shared" si="23"/>
        <v>4321468.6842940338</v>
      </c>
      <c r="L119" s="478"/>
      <c r="M119" s="36">
        <v>708301.42696446052</v>
      </c>
      <c r="N119" s="36">
        <v>1276111.3980404965</v>
      </c>
      <c r="O119" s="36">
        <v>-1371788.6017690476</v>
      </c>
      <c r="P119" s="22">
        <v>525521.58075441152</v>
      </c>
      <c r="Q119" s="19">
        <f t="shared" si="24"/>
        <v>1138145.8039903212</v>
      </c>
      <c r="R119" s="22"/>
      <c r="S119" s="22">
        <v>708301.42696446052</v>
      </c>
      <c r="T119" s="36">
        <v>1011035.4280378964</v>
      </c>
      <c r="U119" s="36">
        <v>-450269.62</v>
      </c>
      <c r="V119" s="36">
        <v>-172418.12</v>
      </c>
      <c r="W119" s="491">
        <f t="shared" si="25"/>
        <v>-1371788.6017690476</v>
      </c>
      <c r="X119" s="22">
        <f t="shared" si="42"/>
        <v>746461.79738790775</v>
      </c>
      <c r="Y119" s="19">
        <f t="shared" si="26"/>
        <v>471322.31062121713</v>
      </c>
      <c r="Z119" s="546"/>
      <c r="AA119" s="22">
        <f t="shared" si="27"/>
        <v>127.69850298469964</v>
      </c>
      <c r="AB119" s="22">
        <f t="shared" si="28"/>
        <v>157.26481282763359</v>
      </c>
      <c r="AC119" s="22">
        <f t="shared" si="29"/>
        <v>284.96331581233324</v>
      </c>
      <c r="AE119" s="491">
        <f t="shared" si="30"/>
        <v>46.76491660930018</v>
      </c>
      <c r="AF119" s="491">
        <f t="shared" si="31"/>
        <v>84.25402073422002</v>
      </c>
      <c r="AG119" s="491">
        <f t="shared" si="32"/>
        <v>-90.571015566423313</v>
      </c>
      <c r="AH119" s="491">
        <f t="shared" si="33"/>
        <v>34.69705405746808</v>
      </c>
      <c r="AI119" s="491">
        <f t="shared" si="34"/>
        <v>75.144975834564988</v>
      </c>
      <c r="AK119" s="491">
        <f t="shared" si="35"/>
        <v>47.160358676640293</v>
      </c>
      <c r="AL119" s="491">
        <f t="shared" si="36"/>
        <v>67.317093550695546</v>
      </c>
      <c r="AM119" s="491">
        <f t="shared" si="37"/>
        <v>-29.98</v>
      </c>
      <c r="AN119" s="491">
        <f t="shared" si="38"/>
        <v>-11.48</v>
      </c>
      <c r="AO119" s="491">
        <f t="shared" si="39"/>
        <v>-91.336880069848036</v>
      </c>
      <c r="AP119" s="491">
        <f t="shared" si="40"/>
        <v>49.701165016839184</v>
      </c>
      <c r="AQ119" s="491">
        <f t="shared" si="41"/>
        <v>31.381737174326993</v>
      </c>
    </row>
    <row r="120" spans="1:43">
      <c r="A120" s="240">
        <v>309</v>
      </c>
      <c r="B120" s="364">
        <v>12</v>
      </c>
      <c r="C120" s="364">
        <v>12</v>
      </c>
      <c r="D120" s="18" t="s">
        <v>143</v>
      </c>
      <c r="E120" s="21">
        <v>6506</v>
      </c>
      <c r="F120" s="21">
        <v>6457</v>
      </c>
      <c r="G120" s="36">
        <v>6409</v>
      </c>
      <c r="H120" s="36"/>
      <c r="I120" s="22">
        <v>-532927.13107197662</v>
      </c>
      <c r="J120" s="36">
        <v>-521292.66121300391</v>
      </c>
      <c r="K120" s="478">
        <f t="shared" si="23"/>
        <v>-1054219.7922849804</v>
      </c>
      <c r="L120" s="478"/>
      <c r="M120" s="36">
        <v>-1325671.1750459524</v>
      </c>
      <c r="N120" s="36">
        <v>-979889.7590355922</v>
      </c>
      <c r="O120" s="36">
        <v>-584817.04751239531</v>
      </c>
      <c r="P120" s="22">
        <v>224038.87804907138</v>
      </c>
      <c r="Q120" s="19">
        <f t="shared" si="24"/>
        <v>-2666339.1035448685</v>
      </c>
      <c r="R120" s="22"/>
      <c r="S120" s="22">
        <v>-1325671.1750459524</v>
      </c>
      <c r="T120" s="36">
        <v>-899186.1989079538</v>
      </c>
      <c r="U120" s="36">
        <v>-192141.82</v>
      </c>
      <c r="V120" s="36">
        <v>-73575.320000000007</v>
      </c>
      <c r="W120" s="491">
        <f t="shared" si="25"/>
        <v>-584817.04751239531</v>
      </c>
      <c r="X120" s="22">
        <f t="shared" si="42"/>
        <v>318534.76659292233</v>
      </c>
      <c r="Y120" s="19">
        <f t="shared" si="26"/>
        <v>-2756856.7948733792</v>
      </c>
      <c r="Z120" s="546"/>
      <c r="AA120" s="22">
        <f t="shared" si="27"/>
        <v>-81.913177232089865</v>
      </c>
      <c r="AB120" s="22">
        <f t="shared" si="28"/>
        <v>-80.124909500922826</v>
      </c>
      <c r="AC120" s="22">
        <f t="shared" si="29"/>
        <v>-162.03808673301268</v>
      </c>
      <c r="AE120" s="491">
        <f t="shared" si="30"/>
        <v>-205.30760028588392</v>
      </c>
      <c r="AF120" s="491">
        <f t="shared" si="31"/>
        <v>-151.75619622666753</v>
      </c>
      <c r="AG120" s="491">
        <f t="shared" si="32"/>
        <v>-90.571015566423313</v>
      </c>
      <c r="AH120" s="491">
        <f t="shared" si="33"/>
        <v>34.69705405746808</v>
      </c>
      <c r="AI120" s="491">
        <f t="shared" si="34"/>
        <v>-412.93775802150668</v>
      </c>
      <c r="AK120" s="491">
        <f t="shared" si="35"/>
        <v>-206.8452449751837</v>
      </c>
      <c r="AL120" s="491">
        <f t="shared" si="36"/>
        <v>-140.30054593664437</v>
      </c>
      <c r="AM120" s="491">
        <f t="shared" si="37"/>
        <v>-29.98</v>
      </c>
      <c r="AN120" s="491">
        <f t="shared" si="38"/>
        <v>-11.48</v>
      </c>
      <c r="AO120" s="491">
        <f t="shared" si="39"/>
        <v>-91.249344283413222</v>
      </c>
      <c r="AP120" s="491">
        <f t="shared" si="40"/>
        <v>49.701165016839184</v>
      </c>
      <c r="AQ120" s="491">
        <f t="shared" si="41"/>
        <v>-430.15397017840212</v>
      </c>
    </row>
    <row r="121" spans="1:43">
      <c r="A121" s="240">
        <v>312</v>
      </c>
      <c r="B121" s="364">
        <v>13</v>
      </c>
      <c r="C121" s="364">
        <v>13</v>
      </c>
      <c r="D121" s="18" t="s">
        <v>144</v>
      </c>
      <c r="E121" s="21">
        <v>1232</v>
      </c>
      <c r="F121" s="21">
        <v>1196</v>
      </c>
      <c r="G121" s="36">
        <v>1174</v>
      </c>
      <c r="H121" s="36"/>
      <c r="I121" s="22">
        <v>61286.43494559903</v>
      </c>
      <c r="J121" s="36">
        <v>-37461.443957193558</v>
      </c>
      <c r="K121" s="478">
        <f t="shared" si="23"/>
        <v>23824.990988405472</v>
      </c>
      <c r="L121" s="478"/>
      <c r="M121" s="36">
        <v>-92523.861880266297</v>
      </c>
      <c r="N121" s="36">
        <v>-127178.38023822801</v>
      </c>
      <c r="O121" s="36">
        <v>-108322.93461744228</v>
      </c>
      <c r="P121" s="22">
        <v>41497.676652731825</v>
      </c>
      <c r="Q121" s="19">
        <f t="shared" si="24"/>
        <v>-286527.50008320471</v>
      </c>
      <c r="R121" s="22"/>
      <c r="S121" s="22">
        <v>-92523.861880266297</v>
      </c>
      <c r="T121" s="36">
        <v>-112230.03612909753</v>
      </c>
      <c r="U121" s="36">
        <v>-35196.520000000004</v>
      </c>
      <c r="V121" s="36">
        <v>-13477.52</v>
      </c>
      <c r="W121" s="491">
        <f t="shared" si="25"/>
        <v>-108322.93461744228</v>
      </c>
      <c r="X121" s="22">
        <f t="shared" si="42"/>
        <v>58349.167729769208</v>
      </c>
      <c r="Y121" s="19">
        <f t="shared" si="26"/>
        <v>-303401.70489703689</v>
      </c>
      <c r="Z121" s="546"/>
      <c r="AA121" s="22">
        <f t="shared" si="27"/>
        <v>49.745482910388823</v>
      </c>
      <c r="AB121" s="22">
        <f t="shared" si="28"/>
        <v>-30.407016199020745</v>
      </c>
      <c r="AC121" s="22">
        <f t="shared" si="29"/>
        <v>19.338466711368078</v>
      </c>
      <c r="AE121" s="491">
        <f t="shared" si="30"/>
        <v>-77.361088528650754</v>
      </c>
      <c r="AF121" s="491">
        <f t="shared" si="31"/>
        <v>-106.3364383262776</v>
      </c>
      <c r="AG121" s="491">
        <f t="shared" si="32"/>
        <v>-90.571015566423313</v>
      </c>
      <c r="AH121" s="491">
        <f t="shared" si="33"/>
        <v>34.69705405746808</v>
      </c>
      <c r="AI121" s="491">
        <f t="shared" si="34"/>
        <v>-239.57148836388353</v>
      </c>
      <c r="AK121" s="491">
        <f t="shared" si="35"/>
        <v>-78.810785247245562</v>
      </c>
      <c r="AL121" s="491">
        <f t="shared" si="36"/>
        <v>-95.596282903830939</v>
      </c>
      <c r="AM121" s="491">
        <f t="shared" si="37"/>
        <v>-29.980000000000004</v>
      </c>
      <c r="AN121" s="491">
        <f t="shared" si="38"/>
        <v>-11.48</v>
      </c>
      <c r="AO121" s="491">
        <f t="shared" si="39"/>
        <v>-92.268257766134823</v>
      </c>
      <c r="AP121" s="491">
        <f t="shared" si="40"/>
        <v>49.701165016839191</v>
      </c>
      <c r="AQ121" s="491">
        <f t="shared" si="41"/>
        <v>-258.43416090037215</v>
      </c>
    </row>
    <row r="122" spans="1:43">
      <c r="A122" s="240">
        <v>316</v>
      </c>
      <c r="B122" s="364">
        <v>7</v>
      </c>
      <c r="C122" s="364">
        <v>7</v>
      </c>
      <c r="D122" s="18" t="s">
        <v>145</v>
      </c>
      <c r="E122" s="21">
        <v>4245</v>
      </c>
      <c r="F122" s="21">
        <v>4198</v>
      </c>
      <c r="G122" s="36">
        <v>4114</v>
      </c>
      <c r="H122" s="36"/>
      <c r="I122" s="22">
        <v>-110788.76585552718</v>
      </c>
      <c r="J122" s="36">
        <v>-152930.17921883069</v>
      </c>
      <c r="K122" s="478">
        <f t="shared" si="23"/>
        <v>-263718.94507435785</v>
      </c>
      <c r="L122" s="478"/>
      <c r="M122" s="36">
        <v>-213263.92770545735</v>
      </c>
      <c r="N122" s="36">
        <v>-175871.98195035398</v>
      </c>
      <c r="O122" s="36">
        <v>-380217.12334784504</v>
      </c>
      <c r="P122" s="22">
        <v>145658.23293325101</v>
      </c>
      <c r="Q122" s="19">
        <f t="shared" si="24"/>
        <v>-623694.80007040547</v>
      </c>
      <c r="R122" s="22"/>
      <c r="S122" s="22">
        <v>-213263.92770545735</v>
      </c>
      <c r="T122" s="36">
        <v>-123402.79418268686</v>
      </c>
      <c r="U122" s="36">
        <v>-123337.72</v>
      </c>
      <c r="V122" s="36">
        <v>-47228.72</v>
      </c>
      <c r="W122" s="491">
        <f t="shared" si="25"/>
        <v>-380217.12334784504</v>
      </c>
      <c r="X122" s="22">
        <f t="shared" si="42"/>
        <v>204470.5928792764</v>
      </c>
      <c r="Y122" s="19">
        <f t="shared" si="26"/>
        <v>-682979.69235671288</v>
      </c>
      <c r="Z122" s="546"/>
      <c r="AA122" s="22">
        <f t="shared" si="27"/>
        <v>-26.098649200359759</v>
      </c>
      <c r="AB122" s="22">
        <f t="shared" si="28"/>
        <v>-36.025955057439504</v>
      </c>
      <c r="AC122" s="22">
        <f t="shared" si="29"/>
        <v>-62.124604257799255</v>
      </c>
      <c r="AE122" s="491">
        <f t="shared" si="30"/>
        <v>-50.801316747369547</v>
      </c>
      <c r="AF122" s="491">
        <f t="shared" si="31"/>
        <v>-41.894231050584558</v>
      </c>
      <c r="AG122" s="491">
        <f t="shared" si="32"/>
        <v>-90.571015566423313</v>
      </c>
      <c r="AH122" s="491">
        <f t="shared" si="33"/>
        <v>34.69705405746808</v>
      </c>
      <c r="AI122" s="491">
        <f t="shared" si="34"/>
        <v>-148.56950930690937</v>
      </c>
      <c r="AK122" s="491">
        <f t="shared" si="35"/>
        <v>-51.838582329960467</v>
      </c>
      <c r="AL122" s="491">
        <f t="shared" si="36"/>
        <v>-29.995817740079453</v>
      </c>
      <c r="AM122" s="491">
        <f t="shared" si="37"/>
        <v>-29.98</v>
      </c>
      <c r="AN122" s="491">
        <f t="shared" si="38"/>
        <v>-11.48</v>
      </c>
      <c r="AO122" s="491">
        <f t="shared" si="39"/>
        <v>-92.420302223588976</v>
      </c>
      <c r="AP122" s="491">
        <f t="shared" si="40"/>
        <v>49.701165016839184</v>
      </c>
      <c r="AQ122" s="491">
        <f t="shared" si="41"/>
        <v>-166.01353727678972</v>
      </c>
    </row>
    <row r="123" spans="1:43">
      <c r="A123" s="240">
        <v>317</v>
      </c>
      <c r="B123" s="364">
        <v>17</v>
      </c>
      <c r="C123" s="364">
        <v>17</v>
      </c>
      <c r="D123" s="18" t="s">
        <v>146</v>
      </c>
      <c r="E123" s="21">
        <v>2533</v>
      </c>
      <c r="F123" s="21">
        <v>2474</v>
      </c>
      <c r="G123" s="36">
        <v>2440</v>
      </c>
      <c r="H123" s="36"/>
      <c r="I123" s="22">
        <v>848028.36924636201</v>
      </c>
      <c r="J123" s="36">
        <v>436947.22475092119</v>
      </c>
      <c r="K123" s="478">
        <f t="shared" si="23"/>
        <v>1284975.5939972831</v>
      </c>
      <c r="L123" s="478"/>
      <c r="M123" s="36">
        <v>603531.88054677029</v>
      </c>
      <c r="N123" s="36">
        <v>226326.47748699415</v>
      </c>
      <c r="O123" s="36">
        <v>-224072.69251133129</v>
      </c>
      <c r="P123" s="22">
        <v>85840.511738176036</v>
      </c>
      <c r="Q123" s="19">
        <f t="shared" si="24"/>
        <v>691626.17726060911</v>
      </c>
      <c r="R123" s="22"/>
      <c r="S123" s="22">
        <v>603531.88054677029</v>
      </c>
      <c r="T123" s="36">
        <v>183028.05217427577</v>
      </c>
      <c r="U123" s="36">
        <v>-73151.199999999997</v>
      </c>
      <c r="V123" s="36">
        <v>-28011.200000000001</v>
      </c>
      <c r="W123" s="491">
        <f t="shared" si="25"/>
        <v>-224072.69251133129</v>
      </c>
      <c r="X123" s="22">
        <f t="shared" si="42"/>
        <v>121270.84264108761</v>
      </c>
      <c r="Y123" s="19">
        <f t="shared" si="26"/>
        <v>582595.68285080243</v>
      </c>
      <c r="Z123" s="546"/>
      <c r="AA123" s="22">
        <f t="shared" si="27"/>
        <v>334.79209208304854</v>
      </c>
      <c r="AB123" s="22">
        <f t="shared" si="28"/>
        <v>172.50186527868976</v>
      </c>
      <c r="AC123" s="22">
        <f t="shared" si="29"/>
        <v>507.29395736173831</v>
      </c>
      <c r="AE123" s="491">
        <f t="shared" si="30"/>
        <v>243.94983045544475</v>
      </c>
      <c r="AF123" s="491">
        <f t="shared" si="31"/>
        <v>91.482003834678309</v>
      </c>
      <c r="AG123" s="491">
        <f t="shared" si="32"/>
        <v>-90.571015566423313</v>
      </c>
      <c r="AH123" s="491">
        <f t="shared" si="33"/>
        <v>34.69705405746808</v>
      </c>
      <c r="AI123" s="491">
        <f t="shared" si="34"/>
        <v>279.55787278116782</v>
      </c>
      <c r="AK123" s="491">
        <f t="shared" si="35"/>
        <v>247.34913137162718</v>
      </c>
      <c r="AL123" s="491">
        <f t="shared" si="36"/>
        <v>75.011496792735969</v>
      </c>
      <c r="AM123" s="491">
        <f t="shared" si="37"/>
        <v>-29.98</v>
      </c>
      <c r="AN123" s="491">
        <f t="shared" si="38"/>
        <v>-11.48</v>
      </c>
      <c r="AO123" s="491">
        <f t="shared" si="39"/>
        <v>-91.833070701365287</v>
      </c>
      <c r="AP123" s="491">
        <f t="shared" si="40"/>
        <v>49.701165016839184</v>
      </c>
      <c r="AQ123" s="491">
        <f t="shared" si="41"/>
        <v>238.76872247983707</v>
      </c>
    </row>
    <row r="124" spans="1:43">
      <c r="A124" s="240">
        <v>320</v>
      </c>
      <c r="B124" s="364">
        <v>19</v>
      </c>
      <c r="C124" s="364">
        <v>19</v>
      </c>
      <c r="D124" s="18" t="s">
        <v>147</v>
      </c>
      <c r="E124" s="21">
        <v>7105</v>
      </c>
      <c r="F124" s="21">
        <v>6996</v>
      </c>
      <c r="G124" s="36">
        <v>7030</v>
      </c>
      <c r="H124" s="36"/>
      <c r="I124" s="22">
        <v>1216368.6201065173</v>
      </c>
      <c r="J124" s="36">
        <v>1385171.8279903987</v>
      </c>
      <c r="K124" s="478">
        <f t="shared" si="23"/>
        <v>2601540.4480969161</v>
      </c>
      <c r="L124" s="478"/>
      <c r="M124" s="36">
        <v>428143.17379731592</v>
      </c>
      <c r="N124" s="36">
        <v>725284.48465979844</v>
      </c>
      <c r="O124" s="36">
        <v>-633634.82490269747</v>
      </c>
      <c r="P124" s="22">
        <v>242740.5901860467</v>
      </c>
      <c r="Q124" s="19">
        <f t="shared" si="24"/>
        <v>762533.42374046356</v>
      </c>
      <c r="R124" s="22"/>
      <c r="S124" s="22">
        <v>428143.17379731592</v>
      </c>
      <c r="T124" s="36">
        <v>602844.79852892633</v>
      </c>
      <c r="U124" s="36">
        <v>-210759.4</v>
      </c>
      <c r="V124" s="36">
        <v>-80704.400000000009</v>
      </c>
      <c r="W124" s="491">
        <f t="shared" si="25"/>
        <v>-633634.82490269747</v>
      </c>
      <c r="X124" s="22">
        <f t="shared" si="42"/>
        <v>349399.19006837951</v>
      </c>
      <c r="Y124" s="19">
        <f t="shared" si="26"/>
        <v>455288.53749192425</v>
      </c>
      <c r="Z124" s="546"/>
      <c r="AA124" s="22">
        <f t="shared" si="27"/>
        <v>171.19896130985467</v>
      </c>
      <c r="AB124" s="22">
        <f t="shared" si="28"/>
        <v>194.95732976641784</v>
      </c>
      <c r="AC124" s="22">
        <f t="shared" si="29"/>
        <v>366.15629107627251</v>
      </c>
      <c r="AE124" s="491">
        <f t="shared" si="30"/>
        <v>61.198280988752991</v>
      </c>
      <c r="AF124" s="491">
        <f t="shared" si="31"/>
        <v>103.67130998567731</v>
      </c>
      <c r="AG124" s="491">
        <f t="shared" si="32"/>
        <v>-90.571015566423313</v>
      </c>
      <c r="AH124" s="491">
        <f t="shared" si="33"/>
        <v>34.69705405746808</v>
      </c>
      <c r="AI124" s="491">
        <f t="shared" si="34"/>
        <v>108.99562946547506</v>
      </c>
      <c r="AK124" s="491">
        <f t="shared" si="35"/>
        <v>60.902300682406249</v>
      </c>
      <c r="AL124" s="491">
        <f t="shared" si="36"/>
        <v>85.753171910231345</v>
      </c>
      <c r="AM124" s="491">
        <f t="shared" si="37"/>
        <v>-29.98</v>
      </c>
      <c r="AN124" s="491">
        <f t="shared" si="38"/>
        <v>-11.48</v>
      </c>
      <c r="AO124" s="491">
        <f t="shared" si="39"/>
        <v>-90.132976515319697</v>
      </c>
      <c r="AP124" s="491">
        <f t="shared" si="40"/>
        <v>49.701165016839191</v>
      </c>
      <c r="AQ124" s="491">
        <f t="shared" si="41"/>
        <v>64.763661094157072</v>
      </c>
    </row>
    <row r="125" spans="1:43">
      <c r="A125" s="240">
        <v>322</v>
      </c>
      <c r="B125" s="364">
        <v>2</v>
      </c>
      <c r="C125" s="364">
        <v>2</v>
      </c>
      <c r="D125" s="18" t="s">
        <v>148</v>
      </c>
      <c r="E125" s="21">
        <v>6614</v>
      </c>
      <c r="F125" s="21">
        <v>6549</v>
      </c>
      <c r="G125" s="36">
        <v>6462</v>
      </c>
      <c r="H125" s="36"/>
      <c r="I125" s="22">
        <v>1247601.3822249568</v>
      </c>
      <c r="J125" s="36">
        <v>1232932.1242705504</v>
      </c>
      <c r="K125" s="478">
        <f t="shared" si="23"/>
        <v>2480533.5064955074</v>
      </c>
      <c r="L125" s="478"/>
      <c r="M125" s="36">
        <v>1132721.2076239495</v>
      </c>
      <c r="N125" s="36">
        <v>1030699.7435879781</v>
      </c>
      <c r="O125" s="36">
        <v>-593149.58094450622</v>
      </c>
      <c r="P125" s="22">
        <v>227231.00702235845</v>
      </c>
      <c r="Q125" s="19">
        <f t="shared" si="24"/>
        <v>1797502.3772897797</v>
      </c>
      <c r="R125" s="22"/>
      <c r="S125" s="22">
        <v>1132721.2076239495</v>
      </c>
      <c r="T125" s="36">
        <v>916083.17633939581</v>
      </c>
      <c r="U125" s="36">
        <v>-193730.76</v>
      </c>
      <c r="V125" s="36">
        <v>-74183.760000000009</v>
      </c>
      <c r="W125" s="491">
        <f t="shared" si="25"/>
        <v>-593149.58094450622</v>
      </c>
      <c r="X125" s="22">
        <f t="shared" si="42"/>
        <v>321168.92833881482</v>
      </c>
      <c r="Y125" s="19">
        <f t="shared" si="26"/>
        <v>1508909.2113576538</v>
      </c>
      <c r="Z125" s="546"/>
      <c r="AA125" s="22">
        <f t="shared" si="27"/>
        <v>188.63038739415737</v>
      </c>
      <c r="AB125" s="22">
        <f t="shared" si="28"/>
        <v>186.41247721054589</v>
      </c>
      <c r="AC125" s="22">
        <f t="shared" si="29"/>
        <v>375.04286460470325</v>
      </c>
      <c r="AE125" s="491">
        <f t="shared" si="30"/>
        <v>172.96094176575807</v>
      </c>
      <c r="AF125" s="491">
        <f t="shared" si="31"/>
        <v>157.3827673824978</v>
      </c>
      <c r="AG125" s="491">
        <f t="shared" si="32"/>
        <v>-90.571015566423299</v>
      </c>
      <c r="AH125" s="491">
        <f t="shared" si="33"/>
        <v>34.69705405746808</v>
      </c>
      <c r="AI125" s="491">
        <f t="shared" si="34"/>
        <v>274.46974763930064</v>
      </c>
      <c r="AK125" s="491">
        <f t="shared" si="35"/>
        <v>175.28957097244654</v>
      </c>
      <c r="AL125" s="491">
        <f t="shared" si="36"/>
        <v>141.76465124410333</v>
      </c>
      <c r="AM125" s="491">
        <f t="shared" si="37"/>
        <v>-29.98</v>
      </c>
      <c r="AN125" s="491">
        <f t="shared" si="38"/>
        <v>-11.480000000000002</v>
      </c>
      <c r="AO125" s="491">
        <f t="shared" si="39"/>
        <v>-91.790402498376082</v>
      </c>
      <c r="AP125" s="491">
        <f t="shared" si="40"/>
        <v>49.701165016839184</v>
      </c>
      <c r="AQ125" s="491">
        <f t="shared" si="41"/>
        <v>233.50498473501298</v>
      </c>
    </row>
    <row r="126" spans="1:43">
      <c r="A126" s="240">
        <v>398</v>
      </c>
      <c r="B126" s="364">
        <v>7</v>
      </c>
      <c r="C126" s="364">
        <v>7</v>
      </c>
      <c r="D126" s="18" t="s">
        <v>149</v>
      </c>
      <c r="E126" s="21">
        <v>120027</v>
      </c>
      <c r="F126" s="21">
        <v>120175</v>
      </c>
      <c r="G126" s="36">
        <v>120693</v>
      </c>
      <c r="H126" s="36"/>
      <c r="I126" s="22">
        <v>12854456.673994904</v>
      </c>
      <c r="J126" s="36">
        <v>18766346.478953186</v>
      </c>
      <c r="K126" s="478">
        <f t="shared" si="23"/>
        <v>31620803.152948089</v>
      </c>
      <c r="L126" s="478"/>
      <c r="M126" s="36">
        <v>9529173.0882378947</v>
      </c>
      <c r="N126" s="36">
        <v>14250045.532246923</v>
      </c>
      <c r="O126" s="36">
        <v>-10884371.795694921</v>
      </c>
      <c r="P126" s="22">
        <v>4169718.4713562266</v>
      </c>
      <c r="Q126" s="19">
        <f t="shared" si="24"/>
        <v>17064565.296146125</v>
      </c>
      <c r="R126" s="22"/>
      <c r="S126" s="22">
        <v>9529173.0882378947</v>
      </c>
      <c r="T126" s="36">
        <v>12146816.647058593</v>
      </c>
      <c r="U126" s="36">
        <v>-3618376.14</v>
      </c>
      <c r="V126" s="36">
        <v>-1385555.6400000001</v>
      </c>
      <c r="W126" s="491">
        <f t="shared" si="25"/>
        <v>-10884371.795694921</v>
      </c>
      <c r="X126" s="22">
        <f t="shared" si="42"/>
        <v>5998582.7093773717</v>
      </c>
      <c r="Y126" s="19">
        <f t="shared" si="26"/>
        <v>11786268.868978936</v>
      </c>
      <c r="Z126" s="546"/>
      <c r="AA126" s="22">
        <f t="shared" si="27"/>
        <v>107.09637559878115</v>
      </c>
      <c r="AB126" s="22">
        <f t="shared" si="28"/>
        <v>156.35104167356667</v>
      </c>
      <c r="AC126" s="22">
        <f t="shared" si="29"/>
        <v>263.44741727234782</v>
      </c>
      <c r="AE126" s="491">
        <f t="shared" si="30"/>
        <v>79.29413845007609</v>
      </c>
      <c r="AF126" s="491">
        <f t="shared" si="31"/>
        <v>118.57745398166776</v>
      </c>
      <c r="AG126" s="491">
        <f t="shared" si="32"/>
        <v>-90.571015566423313</v>
      </c>
      <c r="AH126" s="491">
        <f t="shared" si="33"/>
        <v>34.69705405746808</v>
      </c>
      <c r="AI126" s="491">
        <f t="shared" si="34"/>
        <v>141.99763092278863</v>
      </c>
      <c r="AK126" s="491">
        <f t="shared" si="35"/>
        <v>78.953817439602091</v>
      </c>
      <c r="AL126" s="491">
        <f t="shared" si="36"/>
        <v>100.64226299005405</v>
      </c>
      <c r="AM126" s="491">
        <f t="shared" si="37"/>
        <v>-29.98</v>
      </c>
      <c r="AN126" s="491">
        <f t="shared" si="38"/>
        <v>-11.48</v>
      </c>
      <c r="AO126" s="491">
        <f t="shared" si="39"/>
        <v>-90.182295540710072</v>
      </c>
      <c r="AP126" s="491">
        <f t="shared" si="40"/>
        <v>49.701165016839184</v>
      </c>
      <c r="AQ126" s="491">
        <f t="shared" si="41"/>
        <v>97.65494990578523</v>
      </c>
    </row>
    <row r="127" spans="1:43">
      <c r="A127" s="240">
        <v>399</v>
      </c>
      <c r="B127" s="364">
        <v>15</v>
      </c>
      <c r="C127" s="364">
        <v>15</v>
      </c>
      <c r="D127" s="18" t="s">
        <v>150</v>
      </c>
      <c r="E127" s="21">
        <v>7916</v>
      </c>
      <c r="F127" s="21">
        <v>7817</v>
      </c>
      <c r="G127" s="36">
        <v>7682</v>
      </c>
      <c r="H127" s="36"/>
      <c r="I127" s="22">
        <v>-1174178.2707272482</v>
      </c>
      <c r="J127" s="22">
        <v>-1533185.608695521</v>
      </c>
      <c r="K127" s="478">
        <f t="shared" si="23"/>
        <v>-2707363.879422769</v>
      </c>
      <c r="L127" s="478"/>
      <c r="M127" s="36">
        <v>-1522000.7555946151</v>
      </c>
      <c r="N127" s="22">
        <v>-1680627.519771659</v>
      </c>
      <c r="O127" s="22">
        <v>-707993.62868273107</v>
      </c>
      <c r="P127" s="22">
        <v>271226.87156722799</v>
      </c>
      <c r="Q127" s="19">
        <f t="shared" si="24"/>
        <v>-3639395.0324817775</v>
      </c>
      <c r="R127" s="22"/>
      <c r="S127" s="22">
        <v>-1522000.7555946151</v>
      </c>
      <c r="T127" s="22">
        <v>-1582925.842596849</v>
      </c>
      <c r="U127" s="22">
        <v>-230306.36000000002</v>
      </c>
      <c r="V127" s="22">
        <v>-88189.36</v>
      </c>
      <c r="W127" s="491">
        <f t="shared" si="25"/>
        <v>-707993.62868273107</v>
      </c>
      <c r="X127" s="22">
        <f t="shared" si="42"/>
        <v>381804.34965935862</v>
      </c>
      <c r="Y127" s="19">
        <f t="shared" si="26"/>
        <v>-3749611.5972148366</v>
      </c>
      <c r="Z127" s="546"/>
      <c r="AA127" s="22">
        <f t="shared" si="27"/>
        <v>-148.32974617575141</v>
      </c>
      <c r="AB127" s="22">
        <f t="shared" si="28"/>
        <v>-193.68186062348673</v>
      </c>
      <c r="AC127" s="22">
        <f t="shared" si="29"/>
        <v>-342.01160679923811</v>
      </c>
      <c r="AE127" s="491">
        <f t="shared" si="30"/>
        <v>-194.70394724249905</v>
      </c>
      <c r="AF127" s="491">
        <f t="shared" si="31"/>
        <v>-214.9964845556683</v>
      </c>
      <c r="AG127" s="491">
        <f t="shared" si="32"/>
        <v>-90.571015566423313</v>
      </c>
      <c r="AH127" s="491">
        <f t="shared" si="33"/>
        <v>34.69705405746808</v>
      </c>
      <c r="AI127" s="491">
        <f t="shared" si="34"/>
        <v>-465.57439330712259</v>
      </c>
      <c r="AK127" s="491">
        <f t="shared" si="35"/>
        <v>-198.12558651322769</v>
      </c>
      <c r="AL127" s="491">
        <f t="shared" si="36"/>
        <v>-206.05647521437763</v>
      </c>
      <c r="AM127" s="491">
        <f t="shared" si="37"/>
        <v>-29.98</v>
      </c>
      <c r="AN127" s="491">
        <f t="shared" si="38"/>
        <v>-11.48</v>
      </c>
      <c r="AO127" s="491">
        <f t="shared" si="39"/>
        <v>-92.162669706161296</v>
      </c>
      <c r="AP127" s="491">
        <f t="shared" si="40"/>
        <v>49.701165016839184</v>
      </c>
      <c r="AQ127" s="491">
        <f t="shared" si="41"/>
        <v>-488.10356641692744</v>
      </c>
    </row>
    <row r="128" spans="1:43">
      <c r="A128" s="240">
        <v>400</v>
      </c>
      <c r="B128" s="364">
        <v>2</v>
      </c>
      <c r="C128" s="364">
        <v>2</v>
      </c>
      <c r="D128" s="18" t="s">
        <v>151</v>
      </c>
      <c r="E128" s="21">
        <v>8456</v>
      </c>
      <c r="F128" s="21">
        <v>8366</v>
      </c>
      <c r="G128" s="36">
        <v>8441</v>
      </c>
      <c r="H128" s="36"/>
      <c r="I128" s="22">
        <v>2097677.7349020829</v>
      </c>
      <c r="J128" s="36">
        <v>1623054.0213569414</v>
      </c>
      <c r="K128" s="478">
        <f t="shared" si="23"/>
        <v>3720731.7562590241</v>
      </c>
      <c r="L128" s="478"/>
      <c r="M128" s="36">
        <v>1537828.7900891798</v>
      </c>
      <c r="N128" s="36">
        <v>1089284.166461041</v>
      </c>
      <c r="O128" s="36">
        <v>-757717.11622869747</v>
      </c>
      <c r="P128" s="22">
        <v>290275.55424477794</v>
      </c>
      <c r="Q128" s="19">
        <f t="shared" si="24"/>
        <v>2159671.3945663017</v>
      </c>
      <c r="R128" s="22"/>
      <c r="S128" s="22">
        <v>1537828.7900891798</v>
      </c>
      <c r="T128" s="36">
        <v>942867.58353209926</v>
      </c>
      <c r="U128" s="36">
        <v>-253061.18</v>
      </c>
      <c r="V128" s="36">
        <v>-96902.680000000008</v>
      </c>
      <c r="W128" s="491">
        <f t="shared" si="25"/>
        <v>-757717.11622869747</v>
      </c>
      <c r="X128" s="22">
        <f t="shared" si="42"/>
        <v>419527.53390713956</v>
      </c>
      <c r="Y128" s="19">
        <f t="shared" si="26"/>
        <v>1792542.9312997209</v>
      </c>
      <c r="Z128" s="546"/>
      <c r="AA128" s="22">
        <f t="shared" si="27"/>
        <v>248.06974159201548</v>
      </c>
      <c r="AB128" s="22">
        <f t="shared" si="28"/>
        <v>191.94110943199402</v>
      </c>
      <c r="AC128" s="22">
        <f t="shared" si="29"/>
        <v>440.01085102400947</v>
      </c>
      <c r="AE128" s="491">
        <f t="shared" si="30"/>
        <v>183.81888478235473</v>
      </c>
      <c r="AF128" s="491">
        <f t="shared" si="31"/>
        <v>130.20370146557985</v>
      </c>
      <c r="AG128" s="491">
        <f t="shared" si="32"/>
        <v>-90.571015566423313</v>
      </c>
      <c r="AH128" s="491">
        <f t="shared" si="33"/>
        <v>34.69705405746808</v>
      </c>
      <c r="AI128" s="491">
        <f t="shared" si="34"/>
        <v>258.14862473897944</v>
      </c>
      <c r="AK128" s="491">
        <f t="shared" si="35"/>
        <v>182.18561664366541</v>
      </c>
      <c r="AL128" s="491">
        <f t="shared" si="36"/>
        <v>111.70093395712584</v>
      </c>
      <c r="AM128" s="491">
        <f t="shared" si="37"/>
        <v>-29.98</v>
      </c>
      <c r="AN128" s="491">
        <f t="shared" si="38"/>
        <v>-11.48</v>
      </c>
      <c r="AO128" s="491">
        <f t="shared" si="39"/>
        <v>-89.766273691351429</v>
      </c>
      <c r="AP128" s="491">
        <f t="shared" si="40"/>
        <v>49.701165016839184</v>
      </c>
      <c r="AQ128" s="491">
        <f t="shared" si="41"/>
        <v>212.36144192627899</v>
      </c>
    </row>
    <row r="129" spans="1:43">
      <c r="A129" s="240">
        <v>402</v>
      </c>
      <c r="B129" s="364">
        <v>11</v>
      </c>
      <c r="C129" s="364">
        <v>11</v>
      </c>
      <c r="D129" s="18" t="s">
        <v>152</v>
      </c>
      <c r="E129" s="21">
        <v>9247</v>
      </c>
      <c r="F129" s="21">
        <v>9099</v>
      </c>
      <c r="G129" s="36">
        <v>8975</v>
      </c>
      <c r="H129" s="36"/>
      <c r="I129" s="22">
        <v>-783440.40137383319</v>
      </c>
      <c r="J129" s="36">
        <v>-955288.21100732288</v>
      </c>
      <c r="K129" s="478">
        <f t="shared" si="23"/>
        <v>-1738728.6123811561</v>
      </c>
      <c r="L129" s="478"/>
      <c r="M129" s="36">
        <v>-1869385.7573780392</v>
      </c>
      <c r="N129" s="36">
        <v>-1581115.2397226396</v>
      </c>
      <c r="O129" s="36">
        <v>-824105.6706388857</v>
      </c>
      <c r="P129" s="22">
        <v>315708.49486890208</v>
      </c>
      <c r="Q129" s="19">
        <f t="shared" si="24"/>
        <v>-3958898.1728706625</v>
      </c>
      <c r="R129" s="22"/>
      <c r="S129" s="22">
        <v>-1869385.7573780392</v>
      </c>
      <c r="T129" s="36">
        <v>-1467390.3375077748</v>
      </c>
      <c r="U129" s="36">
        <v>-269070.5</v>
      </c>
      <c r="V129" s="36">
        <v>-103033</v>
      </c>
      <c r="W129" s="491">
        <f t="shared" si="25"/>
        <v>-824105.6706388857</v>
      </c>
      <c r="X129" s="22">
        <f t="shared" si="42"/>
        <v>446067.95602613164</v>
      </c>
      <c r="Y129" s="19">
        <f t="shared" si="26"/>
        <v>-4086917.3094985676</v>
      </c>
      <c r="Z129" s="546"/>
      <c r="AA129" s="22">
        <f t="shared" si="27"/>
        <v>-84.723737576925828</v>
      </c>
      <c r="AB129" s="22">
        <f t="shared" si="28"/>
        <v>-103.30790645693986</v>
      </c>
      <c r="AC129" s="22">
        <f t="shared" si="29"/>
        <v>-188.03164403386569</v>
      </c>
      <c r="AE129" s="491">
        <f t="shared" si="30"/>
        <v>-205.44958318255183</v>
      </c>
      <c r="AF129" s="491">
        <f t="shared" si="31"/>
        <v>-173.76802282917239</v>
      </c>
      <c r="AG129" s="491">
        <f t="shared" si="32"/>
        <v>-90.571015566423313</v>
      </c>
      <c r="AH129" s="491">
        <f t="shared" si="33"/>
        <v>34.69705405746808</v>
      </c>
      <c r="AI129" s="491">
        <f t="shared" si="34"/>
        <v>-435.09156752067946</v>
      </c>
      <c r="AK129" s="491">
        <f t="shared" si="35"/>
        <v>-208.28810667164782</v>
      </c>
      <c r="AL129" s="491">
        <f t="shared" si="36"/>
        <v>-163.49753064153481</v>
      </c>
      <c r="AM129" s="491">
        <f t="shared" si="37"/>
        <v>-29.98</v>
      </c>
      <c r="AN129" s="491">
        <f t="shared" si="38"/>
        <v>-11.48</v>
      </c>
      <c r="AO129" s="491">
        <f t="shared" si="39"/>
        <v>-91.822358845558298</v>
      </c>
      <c r="AP129" s="491">
        <f t="shared" si="40"/>
        <v>49.701165016839177</v>
      </c>
      <c r="AQ129" s="491">
        <f t="shared" si="41"/>
        <v>-455.36683114190168</v>
      </c>
    </row>
    <row r="130" spans="1:43">
      <c r="A130" s="240">
        <v>403</v>
      </c>
      <c r="B130" s="364">
        <v>14</v>
      </c>
      <c r="C130" s="364">
        <v>14</v>
      </c>
      <c r="D130" s="18" t="s">
        <v>153</v>
      </c>
      <c r="E130" s="21">
        <v>2866</v>
      </c>
      <c r="F130" s="21">
        <v>2820</v>
      </c>
      <c r="G130" s="36">
        <v>2789</v>
      </c>
      <c r="H130" s="36"/>
      <c r="I130" s="22">
        <v>551375.07703542442</v>
      </c>
      <c r="J130" s="36">
        <v>148383.33414054918</v>
      </c>
      <c r="K130" s="478">
        <f t="shared" si="23"/>
        <v>699758.4111759736</v>
      </c>
      <c r="L130" s="478"/>
      <c r="M130" s="36">
        <v>275941.70974205603</v>
      </c>
      <c r="N130" s="36">
        <v>-4824.7149475749038</v>
      </c>
      <c r="O130" s="36">
        <v>-255410.26389731374</v>
      </c>
      <c r="P130" s="22">
        <v>97845.692442059983</v>
      </c>
      <c r="Q130" s="19">
        <f t="shared" si="24"/>
        <v>113552.42333922739</v>
      </c>
      <c r="R130" s="22"/>
      <c r="S130" s="22">
        <v>275941.70974205603</v>
      </c>
      <c r="T130" s="36">
        <v>-5757.6639882242434</v>
      </c>
      <c r="U130" s="36">
        <v>-83614.22</v>
      </c>
      <c r="V130" s="36">
        <v>-32017.72</v>
      </c>
      <c r="W130" s="491">
        <f t="shared" si="25"/>
        <v>-255410.26389731374</v>
      </c>
      <c r="X130" s="22">
        <f t="shared" si="42"/>
        <v>138616.54923196448</v>
      </c>
      <c r="Y130" s="19">
        <f t="shared" si="26"/>
        <v>37758.391088482545</v>
      </c>
      <c r="Z130" s="546"/>
      <c r="AA130" s="22">
        <f t="shared" si="27"/>
        <v>192.38488382254866</v>
      </c>
      <c r="AB130" s="22">
        <f t="shared" si="28"/>
        <v>51.773668576604742</v>
      </c>
      <c r="AC130" s="22">
        <f t="shared" si="29"/>
        <v>244.15855239915339</v>
      </c>
      <c r="AE130" s="491">
        <f t="shared" si="30"/>
        <v>97.851670121296465</v>
      </c>
      <c r="AF130" s="491">
        <f t="shared" si="31"/>
        <v>-1.7108918253811716</v>
      </c>
      <c r="AG130" s="491">
        <f t="shared" si="32"/>
        <v>-90.571015566423313</v>
      </c>
      <c r="AH130" s="491">
        <f t="shared" si="33"/>
        <v>34.69705405746808</v>
      </c>
      <c r="AI130" s="491">
        <f t="shared" si="34"/>
        <v>40.266816786960064</v>
      </c>
      <c r="AK130" s="491">
        <f t="shared" si="35"/>
        <v>98.939300732182161</v>
      </c>
      <c r="AL130" s="491">
        <f t="shared" si="36"/>
        <v>-2.0644187838738772</v>
      </c>
      <c r="AM130" s="491">
        <f t="shared" si="37"/>
        <v>-29.98</v>
      </c>
      <c r="AN130" s="491">
        <f t="shared" si="38"/>
        <v>-11.48</v>
      </c>
      <c r="AO130" s="491">
        <f t="shared" si="39"/>
        <v>-91.577721010151933</v>
      </c>
      <c r="AP130" s="491">
        <f t="shared" si="40"/>
        <v>49.701165016839184</v>
      </c>
      <c r="AQ130" s="491">
        <f t="shared" si="41"/>
        <v>13.538325954995534</v>
      </c>
    </row>
    <row r="131" spans="1:43">
      <c r="A131" s="240">
        <v>405</v>
      </c>
      <c r="B131" s="364">
        <v>9</v>
      </c>
      <c r="C131" s="364">
        <v>9</v>
      </c>
      <c r="D131" s="18" t="s">
        <v>154</v>
      </c>
      <c r="E131" s="21">
        <v>72634</v>
      </c>
      <c r="F131" s="21">
        <v>72650</v>
      </c>
      <c r="G131" s="36">
        <v>72988</v>
      </c>
      <c r="H131" s="36"/>
      <c r="I131" s="22">
        <v>-542373.96388745692</v>
      </c>
      <c r="J131" s="36">
        <v>4035847.1145140617</v>
      </c>
      <c r="K131" s="478">
        <f t="shared" si="23"/>
        <v>3493473.1506266049</v>
      </c>
      <c r="L131" s="478"/>
      <c r="M131" s="36">
        <v>-2680554.9973284649</v>
      </c>
      <c r="N131" s="36">
        <v>1219959.5452476817</v>
      </c>
      <c r="O131" s="36">
        <v>-6579984.2809006535</v>
      </c>
      <c r="P131" s="22">
        <v>2520740.9772750558</v>
      </c>
      <c r="Q131" s="19">
        <f t="shared" si="24"/>
        <v>-5519838.7557063811</v>
      </c>
      <c r="R131" s="22"/>
      <c r="S131" s="22">
        <v>-2680554.9973284649</v>
      </c>
      <c r="T131" s="36">
        <v>-51516.040430971458</v>
      </c>
      <c r="U131" s="36">
        <v>-2188180.2400000002</v>
      </c>
      <c r="V131" s="36">
        <v>-837902.24</v>
      </c>
      <c r="W131" s="491">
        <f t="shared" si="25"/>
        <v>-6579984.2809006535</v>
      </c>
      <c r="X131" s="22">
        <f t="shared" si="42"/>
        <v>3627588.6322490582</v>
      </c>
      <c r="Y131" s="19">
        <f t="shared" si="26"/>
        <v>-8710549.166411031</v>
      </c>
      <c r="Z131" s="546"/>
      <c r="AA131" s="22">
        <f t="shared" si="27"/>
        <v>-7.4672187114499673</v>
      </c>
      <c r="AB131" s="22">
        <f t="shared" si="28"/>
        <v>55.564158858304125</v>
      </c>
      <c r="AC131" s="22">
        <f t="shared" si="29"/>
        <v>48.096940146854159</v>
      </c>
      <c r="AE131" s="491">
        <f t="shared" si="30"/>
        <v>-36.896834099497106</v>
      </c>
      <c r="AF131" s="491">
        <f t="shared" si="31"/>
        <v>16.792285550553085</v>
      </c>
      <c r="AG131" s="491">
        <f t="shared" si="32"/>
        <v>-90.571015566423313</v>
      </c>
      <c r="AH131" s="491">
        <f t="shared" si="33"/>
        <v>34.69705405746808</v>
      </c>
      <c r="AI131" s="491">
        <f t="shared" si="34"/>
        <v>-75.978510057899257</v>
      </c>
      <c r="AK131" s="491">
        <f t="shared" si="35"/>
        <v>-36.725968615778825</v>
      </c>
      <c r="AL131" s="491">
        <f t="shared" si="36"/>
        <v>-0.70581520840373013</v>
      </c>
      <c r="AM131" s="491">
        <f t="shared" si="37"/>
        <v>-29.980000000000004</v>
      </c>
      <c r="AN131" s="491">
        <f t="shared" si="38"/>
        <v>-11.48</v>
      </c>
      <c r="AO131" s="491">
        <f t="shared" si="39"/>
        <v>-90.151590410761401</v>
      </c>
      <c r="AP131" s="491">
        <f t="shared" si="40"/>
        <v>49.701165016839184</v>
      </c>
      <c r="AQ131" s="491">
        <f t="shared" si="41"/>
        <v>-119.34220921810477</v>
      </c>
    </row>
    <row r="132" spans="1:43">
      <c r="A132" s="240">
        <v>407</v>
      </c>
      <c r="B132" s="364">
        <v>1</v>
      </c>
      <c r="C132" s="484">
        <v>32</v>
      </c>
      <c r="D132" s="18" t="s">
        <v>155</v>
      </c>
      <c r="E132" s="21">
        <v>2580</v>
      </c>
      <c r="F132" s="21">
        <v>2518</v>
      </c>
      <c r="G132" s="36">
        <v>2449</v>
      </c>
      <c r="H132" s="36"/>
      <c r="I132" s="22">
        <v>231777.33373985888</v>
      </c>
      <c r="J132" s="36">
        <v>112132.57888705807</v>
      </c>
      <c r="K132" s="478">
        <f t="shared" si="23"/>
        <v>343909.91262691695</v>
      </c>
      <c r="L132" s="478"/>
      <c r="M132" s="36">
        <v>219185.76756665396</v>
      </c>
      <c r="N132" s="36">
        <v>55259.052914683853</v>
      </c>
      <c r="O132" s="36">
        <v>-228057.81719625389</v>
      </c>
      <c r="P132" s="22">
        <v>87367.182116704629</v>
      </c>
      <c r="Q132" s="19">
        <f t="shared" si="24"/>
        <v>133754.18540178856</v>
      </c>
      <c r="R132" s="22"/>
      <c r="S132" s="22">
        <v>219185.76756665396</v>
      </c>
      <c r="T132" s="36">
        <v>11190.566682903422</v>
      </c>
      <c r="U132" s="36">
        <v>-73421.02</v>
      </c>
      <c r="V132" s="36">
        <v>-28114.52</v>
      </c>
      <c r="W132" s="491">
        <f t="shared" si="25"/>
        <v>-228057.81719625389</v>
      </c>
      <c r="X132" s="22">
        <f t="shared" si="42"/>
        <v>121718.15312623917</v>
      </c>
      <c r="Y132" s="19">
        <f t="shared" si="26"/>
        <v>22501.130179542655</v>
      </c>
      <c r="Z132" s="546"/>
      <c r="AA132" s="22">
        <f t="shared" si="27"/>
        <v>89.836175868162357</v>
      </c>
      <c r="AB132" s="22">
        <f t="shared" si="28"/>
        <v>43.462239878704679</v>
      </c>
      <c r="AC132" s="22">
        <f t="shared" si="29"/>
        <v>133.29841574686702</v>
      </c>
      <c r="AE132" s="491">
        <f t="shared" si="30"/>
        <v>87.0475645618165</v>
      </c>
      <c r="AF132" s="491">
        <f t="shared" si="31"/>
        <v>21.945612754044422</v>
      </c>
      <c r="AG132" s="491">
        <f t="shared" si="32"/>
        <v>-90.571015566423313</v>
      </c>
      <c r="AH132" s="491">
        <f t="shared" si="33"/>
        <v>34.69705405746808</v>
      </c>
      <c r="AI132" s="491">
        <f t="shared" si="34"/>
        <v>53.119215806905707</v>
      </c>
      <c r="AK132" s="491">
        <f t="shared" si="35"/>
        <v>89.500109255473234</v>
      </c>
      <c r="AL132" s="491">
        <f t="shared" si="36"/>
        <v>4.5694433168245903</v>
      </c>
      <c r="AM132" s="491">
        <f t="shared" si="37"/>
        <v>-29.98</v>
      </c>
      <c r="AN132" s="491">
        <f t="shared" si="38"/>
        <v>-11.48</v>
      </c>
      <c r="AO132" s="491">
        <f t="shared" si="39"/>
        <v>-93.122832664864802</v>
      </c>
      <c r="AP132" s="491">
        <f t="shared" si="40"/>
        <v>49.701165016839184</v>
      </c>
      <c r="AQ132" s="491">
        <f t="shared" si="41"/>
        <v>9.1878849242722147</v>
      </c>
    </row>
    <row r="133" spans="1:43">
      <c r="A133" s="240">
        <v>408</v>
      </c>
      <c r="B133" s="364">
        <v>14</v>
      </c>
      <c r="C133" s="364">
        <v>14</v>
      </c>
      <c r="D133" s="18" t="s">
        <v>156</v>
      </c>
      <c r="E133" s="21">
        <v>14203</v>
      </c>
      <c r="F133" s="21">
        <v>14099</v>
      </c>
      <c r="G133" s="36">
        <v>14024</v>
      </c>
      <c r="H133" s="36"/>
      <c r="I133" s="22">
        <v>1127635.3236815659</v>
      </c>
      <c r="J133" s="36">
        <v>74004.681623711745</v>
      </c>
      <c r="K133" s="478">
        <f t="shared" si="23"/>
        <v>1201640.0053052776</v>
      </c>
      <c r="L133" s="478"/>
      <c r="M133" s="36">
        <v>580006.69596974109</v>
      </c>
      <c r="N133" s="36">
        <v>-138440.55450543977</v>
      </c>
      <c r="O133" s="36">
        <v>-1276960.7484710023</v>
      </c>
      <c r="P133" s="22">
        <v>489193.76515624247</v>
      </c>
      <c r="Q133" s="19">
        <f t="shared" si="24"/>
        <v>-346200.84185045847</v>
      </c>
      <c r="R133" s="22"/>
      <c r="S133" s="22">
        <v>580006.69596974109</v>
      </c>
      <c r="T133" s="36">
        <v>-28786.2782163027</v>
      </c>
      <c r="U133" s="36">
        <v>-420439.52</v>
      </c>
      <c r="V133" s="36">
        <v>-160995.52000000002</v>
      </c>
      <c r="W133" s="491">
        <f t="shared" si="25"/>
        <v>-1276960.7484710023</v>
      </c>
      <c r="X133" s="22">
        <f t="shared" si="42"/>
        <v>697009.13819615275</v>
      </c>
      <c r="Y133" s="19">
        <f t="shared" si="26"/>
        <v>-610166.23252141138</v>
      </c>
      <c r="Z133" s="546"/>
      <c r="AA133" s="22">
        <f t="shared" si="27"/>
        <v>79.394164872320346</v>
      </c>
      <c r="AB133" s="22">
        <f t="shared" si="28"/>
        <v>5.2104964883272373</v>
      </c>
      <c r="AC133" s="22">
        <f t="shared" si="29"/>
        <v>84.604661360647583</v>
      </c>
      <c r="AE133" s="491">
        <f t="shared" si="30"/>
        <v>41.138144263404577</v>
      </c>
      <c r="AF133" s="491">
        <f t="shared" si="31"/>
        <v>-9.8191754383601513</v>
      </c>
      <c r="AG133" s="491">
        <f t="shared" si="32"/>
        <v>-90.571015566423313</v>
      </c>
      <c r="AH133" s="491">
        <f t="shared" si="33"/>
        <v>34.69705405746808</v>
      </c>
      <c r="AI133" s="491">
        <f t="shared" si="34"/>
        <v>-24.554992683910807</v>
      </c>
      <c r="AK133" s="491">
        <f t="shared" si="35"/>
        <v>41.358150026364882</v>
      </c>
      <c r="AL133" s="491">
        <f t="shared" si="36"/>
        <v>-2.052643911601733</v>
      </c>
      <c r="AM133" s="491">
        <f t="shared" si="37"/>
        <v>-29.98</v>
      </c>
      <c r="AN133" s="491">
        <f t="shared" si="38"/>
        <v>-11.480000000000002</v>
      </c>
      <c r="AO133" s="491">
        <f t="shared" si="39"/>
        <v>-91.055387084355559</v>
      </c>
      <c r="AP133" s="491">
        <f t="shared" si="40"/>
        <v>49.701165016839184</v>
      </c>
      <c r="AQ133" s="491">
        <f t="shared" si="41"/>
        <v>-43.508715952753235</v>
      </c>
    </row>
    <row r="134" spans="1:43">
      <c r="A134" s="240">
        <v>410</v>
      </c>
      <c r="B134" s="364">
        <v>13</v>
      </c>
      <c r="C134" s="364">
        <v>13</v>
      </c>
      <c r="D134" s="18" t="s">
        <v>157</v>
      </c>
      <c r="E134" s="21">
        <v>18788</v>
      </c>
      <c r="F134" s="21">
        <v>18775</v>
      </c>
      <c r="G134" s="36">
        <v>18762</v>
      </c>
      <c r="H134" s="36"/>
      <c r="I134" s="22">
        <v>-1687202.4017858221</v>
      </c>
      <c r="J134" s="36">
        <v>-1675944.1151684648</v>
      </c>
      <c r="K134" s="478">
        <f t="shared" si="23"/>
        <v>-3363146.516954287</v>
      </c>
      <c r="L134" s="478"/>
      <c r="M134" s="36">
        <v>-3718134.796940987</v>
      </c>
      <c r="N134" s="36">
        <v>-2826056.3874998256</v>
      </c>
      <c r="O134" s="36">
        <v>-1700470.8172595976</v>
      </c>
      <c r="P134" s="22">
        <v>651437.1899289632</v>
      </c>
      <c r="Q134" s="19">
        <f t="shared" si="24"/>
        <v>-7593224.8117714468</v>
      </c>
      <c r="R134" s="22"/>
      <c r="S134" s="22">
        <v>-3718134.796940987</v>
      </c>
      <c r="T134" s="36">
        <v>-2591394.8819405236</v>
      </c>
      <c r="U134" s="36">
        <v>-562484.76</v>
      </c>
      <c r="V134" s="36">
        <v>-215387.76</v>
      </c>
      <c r="W134" s="491">
        <f t="shared" si="25"/>
        <v>-1700470.8172595976</v>
      </c>
      <c r="X134" s="22">
        <f t="shared" si="42"/>
        <v>932493.25804593682</v>
      </c>
      <c r="Y134" s="19">
        <f t="shared" si="26"/>
        <v>-7855379.7580951722</v>
      </c>
      <c r="Z134" s="546"/>
      <c r="AA134" s="22">
        <f t="shared" si="27"/>
        <v>-89.80212911357367</v>
      </c>
      <c r="AB134" s="22">
        <f t="shared" si="28"/>
        <v>-89.202901595085422</v>
      </c>
      <c r="AC134" s="22">
        <f t="shared" si="29"/>
        <v>-179.00503070865909</v>
      </c>
      <c r="AE134" s="491">
        <f t="shared" si="30"/>
        <v>-198.03647387169039</v>
      </c>
      <c r="AF134" s="491">
        <f t="shared" si="31"/>
        <v>-150.52231091876567</v>
      </c>
      <c r="AG134" s="491">
        <f t="shared" si="32"/>
        <v>-90.571015566423313</v>
      </c>
      <c r="AH134" s="491">
        <f t="shared" si="33"/>
        <v>34.69705405746808</v>
      </c>
      <c r="AI134" s="491">
        <f t="shared" si="34"/>
        <v>-404.43274629941129</v>
      </c>
      <c r="AK134" s="491">
        <f t="shared" si="35"/>
        <v>-198.17369134106102</v>
      </c>
      <c r="AL134" s="491">
        <f t="shared" si="36"/>
        <v>-138.1193306652022</v>
      </c>
      <c r="AM134" s="491">
        <f t="shared" si="37"/>
        <v>-29.98</v>
      </c>
      <c r="AN134" s="491">
        <f t="shared" si="38"/>
        <v>-11.48</v>
      </c>
      <c r="AO134" s="491">
        <f t="shared" si="39"/>
        <v>-90.633771306875474</v>
      </c>
      <c r="AP134" s="491">
        <f t="shared" si="40"/>
        <v>49.701165016839184</v>
      </c>
      <c r="AQ134" s="491">
        <f t="shared" si="41"/>
        <v>-418.68562829629957</v>
      </c>
    </row>
    <row r="135" spans="1:43">
      <c r="A135" s="240">
        <v>416</v>
      </c>
      <c r="B135" s="364">
        <v>9</v>
      </c>
      <c r="C135" s="364">
        <v>9</v>
      </c>
      <c r="D135" s="18" t="s">
        <v>158</v>
      </c>
      <c r="E135" s="21">
        <v>2917</v>
      </c>
      <c r="F135" s="21">
        <v>2886</v>
      </c>
      <c r="G135" s="36">
        <v>2862</v>
      </c>
      <c r="H135" s="36"/>
      <c r="I135" s="22">
        <v>-338058.75406148727</v>
      </c>
      <c r="J135" s="36">
        <v>-265219.12902032188</v>
      </c>
      <c r="K135" s="478">
        <f t="shared" si="23"/>
        <v>-603277.88308180915</v>
      </c>
      <c r="L135" s="478"/>
      <c r="M135" s="36">
        <v>-449151.69105400209</v>
      </c>
      <c r="N135" s="36">
        <v>-308080.83929201949</v>
      </c>
      <c r="O135" s="36">
        <v>-261387.95092469768</v>
      </c>
      <c r="P135" s="22">
        <v>100135.69800985287</v>
      </c>
      <c r="Q135" s="19">
        <f t="shared" si="24"/>
        <v>-918484.7832608663</v>
      </c>
      <c r="R135" s="22"/>
      <c r="S135" s="22">
        <v>-449151.69105400209</v>
      </c>
      <c r="T135" s="36">
        <v>-272009.83502868289</v>
      </c>
      <c r="U135" s="36">
        <v>-85802.76</v>
      </c>
      <c r="V135" s="36">
        <v>-32855.760000000002</v>
      </c>
      <c r="W135" s="491">
        <f t="shared" si="25"/>
        <v>-261387.95092469768</v>
      </c>
      <c r="X135" s="22">
        <f t="shared" si="42"/>
        <v>142244.73427819373</v>
      </c>
      <c r="Y135" s="19">
        <f t="shared" si="26"/>
        <v>-958963.26272918889</v>
      </c>
      <c r="Z135" s="546"/>
      <c r="AA135" s="22">
        <f t="shared" si="27"/>
        <v>-115.8926136652339</v>
      </c>
      <c r="AB135" s="22">
        <f t="shared" si="28"/>
        <v>-90.921881734769244</v>
      </c>
      <c r="AC135" s="22">
        <f t="shared" si="29"/>
        <v>-206.81449540000312</v>
      </c>
      <c r="AE135" s="491">
        <f t="shared" si="30"/>
        <v>-155.6312165814283</v>
      </c>
      <c r="AF135" s="491">
        <f t="shared" si="31"/>
        <v>-106.75011756480232</v>
      </c>
      <c r="AG135" s="491">
        <f t="shared" si="32"/>
        <v>-90.571015566423313</v>
      </c>
      <c r="AH135" s="491">
        <f t="shared" si="33"/>
        <v>34.69705405746808</v>
      </c>
      <c r="AI135" s="491">
        <f t="shared" si="34"/>
        <v>-318.25529565518582</v>
      </c>
      <c r="AK135" s="491">
        <f t="shared" si="35"/>
        <v>-156.93630015863107</v>
      </c>
      <c r="AL135" s="491">
        <f t="shared" si="36"/>
        <v>-95.04187107920437</v>
      </c>
      <c r="AM135" s="491">
        <f t="shared" si="37"/>
        <v>-29.979999999999997</v>
      </c>
      <c r="AN135" s="491">
        <f t="shared" si="38"/>
        <v>-11.48</v>
      </c>
      <c r="AO135" s="491">
        <f t="shared" si="39"/>
        <v>-91.330520938049503</v>
      </c>
      <c r="AP135" s="491">
        <f t="shared" si="40"/>
        <v>49.701165016839177</v>
      </c>
      <c r="AQ135" s="491">
        <f t="shared" si="41"/>
        <v>-335.06752715904571</v>
      </c>
    </row>
    <row r="136" spans="1:43">
      <c r="A136" s="240">
        <v>418</v>
      </c>
      <c r="B136" s="364">
        <v>6</v>
      </c>
      <c r="C136" s="364">
        <v>6</v>
      </c>
      <c r="D136" s="18" t="s">
        <v>159</v>
      </c>
      <c r="E136" s="21">
        <v>24164</v>
      </c>
      <c r="F136" s="21">
        <v>24580</v>
      </c>
      <c r="G136" s="36">
        <v>24711</v>
      </c>
      <c r="H136" s="36"/>
      <c r="I136" s="22">
        <v>-30706.780717447447</v>
      </c>
      <c r="J136" s="36">
        <v>182606.45881778075</v>
      </c>
      <c r="K136" s="478">
        <f t="shared" si="23"/>
        <v>151899.67810033329</v>
      </c>
      <c r="L136" s="478"/>
      <c r="M136" s="36">
        <v>87527.887049725701</v>
      </c>
      <c r="N136" s="36">
        <v>11298.43556411851</v>
      </c>
      <c r="O136" s="36">
        <v>-2226235.562622685</v>
      </c>
      <c r="P136" s="22">
        <v>852853.5887325654</v>
      </c>
      <c r="Q136" s="19">
        <f t="shared" si="24"/>
        <v>-1274555.6512762755</v>
      </c>
      <c r="R136" s="22"/>
      <c r="S136" s="22">
        <v>87527.887049725701</v>
      </c>
      <c r="T136" s="36">
        <v>-50185.596039202806</v>
      </c>
      <c r="U136" s="36">
        <v>-740835.78</v>
      </c>
      <c r="V136" s="36">
        <v>-283682.28000000003</v>
      </c>
      <c r="W136" s="491">
        <f t="shared" si="25"/>
        <v>-2226235.562622685</v>
      </c>
      <c r="X136" s="22">
        <f t="shared" si="42"/>
        <v>1228165.488731113</v>
      </c>
      <c r="Y136" s="19">
        <f t="shared" si="26"/>
        <v>-1985245.8428810493</v>
      </c>
      <c r="Z136" s="546"/>
      <c r="AA136" s="22">
        <f t="shared" si="27"/>
        <v>-1.2707656314123261</v>
      </c>
      <c r="AB136" s="22">
        <f t="shared" si="28"/>
        <v>7.5569632021925486</v>
      </c>
      <c r="AC136" s="22">
        <f t="shared" si="29"/>
        <v>6.2861975707802218</v>
      </c>
      <c r="AE136" s="491">
        <f t="shared" si="30"/>
        <v>3.5609392615836333</v>
      </c>
      <c r="AF136" s="491">
        <f t="shared" si="31"/>
        <v>0.45965970561914199</v>
      </c>
      <c r="AG136" s="491">
        <f t="shared" si="32"/>
        <v>-90.571015566423313</v>
      </c>
      <c r="AH136" s="491">
        <f t="shared" si="33"/>
        <v>34.69705405746808</v>
      </c>
      <c r="AI136" s="491">
        <f t="shared" si="34"/>
        <v>-51.85336254175246</v>
      </c>
      <c r="AK136" s="491">
        <f t="shared" si="35"/>
        <v>3.5420617154192748</v>
      </c>
      <c r="AL136" s="491">
        <f t="shared" si="36"/>
        <v>-2.0309010577962368</v>
      </c>
      <c r="AM136" s="491">
        <f t="shared" si="37"/>
        <v>-29.98</v>
      </c>
      <c r="AN136" s="491">
        <f t="shared" si="38"/>
        <v>-11.48</v>
      </c>
      <c r="AO136" s="491">
        <f t="shared" si="39"/>
        <v>-90.090872996749823</v>
      </c>
      <c r="AP136" s="491">
        <f t="shared" si="40"/>
        <v>49.701165016839184</v>
      </c>
      <c r="AQ136" s="491">
        <f t="shared" si="41"/>
        <v>-80.33854732228761</v>
      </c>
    </row>
    <row r="137" spans="1:43">
      <c r="A137" s="240">
        <v>420</v>
      </c>
      <c r="B137" s="364">
        <v>11</v>
      </c>
      <c r="C137" s="364">
        <v>11</v>
      </c>
      <c r="D137" s="18" t="s">
        <v>160</v>
      </c>
      <c r="E137" s="21">
        <v>9280</v>
      </c>
      <c r="F137" s="21">
        <v>9177</v>
      </c>
      <c r="G137" s="36">
        <v>9049</v>
      </c>
      <c r="H137" s="36"/>
      <c r="I137" s="22">
        <v>1187453.1711064253</v>
      </c>
      <c r="J137" s="36">
        <v>705648.73981212056</v>
      </c>
      <c r="K137" s="478">
        <f t="shared" si="23"/>
        <v>1893101.9109185459</v>
      </c>
      <c r="L137" s="478"/>
      <c r="M137" s="36">
        <v>830477.12585432839</v>
      </c>
      <c r="N137" s="36">
        <v>291545.14032729022</v>
      </c>
      <c r="O137" s="36">
        <v>-831170.20985306671</v>
      </c>
      <c r="P137" s="22">
        <v>318414.86508538458</v>
      </c>
      <c r="Q137" s="19">
        <f t="shared" si="24"/>
        <v>609266.92141393654</v>
      </c>
      <c r="R137" s="22"/>
      <c r="S137" s="22">
        <v>830477.12585432839</v>
      </c>
      <c r="T137" s="36">
        <v>130934.93454927237</v>
      </c>
      <c r="U137" s="36">
        <v>-271289.02</v>
      </c>
      <c r="V137" s="36">
        <v>-103882.52</v>
      </c>
      <c r="W137" s="491">
        <f t="shared" si="25"/>
        <v>-831170.20985306671</v>
      </c>
      <c r="X137" s="22">
        <f t="shared" si="42"/>
        <v>449745.84223737777</v>
      </c>
      <c r="Y137" s="19">
        <f t="shared" si="26"/>
        <v>204816.15278791182</v>
      </c>
      <c r="Z137" s="546"/>
      <c r="AA137" s="22">
        <f t="shared" si="27"/>
        <v>127.95831585198549</v>
      </c>
      <c r="AB137" s="22">
        <f t="shared" si="28"/>
        <v>76.039734893547475</v>
      </c>
      <c r="AC137" s="22">
        <f t="shared" si="29"/>
        <v>203.99805074553296</v>
      </c>
      <c r="AE137" s="491">
        <f t="shared" si="30"/>
        <v>90.49549153910084</v>
      </c>
      <c r="AF137" s="491">
        <f t="shared" si="31"/>
        <v>31.769111945874492</v>
      </c>
      <c r="AG137" s="491">
        <f t="shared" si="32"/>
        <v>-90.571015566423313</v>
      </c>
      <c r="AH137" s="491">
        <f t="shared" si="33"/>
        <v>34.69705405746808</v>
      </c>
      <c r="AI137" s="491">
        <f t="shared" si="34"/>
        <v>66.390641976020106</v>
      </c>
      <c r="AK137" s="491">
        <f t="shared" si="35"/>
        <v>91.775569218071439</v>
      </c>
      <c r="AL137" s="491">
        <f t="shared" si="36"/>
        <v>14.469547413998493</v>
      </c>
      <c r="AM137" s="491">
        <f t="shared" si="37"/>
        <v>-29.98</v>
      </c>
      <c r="AN137" s="491">
        <f t="shared" si="38"/>
        <v>-11.48</v>
      </c>
      <c r="AO137" s="491">
        <f t="shared" si="39"/>
        <v>-91.852161548576277</v>
      </c>
      <c r="AP137" s="491">
        <f t="shared" si="40"/>
        <v>49.701165016839184</v>
      </c>
      <c r="AQ137" s="491">
        <f t="shared" si="41"/>
        <v>22.634120100332837</v>
      </c>
    </row>
    <row r="138" spans="1:43">
      <c r="A138" s="240">
        <v>421</v>
      </c>
      <c r="B138" s="364">
        <v>16</v>
      </c>
      <c r="C138" s="364">
        <v>16</v>
      </c>
      <c r="D138" s="18" t="s">
        <v>161</v>
      </c>
      <c r="E138" s="21">
        <v>719</v>
      </c>
      <c r="F138" s="21">
        <v>695</v>
      </c>
      <c r="G138" s="36">
        <v>682</v>
      </c>
      <c r="H138" s="36"/>
      <c r="I138" s="22">
        <v>59124.580471354551</v>
      </c>
      <c r="J138" s="36">
        <v>-51089.407034372649</v>
      </c>
      <c r="K138" s="478">
        <f t="shared" si="23"/>
        <v>8035.1734369819023</v>
      </c>
      <c r="L138" s="478"/>
      <c r="M138" s="36">
        <v>339846.08488809998</v>
      </c>
      <c r="N138" s="36">
        <v>122645.7097075627</v>
      </c>
      <c r="O138" s="36">
        <v>-62946.855818664204</v>
      </c>
      <c r="P138" s="22">
        <v>24114.452569940317</v>
      </c>
      <c r="Q138" s="19">
        <f t="shared" si="24"/>
        <v>423659.39134693879</v>
      </c>
      <c r="R138" s="22"/>
      <c r="S138" s="22">
        <v>339846.08488809998</v>
      </c>
      <c r="T138" s="36">
        <v>110482.24746328652</v>
      </c>
      <c r="U138" s="36">
        <v>-20446.36</v>
      </c>
      <c r="V138" s="36">
        <v>-7829.3600000000006</v>
      </c>
      <c r="W138" s="491">
        <f t="shared" si="25"/>
        <v>-62946.855818664204</v>
      </c>
      <c r="X138" s="22">
        <f t="shared" si="42"/>
        <v>33896.194541484321</v>
      </c>
      <c r="Y138" s="19">
        <f t="shared" si="26"/>
        <v>393001.95107420662</v>
      </c>
      <c r="Z138" s="546"/>
      <c r="AA138" s="22">
        <f t="shared" si="27"/>
        <v>82.231683548476425</v>
      </c>
      <c r="AB138" s="22">
        <f t="shared" si="28"/>
        <v>-71.056198935149723</v>
      </c>
      <c r="AC138" s="22">
        <f t="shared" si="29"/>
        <v>11.175484613326708</v>
      </c>
      <c r="AE138" s="491">
        <f t="shared" si="30"/>
        <v>488.98717250086327</v>
      </c>
      <c r="AF138" s="491">
        <f t="shared" si="31"/>
        <v>176.46864706124128</v>
      </c>
      <c r="AG138" s="491">
        <f t="shared" si="32"/>
        <v>-90.571015566423313</v>
      </c>
      <c r="AH138" s="491">
        <f t="shared" si="33"/>
        <v>34.69705405746808</v>
      </c>
      <c r="AI138" s="491">
        <f t="shared" si="34"/>
        <v>609.58185805314929</v>
      </c>
      <c r="AK138" s="491">
        <f t="shared" si="35"/>
        <v>498.30804235791788</v>
      </c>
      <c r="AL138" s="491">
        <f t="shared" si="36"/>
        <v>161.99743029807408</v>
      </c>
      <c r="AM138" s="491">
        <f t="shared" si="37"/>
        <v>-29.98</v>
      </c>
      <c r="AN138" s="491">
        <f t="shared" si="38"/>
        <v>-11.48</v>
      </c>
      <c r="AO138" s="491">
        <f t="shared" si="39"/>
        <v>-92.297442549361008</v>
      </c>
      <c r="AP138" s="491">
        <f t="shared" si="40"/>
        <v>49.701165016839184</v>
      </c>
      <c r="AQ138" s="491">
        <f t="shared" si="41"/>
        <v>576.24919512347014</v>
      </c>
    </row>
    <row r="139" spans="1:43">
      <c r="A139" s="240">
        <v>422</v>
      </c>
      <c r="B139" s="364">
        <v>12</v>
      </c>
      <c r="C139" s="364">
        <v>12</v>
      </c>
      <c r="D139" s="18" t="s">
        <v>162</v>
      </c>
      <c r="E139" s="21">
        <v>10543</v>
      </c>
      <c r="F139" s="21">
        <v>10372</v>
      </c>
      <c r="G139" s="36">
        <v>10228</v>
      </c>
      <c r="H139" s="36"/>
      <c r="I139" s="22">
        <v>1734438.7487365038</v>
      </c>
      <c r="J139" s="36">
        <v>1484496.9798302788</v>
      </c>
      <c r="K139" s="478">
        <f t="shared" ref="K139:K202" si="43">SUM(I139:J139)</f>
        <v>3218935.7285667825</v>
      </c>
      <c r="L139" s="478"/>
      <c r="M139" s="36">
        <v>-303805.50825229962</v>
      </c>
      <c r="N139" s="36">
        <v>4767.5904666817405</v>
      </c>
      <c r="O139" s="36">
        <v>-939402.57345494255</v>
      </c>
      <c r="P139" s="22">
        <v>359877.84468405892</v>
      </c>
      <c r="Q139" s="19">
        <f t="shared" ref="Q139:Q202" si="44">SUM(M139:P139)</f>
        <v>-878562.64655650163</v>
      </c>
      <c r="R139" s="22"/>
      <c r="S139" s="22">
        <v>-303805.50825229962</v>
      </c>
      <c r="T139" s="36">
        <v>-21176.76981768151</v>
      </c>
      <c r="U139" s="36">
        <v>-306635.44</v>
      </c>
      <c r="V139" s="36">
        <v>-117417.44</v>
      </c>
      <c r="W139" s="491">
        <f t="shared" ref="W139:W202" si="45">O139</f>
        <v>-939402.57345494255</v>
      </c>
      <c r="X139" s="22">
        <f t="shared" si="42"/>
        <v>508343.51579223119</v>
      </c>
      <c r="Y139" s="19">
        <f t="shared" ref="Y139:Y188" si="46">SUM(S139:X139)</f>
        <v>-1180094.2157326923</v>
      </c>
      <c r="Z139" s="546"/>
      <c r="AA139" s="22">
        <f t="shared" ref="AA139:AA202" si="47">I139/E139</f>
        <v>164.51093130385127</v>
      </c>
      <c r="AB139" s="22">
        <f t="shared" ref="AB139:AB202" si="48">J139/E139</f>
        <v>140.80403868256462</v>
      </c>
      <c r="AC139" s="22">
        <f t="shared" ref="AC139:AC202" si="49">K139/E139</f>
        <v>305.31496998641586</v>
      </c>
      <c r="AE139" s="491">
        <f t="shared" ref="AE139:AE202" si="50">M139/F139</f>
        <v>-29.290928292740034</v>
      </c>
      <c r="AF139" s="491">
        <f t="shared" ref="AF139:AF202" si="51">N139/F139</f>
        <v>0.45965970561914199</v>
      </c>
      <c r="AG139" s="491">
        <f t="shared" ref="AG139:AG202" si="52">O139/F139</f>
        <v>-90.571015566423313</v>
      </c>
      <c r="AH139" s="491">
        <f t="shared" ref="AH139:AH202" si="53">P139/F139</f>
        <v>34.69705405746808</v>
      </c>
      <c r="AI139" s="491">
        <f t="shared" ref="AI139:AI202" si="54">Q139/F139</f>
        <v>-84.705230096076136</v>
      </c>
      <c r="AK139" s="491">
        <f t="shared" ref="AK139:AK188" si="55">S139/$G139</f>
        <v>-29.703315237807942</v>
      </c>
      <c r="AL139" s="491">
        <f t="shared" ref="AL139:AL188" si="56">T139/$G139</f>
        <v>-2.0704702598437144</v>
      </c>
      <c r="AM139" s="491">
        <f t="shared" ref="AM139:AM188" si="57">U139/$G139</f>
        <v>-29.98</v>
      </c>
      <c r="AN139" s="491">
        <f t="shared" ref="AN139:AN188" si="58">V139/$G139</f>
        <v>-11.48</v>
      </c>
      <c r="AO139" s="491">
        <f t="shared" ref="AO139:AO188" si="59">W139/$G139</f>
        <v>-91.84616478832055</v>
      </c>
      <c r="AP139" s="491">
        <f t="shared" ref="AP139:AP188" si="60">X139/$G139</f>
        <v>49.701165016839184</v>
      </c>
      <c r="AQ139" s="491">
        <f t="shared" ref="AQ139:AQ188" si="61">Y139/$G139</f>
        <v>-115.37878526913299</v>
      </c>
    </row>
    <row r="140" spans="1:43">
      <c r="A140" s="240">
        <v>423</v>
      </c>
      <c r="B140" s="364">
        <v>2</v>
      </c>
      <c r="C140" s="364">
        <v>2</v>
      </c>
      <c r="D140" s="18" t="s">
        <v>163</v>
      </c>
      <c r="E140" s="21">
        <v>20291</v>
      </c>
      <c r="F140" s="21">
        <v>20497</v>
      </c>
      <c r="G140" s="36">
        <v>20637</v>
      </c>
      <c r="H140" s="36"/>
      <c r="I140" s="22">
        <v>1467114.1862799476</v>
      </c>
      <c r="J140" s="36">
        <v>236839.6764921734</v>
      </c>
      <c r="K140" s="478">
        <f t="shared" si="43"/>
        <v>1703953.8627721211</v>
      </c>
      <c r="L140" s="478"/>
      <c r="M140" s="36">
        <v>2692273.7804819779</v>
      </c>
      <c r="N140" s="36">
        <v>662253.49914224225</v>
      </c>
      <c r="O140" s="36">
        <v>-1856434.1060649788</v>
      </c>
      <c r="P140" s="22">
        <v>711185.51701592328</v>
      </c>
      <c r="Q140" s="19">
        <f t="shared" si="44"/>
        <v>2209278.6905751647</v>
      </c>
      <c r="R140" s="22"/>
      <c r="S140" s="22">
        <v>2692273.7804819779</v>
      </c>
      <c r="T140" s="36">
        <v>303527.620550978</v>
      </c>
      <c r="U140" s="36">
        <v>-618697.26</v>
      </c>
      <c r="V140" s="36">
        <v>-236912.76</v>
      </c>
      <c r="W140" s="491">
        <f t="shared" si="45"/>
        <v>-1856434.1060649788</v>
      </c>
      <c r="X140" s="22">
        <f t="shared" ref="X140:X188" si="62">G140/$G$10*277000000</f>
        <v>1025682.9424525102</v>
      </c>
      <c r="Y140" s="19">
        <f t="shared" si="46"/>
        <v>1309440.2174204872</v>
      </c>
      <c r="Z140" s="546"/>
      <c r="AA140" s="22">
        <f t="shared" si="47"/>
        <v>72.303690615541257</v>
      </c>
      <c r="AB140" s="22">
        <f t="shared" si="48"/>
        <v>11.672153984139442</v>
      </c>
      <c r="AC140" s="22">
        <f t="shared" si="49"/>
        <v>83.975844599680698</v>
      </c>
      <c r="AE140" s="491">
        <f t="shared" si="50"/>
        <v>131.34965021622568</v>
      </c>
      <c r="AF140" s="491">
        <f t="shared" si="51"/>
        <v>32.309776998694552</v>
      </c>
      <c r="AG140" s="491">
        <f t="shared" si="52"/>
        <v>-90.571015566423313</v>
      </c>
      <c r="AH140" s="491">
        <f t="shared" si="53"/>
        <v>34.69705405746808</v>
      </c>
      <c r="AI140" s="491">
        <f t="shared" si="54"/>
        <v>107.78546570596501</v>
      </c>
      <c r="AK140" s="491">
        <f t="shared" si="55"/>
        <v>130.45858315074759</v>
      </c>
      <c r="AL140" s="491">
        <f t="shared" si="56"/>
        <v>14.707933350340554</v>
      </c>
      <c r="AM140" s="491">
        <f t="shared" si="57"/>
        <v>-29.98</v>
      </c>
      <c r="AN140" s="491">
        <f t="shared" si="58"/>
        <v>-11.48</v>
      </c>
      <c r="AO140" s="491">
        <f t="shared" si="59"/>
        <v>-89.956587976206748</v>
      </c>
      <c r="AP140" s="491">
        <f t="shared" si="60"/>
        <v>49.701165016839184</v>
      </c>
      <c r="AQ140" s="491">
        <f t="shared" si="61"/>
        <v>63.45109354172056</v>
      </c>
    </row>
    <row r="141" spans="1:43">
      <c r="A141" s="240">
        <v>425</v>
      </c>
      <c r="B141" s="364">
        <v>17</v>
      </c>
      <c r="C141" s="364">
        <v>17</v>
      </c>
      <c r="D141" s="18" t="s">
        <v>164</v>
      </c>
      <c r="E141" s="21">
        <v>10218</v>
      </c>
      <c r="F141" s="21">
        <v>10258</v>
      </c>
      <c r="G141" s="36">
        <v>10256</v>
      </c>
      <c r="H141" s="36"/>
      <c r="I141" s="22">
        <v>-1316064.6412269443</v>
      </c>
      <c r="J141" s="22">
        <v>-2001363.5326534815</v>
      </c>
      <c r="K141" s="478">
        <f t="shared" si="43"/>
        <v>-3317428.1738804257</v>
      </c>
      <c r="L141" s="478"/>
      <c r="M141" s="36">
        <v>-655908.62277299759</v>
      </c>
      <c r="N141" s="22">
        <v>-1449669.1636128903</v>
      </c>
      <c r="O141" s="22">
        <v>-929077.47768037033</v>
      </c>
      <c r="P141" s="22">
        <v>355922.38052150758</v>
      </c>
      <c r="Q141" s="19">
        <f t="shared" si="44"/>
        <v>-2678732.8835447505</v>
      </c>
      <c r="R141" s="22"/>
      <c r="S141" s="22">
        <v>-655908.62277299759</v>
      </c>
      <c r="T141" s="22">
        <v>-1321458.3660615019</v>
      </c>
      <c r="U141" s="22">
        <v>-307474.88</v>
      </c>
      <c r="V141" s="22">
        <v>-117738.88</v>
      </c>
      <c r="W141" s="491">
        <f t="shared" si="45"/>
        <v>-929077.47768037033</v>
      </c>
      <c r="X141" s="22">
        <f t="shared" si="62"/>
        <v>509735.14841270266</v>
      </c>
      <c r="Y141" s="19">
        <f t="shared" si="46"/>
        <v>-2821923.0781021668</v>
      </c>
      <c r="Z141" s="546"/>
      <c r="AA141" s="22">
        <f t="shared" si="47"/>
        <v>-128.79865347689804</v>
      </c>
      <c r="AB141" s="22">
        <f t="shared" si="48"/>
        <v>-195.86646434267777</v>
      </c>
      <c r="AC141" s="22">
        <f t="shared" si="49"/>
        <v>-324.66511781957581</v>
      </c>
      <c r="AE141" s="491">
        <f t="shared" si="50"/>
        <v>-63.941179837492456</v>
      </c>
      <c r="AF141" s="491">
        <f t="shared" si="51"/>
        <v>-141.32083872225485</v>
      </c>
      <c r="AG141" s="491">
        <f t="shared" si="52"/>
        <v>-90.571015566423313</v>
      </c>
      <c r="AH141" s="491">
        <f t="shared" si="53"/>
        <v>34.69705405746808</v>
      </c>
      <c r="AI141" s="491">
        <f t="shared" si="54"/>
        <v>-261.13598006870251</v>
      </c>
      <c r="AK141" s="491">
        <f t="shared" si="55"/>
        <v>-63.95364886632192</v>
      </c>
      <c r="AL141" s="491">
        <f t="shared" si="56"/>
        <v>-128.84734458477982</v>
      </c>
      <c r="AM141" s="491">
        <f t="shared" si="57"/>
        <v>-29.98</v>
      </c>
      <c r="AN141" s="491">
        <f t="shared" si="58"/>
        <v>-11.48</v>
      </c>
      <c r="AO141" s="491">
        <f t="shared" si="59"/>
        <v>-90.588677620940942</v>
      </c>
      <c r="AP141" s="491">
        <f t="shared" si="60"/>
        <v>49.701165016839184</v>
      </c>
      <c r="AQ141" s="491">
        <f t="shared" si="61"/>
        <v>-275.14850605520348</v>
      </c>
    </row>
    <row r="142" spans="1:43">
      <c r="A142" s="240">
        <v>426</v>
      </c>
      <c r="B142" s="364">
        <v>12</v>
      </c>
      <c r="C142" s="364">
        <v>12</v>
      </c>
      <c r="D142" s="18" t="s">
        <v>165</v>
      </c>
      <c r="E142" s="21">
        <v>11979</v>
      </c>
      <c r="F142" s="21">
        <v>11962</v>
      </c>
      <c r="G142" s="36">
        <v>11969</v>
      </c>
      <c r="H142" s="36"/>
      <c r="I142" s="22">
        <v>-310907.9001552905</v>
      </c>
      <c r="J142" s="36">
        <v>-327093.58533511113</v>
      </c>
      <c r="K142" s="478">
        <f t="shared" si="43"/>
        <v>-638001.48549040162</v>
      </c>
      <c r="L142" s="478"/>
      <c r="M142" s="36">
        <v>-1689718.2459034517</v>
      </c>
      <c r="N142" s="36">
        <v>-1116468.0942660593</v>
      </c>
      <c r="O142" s="36">
        <v>-1083410.4882055556</v>
      </c>
      <c r="P142" s="22">
        <v>415046.16063543316</v>
      </c>
      <c r="Q142" s="19">
        <f t="shared" si="44"/>
        <v>-3474550.6677396335</v>
      </c>
      <c r="R142" s="22"/>
      <c r="S142" s="22">
        <v>-1689718.2459034517</v>
      </c>
      <c r="T142" s="36">
        <v>-966959.65594380279</v>
      </c>
      <c r="U142" s="36">
        <v>-358830.62</v>
      </c>
      <c r="V142" s="36">
        <v>-137404.12</v>
      </c>
      <c r="W142" s="491">
        <f t="shared" si="45"/>
        <v>-1083410.4882055556</v>
      </c>
      <c r="X142" s="22">
        <f t="shared" si="62"/>
        <v>594873.24408654822</v>
      </c>
      <c r="Y142" s="19">
        <f t="shared" si="46"/>
        <v>-3641449.8859662623</v>
      </c>
      <c r="Z142" s="546"/>
      <c r="AA142" s="22">
        <f t="shared" si="47"/>
        <v>-25.9544119004333</v>
      </c>
      <c r="AB142" s="22">
        <f t="shared" si="48"/>
        <v>-27.305583549136916</v>
      </c>
      <c r="AC142" s="22">
        <f t="shared" si="49"/>
        <v>-53.259995449570219</v>
      </c>
      <c r="AE142" s="491">
        <f t="shared" si="50"/>
        <v>-141.25716819122653</v>
      </c>
      <c r="AF142" s="491">
        <f t="shared" si="51"/>
        <v>-93.334567318680769</v>
      </c>
      <c r="AG142" s="491">
        <f t="shared" si="52"/>
        <v>-90.571015566423313</v>
      </c>
      <c r="AH142" s="491">
        <f t="shared" si="53"/>
        <v>34.69705405746808</v>
      </c>
      <c r="AI142" s="491">
        <f t="shared" si="54"/>
        <v>-290.4656970188625</v>
      </c>
      <c r="AK142" s="491">
        <f t="shared" si="55"/>
        <v>-141.17455475841354</v>
      </c>
      <c r="AL142" s="491">
        <f t="shared" si="56"/>
        <v>-80.788675406784421</v>
      </c>
      <c r="AM142" s="491">
        <f t="shared" si="57"/>
        <v>-29.98</v>
      </c>
      <c r="AN142" s="491">
        <f t="shared" si="58"/>
        <v>-11.48</v>
      </c>
      <c r="AO142" s="491">
        <f t="shared" si="59"/>
        <v>-90.518045635020101</v>
      </c>
      <c r="AP142" s="491">
        <f t="shared" si="60"/>
        <v>49.701165016839184</v>
      </c>
      <c r="AQ142" s="491">
        <f t="shared" si="61"/>
        <v>-304.2401107833789</v>
      </c>
    </row>
    <row r="143" spans="1:43">
      <c r="A143" s="240">
        <v>430</v>
      </c>
      <c r="B143" s="364">
        <v>2</v>
      </c>
      <c r="C143" s="364">
        <v>2</v>
      </c>
      <c r="D143" s="18" t="s">
        <v>166</v>
      </c>
      <c r="E143" s="21">
        <v>15628</v>
      </c>
      <c r="F143" s="21">
        <v>15392</v>
      </c>
      <c r="G143" s="36">
        <v>15420</v>
      </c>
      <c r="H143" s="36"/>
      <c r="I143" s="22">
        <v>526365.95899723028</v>
      </c>
      <c r="J143" s="36">
        <v>244673.06313513551</v>
      </c>
      <c r="K143" s="478">
        <f t="shared" si="43"/>
        <v>771039.02213236573</v>
      </c>
      <c r="L143" s="478"/>
      <c r="M143" s="36">
        <v>1261488.4010607996</v>
      </c>
      <c r="N143" s="36">
        <v>439069.3801450734</v>
      </c>
      <c r="O143" s="36">
        <v>-1394069.0715983876</v>
      </c>
      <c r="P143" s="22">
        <v>534057.05605254869</v>
      </c>
      <c r="Q143" s="19">
        <f t="shared" si="44"/>
        <v>840545.76566003414</v>
      </c>
      <c r="R143" s="22"/>
      <c r="S143" s="22">
        <v>1261488.4010607996</v>
      </c>
      <c r="T143" s="36">
        <v>169688.06954953549</v>
      </c>
      <c r="U143" s="36">
        <v>-462291.60000000003</v>
      </c>
      <c r="V143" s="36">
        <v>-177021.6</v>
      </c>
      <c r="W143" s="491">
        <f t="shared" si="45"/>
        <v>-1394069.0715983876</v>
      </c>
      <c r="X143" s="22">
        <f t="shared" si="62"/>
        <v>766391.96455966018</v>
      </c>
      <c r="Y143" s="19">
        <f t="shared" si="46"/>
        <v>164186.16357160755</v>
      </c>
      <c r="Z143" s="546"/>
      <c r="AA143" s="22">
        <f t="shared" si="47"/>
        <v>33.680954632533293</v>
      </c>
      <c r="AB143" s="22">
        <f t="shared" si="48"/>
        <v>15.656070075194236</v>
      </c>
      <c r="AC143" s="22">
        <f t="shared" si="49"/>
        <v>49.337024707727522</v>
      </c>
      <c r="AE143" s="491">
        <f t="shared" si="50"/>
        <v>81.957406513825333</v>
      </c>
      <c r="AF143" s="491">
        <f t="shared" si="51"/>
        <v>28.525817317117554</v>
      </c>
      <c r="AG143" s="491">
        <f t="shared" si="52"/>
        <v>-90.571015566423313</v>
      </c>
      <c r="AH143" s="491">
        <f t="shared" si="53"/>
        <v>34.69705405746808</v>
      </c>
      <c r="AI143" s="491">
        <f t="shared" si="54"/>
        <v>54.609262321987664</v>
      </c>
      <c r="AK143" s="491">
        <f t="shared" si="55"/>
        <v>81.808586320415017</v>
      </c>
      <c r="AL143" s="491">
        <f t="shared" si="56"/>
        <v>11.004414367674157</v>
      </c>
      <c r="AM143" s="491">
        <f t="shared" si="57"/>
        <v>-29.980000000000004</v>
      </c>
      <c r="AN143" s="491">
        <f t="shared" si="58"/>
        <v>-11.48</v>
      </c>
      <c r="AO143" s="491">
        <f t="shared" si="59"/>
        <v>-90.406554578364947</v>
      </c>
      <c r="AP143" s="491">
        <f t="shared" si="60"/>
        <v>49.701165016839184</v>
      </c>
      <c r="AQ143" s="491">
        <f t="shared" si="61"/>
        <v>10.647611126563396</v>
      </c>
    </row>
    <row r="144" spans="1:43">
      <c r="A144" s="240">
        <v>433</v>
      </c>
      <c r="B144" s="364">
        <v>5</v>
      </c>
      <c r="C144" s="364">
        <v>5</v>
      </c>
      <c r="D144" s="18" t="s">
        <v>167</v>
      </c>
      <c r="E144" s="21">
        <v>7799</v>
      </c>
      <c r="F144" s="21">
        <v>7749</v>
      </c>
      <c r="G144" s="36">
        <v>7692</v>
      </c>
      <c r="H144" s="36"/>
      <c r="I144" s="22">
        <v>575408.2609469922</v>
      </c>
      <c r="J144" s="36">
        <v>516347.5080941855</v>
      </c>
      <c r="K144" s="478">
        <f t="shared" si="43"/>
        <v>1091755.7690411778</v>
      </c>
      <c r="L144" s="478"/>
      <c r="M144" s="36">
        <v>55291.691277203128</v>
      </c>
      <c r="N144" s="36">
        <v>21059.308798090573</v>
      </c>
      <c r="O144" s="36">
        <v>-701834.7996242143</v>
      </c>
      <c r="P144" s="22">
        <v>268867.47189132014</v>
      </c>
      <c r="Q144" s="19">
        <f t="shared" si="44"/>
        <v>-356616.32765760046</v>
      </c>
      <c r="R144" s="22"/>
      <c r="S144" s="22">
        <v>55291.691277203128</v>
      </c>
      <c r="T144" s="36">
        <v>-15821.325618705554</v>
      </c>
      <c r="U144" s="36">
        <v>-230606.16</v>
      </c>
      <c r="V144" s="36">
        <v>-88304.16</v>
      </c>
      <c r="W144" s="491">
        <f t="shared" si="45"/>
        <v>-701834.7996242143</v>
      </c>
      <c r="X144" s="22">
        <f t="shared" si="62"/>
        <v>382301.36130952701</v>
      </c>
      <c r="Y144" s="19">
        <f t="shared" si="46"/>
        <v>-598973.39265618962</v>
      </c>
      <c r="Z144" s="546"/>
      <c r="AA144" s="22">
        <f t="shared" si="47"/>
        <v>73.779748807153766</v>
      </c>
      <c r="AB144" s="22">
        <f t="shared" si="48"/>
        <v>66.206886535989938</v>
      </c>
      <c r="AC144" s="22">
        <f t="shared" si="49"/>
        <v>139.98663534314372</v>
      </c>
      <c r="AE144" s="491">
        <f t="shared" si="50"/>
        <v>7.135332465763728</v>
      </c>
      <c r="AF144" s="491">
        <f t="shared" si="51"/>
        <v>2.7176808359905245</v>
      </c>
      <c r="AG144" s="491">
        <f t="shared" si="52"/>
        <v>-90.571015566423313</v>
      </c>
      <c r="AH144" s="491">
        <f t="shared" si="53"/>
        <v>34.69705405746808</v>
      </c>
      <c r="AI144" s="491">
        <f t="shared" si="54"/>
        <v>-46.020948207200988</v>
      </c>
      <c r="AK144" s="491">
        <f t="shared" si="55"/>
        <v>7.1882073943321796</v>
      </c>
      <c r="AL144" s="491">
        <f t="shared" si="56"/>
        <v>-2.0568546046159066</v>
      </c>
      <c r="AM144" s="491">
        <f t="shared" si="57"/>
        <v>-29.98</v>
      </c>
      <c r="AN144" s="491">
        <f t="shared" si="58"/>
        <v>-11.48</v>
      </c>
      <c r="AO144" s="491">
        <f t="shared" si="59"/>
        <v>-91.242173638093377</v>
      </c>
      <c r="AP144" s="491">
        <f t="shared" si="60"/>
        <v>49.701165016839184</v>
      </c>
      <c r="AQ144" s="491">
        <f t="shared" si="61"/>
        <v>-77.869655831537912</v>
      </c>
    </row>
    <row r="145" spans="1:43">
      <c r="A145" s="240">
        <v>434</v>
      </c>
      <c r="B145" s="364">
        <v>1</v>
      </c>
      <c r="C145" s="484">
        <v>32</v>
      </c>
      <c r="D145" s="18" t="s">
        <v>168</v>
      </c>
      <c r="E145" s="21">
        <v>14643</v>
      </c>
      <c r="F145" s="21">
        <v>14568</v>
      </c>
      <c r="G145" s="36">
        <v>14458</v>
      </c>
      <c r="H145" s="36"/>
      <c r="I145" s="22">
        <v>2242491.3071369282</v>
      </c>
      <c r="J145" s="36">
        <v>1430210.937575537</v>
      </c>
      <c r="K145" s="478">
        <f t="shared" si="43"/>
        <v>3672702.2447124654</v>
      </c>
      <c r="L145" s="478"/>
      <c r="M145" s="36">
        <v>2253525.4227396073</v>
      </c>
      <c r="N145" s="36">
        <v>1158393.5727888257</v>
      </c>
      <c r="O145" s="36">
        <v>-1319438.5547716548</v>
      </c>
      <c r="P145" s="22">
        <v>505466.68350919499</v>
      </c>
      <c r="Q145" s="19">
        <f t="shared" si="44"/>
        <v>2597947.1242659735</v>
      </c>
      <c r="R145" s="22"/>
      <c r="S145" s="22">
        <v>2253525.4227396073</v>
      </c>
      <c r="T145" s="36">
        <v>903433.40304117778</v>
      </c>
      <c r="U145" s="36">
        <v>-433450.84</v>
      </c>
      <c r="V145" s="36">
        <v>-165977.84</v>
      </c>
      <c r="W145" s="491">
        <f t="shared" si="45"/>
        <v>-1319438.5547716548</v>
      </c>
      <c r="X145" s="22">
        <f t="shared" si="62"/>
        <v>718579.443813461</v>
      </c>
      <c r="Y145" s="19">
        <f t="shared" si="46"/>
        <v>1956671.0348225916</v>
      </c>
      <c r="Z145" s="546"/>
      <c r="AA145" s="22">
        <f t="shared" si="47"/>
        <v>153.14425371419301</v>
      </c>
      <c r="AB145" s="22">
        <f t="shared" si="48"/>
        <v>97.671989180873936</v>
      </c>
      <c r="AC145" s="22">
        <f t="shared" si="49"/>
        <v>250.81624289506695</v>
      </c>
      <c r="AE145" s="491">
        <f t="shared" si="50"/>
        <v>154.69010315346014</v>
      </c>
      <c r="AF145" s="491">
        <f t="shared" si="51"/>
        <v>79.516307852061075</v>
      </c>
      <c r="AG145" s="491">
        <f t="shared" si="52"/>
        <v>-90.571015566423313</v>
      </c>
      <c r="AH145" s="491">
        <f t="shared" si="53"/>
        <v>34.69705405746808</v>
      </c>
      <c r="AI145" s="491">
        <f t="shared" si="54"/>
        <v>178.332449496566</v>
      </c>
      <c r="AK145" s="491">
        <f t="shared" si="55"/>
        <v>155.86702329088445</v>
      </c>
      <c r="AL145" s="491">
        <f t="shared" si="56"/>
        <v>62.486748031621097</v>
      </c>
      <c r="AM145" s="491">
        <f t="shared" si="57"/>
        <v>-29.98</v>
      </c>
      <c r="AN145" s="491">
        <f t="shared" si="58"/>
        <v>-11.48</v>
      </c>
      <c r="AO145" s="491">
        <f t="shared" si="59"/>
        <v>-91.260102003849411</v>
      </c>
      <c r="AP145" s="491">
        <f t="shared" si="60"/>
        <v>49.701165016839191</v>
      </c>
      <c r="AQ145" s="491">
        <f t="shared" si="61"/>
        <v>135.33483433549534</v>
      </c>
    </row>
    <row r="146" spans="1:43">
      <c r="A146" s="240">
        <v>435</v>
      </c>
      <c r="B146" s="364">
        <v>13</v>
      </c>
      <c r="C146" s="364">
        <v>13</v>
      </c>
      <c r="D146" s="18" t="s">
        <v>169</v>
      </c>
      <c r="E146" s="21">
        <v>703</v>
      </c>
      <c r="F146" s="21">
        <v>692</v>
      </c>
      <c r="G146" s="36">
        <v>702</v>
      </c>
      <c r="H146" s="36"/>
      <c r="I146" s="22">
        <v>281995.3078204405</v>
      </c>
      <c r="J146" s="36">
        <v>342305.30156898953</v>
      </c>
      <c r="K146" s="478">
        <f t="shared" si="43"/>
        <v>624300.60938943003</v>
      </c>
      <c r="L146" s="478"/>
      <c r="M146" s="36">
        <v>386514.52093453839</v>
      </c>
      <c r="N146" s="36">
        <v>398689.41760600469</v>
      </c>
      <c r="O146" s="36">
        <v>-62675.142771964929</v>
      </c>
      <c r="P146" s="22">
        <v>24010.361407767912</v>
      </c>
      <c r="Q146" s="19">
        <f t="shared" si="44"/>
        <v>746539.15717634605</v>
      </c>
      <c r="R146" s="22"/>
      <c r="S146" s="22">
        <v>386514.52093453839</v>
      </c>
      <c r="T146" s="36">
        <v>386578.45951530093</v>
      </c>
      <c r="U146" s="36">
        <v>-21045.96</v>
      </c>
      <c r="V146" s="36">
        <v>-8058.96</v>
      </c>
      <c r="W146" s="491">
        <f t="shared" si="45"/>
        <v>-62675.142771964929</v>
      </c>
      <c r="X146" s="22">
        <f t="shared" si="62"/>
        <v>34890.217841821104</v>
      </c>
      <c r="Y146" s="19">
        <f t="shared" si="46"/>
        <v>716203.13551969558</v>
      </c>
      <c r="Z146" s="546"/>
      <c r="AA146" s="22">
        <f t="shared" si="47"/>
        <v>401.13130557672901</v>
      </c>
      <c r="AB146" s="22">
        <f t="shared" si="48"/>
        <v>486.92077036840618</v>
      </c>
      <c r="AC146" s="22">
        <f t="shared" si="49"/>
        <v>888.05207594513513</v>
      </c>
      <c r="AE146" s="491">
        <f t="shared" si="50"/>
        <v>558.54699557014214</v>
      </c>
      <c r="AF146" s="491">
        <f t="shared" si="51"/>
        <v>576.14077688729003</v>
      </c>
      <c r="AG146" s="491">
        <f t="shared" si="52"/>
        <v>-90.571015566423313</v>
      </c>
      <c r="AH146" s="491">
        <f t="shared" si="53"/>
        <v>34.69705405746808</v>
      </c>
      <c r="AI146" s="491">
        <f t="shared" si="54"/>
        <v>1078.8138109484769</v>
      </c>
      <c r="AK146" s="491">
        <f t="shared" si="55"/>
        <v>550.59048566173556</v>
      </c>
      <c r="AL146" s="491">
        <f t="shared" si="56"/>
        <v>550.68156626111238</v>
      </c>
      <c r="AM146" s="491">
        <f t="shared" si="57"/>
        <v>-29.98</v>
      </c>
      <c r="AN146" s="491">
        <f t="shared" si="58"/>
        <v>-11.48</v>
      </c>
      <c r="AO146" s="491">
        <f t="shared" si="59"/>
        <v>-89.280830159494201</v>
      </c>
      <c r="AP146" s="491">
        <f t="shared" si="60"/>
        <v>49.701165016839177</v>
      </c>
      <c r="AQ146" s="491">
        <f t="shared" si="61"/>
        <v>1020.2323867801931</v>
      </c>
    </row>
    <row r="147" spans="1:43">
      <c r="A147" s="240">
        <v>436</v>
      </c>
      <c r="B147" s="364">
        <v>17</v>
      </c>
      <c r="C147" s="364">
        <v>17</v>
      </c>
      <c r="D147" s="18" t="s">
        <v>170</v>
      </c>
      <c r="E147" s="21">
        <v>2018</v>
      </c>
      <c r="F147" s="21">
        <v>1988</v>
      </c>
      <c r="G147" s="36">
        <v>2033</v>
      </c>
      <c r="H147" s="36"/>
      <c r="I147" s="22">
        <v>348525.13529645506</v>
      </c>
      <c r="J147" s="36">
        <v>75530.87929921945</v>
      </c>
      <c r="K147" s="478">
        <f t="shared" si="43"/>
        <v>424056.01459567453</v>
      </c>
      <c r="L147" s="478"/>
      <c r="M147" s="36">
        <v>-93853.417441251542</v>
      </c>
      <c r="N147" s="36">
        <v>-197935.69140400569</v>
      </c>
      <c r="O147" s="36">
        <v>-180055.17894604953</v>
      </c>
      <c r="P147" s="22">
        <v>68977.743466246538</v>
      </c>
      <c r="Q147" s="19">
        <f t="shared" si="44"/>
        <v>-402866.54432506021</v>
      </c>
      <c r="R147" s="22"/>
      <c r="S147" s="22">
        <v>-93853.417441251542</v>
      </c>
      <c r="T147" s="36">
        <v>-173088.44383799279</v>
      </c>
      <c r="U147" s="36">
        <v>-60949.340000000004</v>
      </c>
      <c r="V147" s="36">
        <v>-23338.84</v>
      </c>
      <c r="W147" s="491">
        <f t="shared" si="45"/>
        <v>-180055.17894604953</v>
      </c>
      <c r="X147" s="22">
        <f t="shared" si="62"/>
        <v>101042.46847923406</v>
      </c>
      <c r="Y147" s="19">
        <f t="shared" si="46"/>
        <v>-430242.75174605986</v>
      </c>
      <c r="Z147" s="546"/>
      <c r="AA147" s="22">
        <f t="shared" si="47"/>
        <v>172.70819390309964</v>
      </c>
      <c r="AB147" s="22">
        <f t="shared" si="48"/>
        <v>37.428582407938279</v>
      </c>
      <c r="AC147" s="22">
        <f t="shared" si="49"/>
        <v>210.13677631103792</v>
      </c>
      <c r="AE147" s="491">
        <f t="shared" si="50"/>
        <v>-47.209968531816671</v>
      </c>
      <c r="AF147" s="491">
        <f t="shared" si="51"/>
        <v>-99.565237124751349</v>
      </c>
      <c r="AG147" s="491">
        <f t="shared" si="52"/>
        <v>-90.571015566423313</v>
      </c>
      <c r="AH147" s="491">
        <f t="shared" si="53"/>
        <v>34.69705405746808</v>
      </c>
      <c r="AI147" s="491">
        <f t="shared" si="54"/>
        <v>-202.64916716552324</v>
      </c>
      <c r="AK147" s="491">
        <f t="shared" si="55"/>
        <v>-46.164986444294904</v>
      </c>
      <c r="AL147" s="491">
        <f t="shared" si="56"/>
        <v>-85.139421464826754</v>
      </c>
      <c r="AM147" s="491">
        <f t="shared" si="57"/>
        <v>-29.98</v>
      </c>
      <c r="AN147" s="491">
        <f t="shared" si="58"/>
        <v>-11.48</v>
      </c>
      <c r="AO147" s="491">
        <f t="shared" si="59"/>
        <v>-88.566246407304249</v>
      </c>
      <c r="AP147" s="491">
        <f t="shared" si="60"/>
        <v>49.701165016839184</v>
      </c>
      <c r="AQ147" s="491">
        <f t="shared" si="61"/>
        <v>-211.62948929958674</v>
      </c>
    </row>
    <row r="148" spans="1:43">
      <c r="A148" s="240">
        <v>440</v>
      </c>
      <c r="B148" s="364">
        <v>15</v>
      </c>
      <c r="C148" s="364">
        <v>15</v>
      </c>
      <c r="D148" s="18" t="s">
        <v>171</v>
      </c>
      <c r="E148" s="21">
        <v>5622</v>
      </c>
      <c r="F148" s="21">
        <v>5732</v>
      </c>
      <c r="G148" s="36">
        <v>5843</v>
      </c>
      <c r="H148" s="36"/>
      <c r="I148" s="22">
        <v>-1326489.8967506385</v>
      </c>
      <c r="J148" s="36">
        <v>-1382275.9321918038</v>
      </c>
      <c r="K148" s="478">
        <f t="shared" si="43"/>
        <v>-2708765.8289424423</v>
      </c>
      <c r="L148" s="478"/>
      <c r="M148" s="36">
        <v>-1088842.0824706783</v>
      </c>
      <c r="N148" s="36">
        <v>-1161086.4604951169</v>
      </c>
      <c r="O148" s="36">
        <v>-519153.06122673844</v>
      </c>
      <c r="P148" s="22">
        <v>198883.51385740703</v>
      </c>
      <c r="Q148" s="19">
        <f t="shared" si="44"/>
        <v>-2570198.0903351265</v>
      </c>
      <c r="R148" s="22"/>
      <c r="S148" s="22">
        <v>-1088842.0824706783</v>
      </c>
      <c r="T148" s="36">
        <v>-1089444.3965874782</v>
      </c>
      <c r="U148" s="36">
        <v>-175173.14</v>
      </c>
      <c r="V148" s="36">
        <v>-67077.64</v>
      </c>
      <c r="W148" s="491">
        <f t="shared" si="45"/>
        <v>-519153.06122673844</v>
      </c>
      <c r="X148" s="22">
        <f t="shared" si="62"/>
        <v>290403.90719339135</v>
      </c>
      <c r="Y148" s="19">
        <f t="shared" si="46"/>
        <v>-2649286.413091504</v>
      </c>
      <c r="Z148" s="546"/>
      <c r="AA148" s="22">
        <f t="shared" si="47"/>
        <v>-235.94626409652054</v>
      </c>
      <c r="AB148" s="22">
        <f t="shared" si="48"/>
        <v>-245.86907367339094</v>
      </c>
      <c r="AC148" s="22">
        <f t="shared" si="49"/>
        <v>-481.81533776991148</v>
      </c>
      <c r="AE148" s="491">
        <f t="shared" si="50"/>
        <v>-189.95849310374709</v>
      </c>
      <c r="AF148" s="491">
        <f t="shared" si="51"/>
        <v>-202.56218780445167</v>
      </c>
      <c r="AG148" s="491">
        <f t="shared" si="52"/>
        <v>-90.571015566423313</v>
      </c>
      <c r="AH148" s="491">
        <f t="shared" si="53"/>
        <v>34.69705405746808</v>
      </c>
      <c r="AI148" s="491">
        <f t="shared" si="54"/>
        <v>-448.39464241715393</v>
      </c>
      <c r="AK148" s="491">
        <f t="shared" si="55"/>
        <v>-186.34983441223315</v>
      </c>
      <c r="AL148" s="491">
        <f t="shared" si="56"/>
        <v>-186.45291743752836</v>
      </c>
      <c r="AM148" s="491">
        <f t="shared" si="57"/>
        <v>-29.980000000000004</v>
      </c>
      <c r="AN148" s="491">
        <f t="shared" si="58"/>
        <v>-11.48</v>
      </c>
      <c r="AO148" s="491">
        <f t="shared" si="59"/>
        <v>-88.850429783799157</v>
      </c>
      <c r="AP148" s="491">
        <f t="shared" si="60"/>
        <v>49.701165016839184</v>
      </c>
      <c r="AQ148" s="491">
        <f t="shared" si="61"/>
        <v>-453.41201661672153</v>
      </c>
    </row>
    <row r="149" spans="1:43">
      <c r="A149" s="240">
        <v>441</v>
      </c>
      <c r="B149" s="364">
        <v>9</v>
      </c>
      <c r="C149" s="364">
        <v>9</v>
      </c>
      <c r="D149" s="18" t="s">
        <v>172</v>
      </c>
      <c r="E149" s="21">
        <v>4473</v>
      </c>
      <c r="F149" s="21">
        <v>4421</v>
      </c>
      <c r="G149" s="36">
        <v>4396</v>
      </c>
      <c r="H149" s="36"/>
      <c r="I149" s="22">
        <v>-678572.22119244223</v>
      </c>
      <c r="J149" s="36">
        <v>-193986.58508298401</v>
      </c>
      <c r="K149" s="478">
        <f t="shared" si="43"/>
        <v>-872558.80627542618</v>
      </c>
      <c r="L149" s="478"/>
      <c r="M149" s="36">
        <v>-829996.46312295948</v>
      </c>
      <c r="N149" s="36">
        <v>-247162.28629509846</v>
      </c>
      <c r="O149" s="36">
        <v>-400414.45981915749</v>
      </c>
      <c r="P149" s="22">
        <v>153395.67598806639</v>
      </c>
      <c r="Q149" s="19">
        <f t="shared" si="44"/>
        <v>-1324177.5332491491</v>
      </c>
      <c r="R149" s="22"/>
      <c r="S149" s="22">
        <v>-829996.46312295948</v>
      </c>
      <c r="T149" s="36">
        <v>-191905.90727631422</v>
      </c>
      <c r="U149" s="36">
        <v>-131792.08000000002</v>
      </c>
      <c r="V149" s="36">
        <v>-50466.080000000002</v>
      </c>
      <c r="W149" s="491">
        <f t="shared" si="45"/>
        <v>-400414.45981915749</v>
      </c>
      <c r="X149" s="22">
        <f t="shared" si="62"/>
        <v>218486.32141402503</v>
      </c>
      <c r="Y149" s="19">
        <f t="shared" si="46"/>
        <v>-1386088.6688044062</v>
      </c>
      <c r="Z149" s="546"/>
      <c r="AA149" s="22">
        <f t="shared" si="47"/>
        <v>-151.70405123908836</v>
      </c>
      <c r="AB149" s="22">
        <f t="shared" si="48"/>
        <v>-43.368340058793649</v>
      </c>
      <c r="AC149" s="22">
        <f t="shared" si="49"/>
        <v>-195.07239129788201</v>
      </c>
      <c r="AE149" s="491">
        <f t="shared" si="50"/>
        <v>-187.73953022460066</v>
      </c>
      <c r="AF149" s="491">
        <f t="shared" si="51"/>
        <v>-55.906420786043533</v>
      </c>
      <c r="AG149" s="491">
        <f t="shared" si="52"/>
        <v>-90.571015566423313</v>
      </c>
      <c r="AH149" s="491">
        <f t="shared" si="53"/>
        <v>34.69705405746808</v>
      </c>
      <c r="AI149" s="491">
        <f t="shared" si="54"/>
        <v>-299.51991251959942</v>
      </c>
      <c r="AK149" s="491">
        <f t="shared" si="55"/>
        <v>-188.80720271222918</v>
      </c>
      <c r="AL149" s="491">
        <f t="shared" si="56"/>
        <v>-43.654664985512788</v>
      </c>
      <c r="AM149" s="491">
        <f t="shared" si="57"/>
        <v>-29.980000000000004</v>
      </c>
      <c r="AN149" s="491">
        <f t="shared" si="58"/>
        <v>-11.48</v>
      </c>
      <c r="AO149" s="491">
        <f t="shared" si="59"/>
        <v>-91.086091860590869</v>
      </c>
      <c r="AP149" s="491">
        <f t="shared" si="60"/>
        <v>49.701165016839177</v>
      </c>
      <c r="AQ149" s="491">
        <f t="shared" si="61"/>
        <v>-315.30679454149367</v>
      </c>
    </row>
    <row r="150" spans="1:43">
      <c r="A150" s="240">
        <v>444</v>
      </c>
      <c r="B150" s="364">
        <v>1</v>
      </c>
      <c r="C150" s="484">
        <v>34</v>
      </c>
      <c r="D150" s="18" t="s">
        <v>173</v>
      </c>
      <c r="E150" s="21">
        <v>45988</v>
      </c>
      <c r="F150" s="21">
        <v>45811</v>
      </c>
      <c r="G150" s="36">
        <v>45645</v>
      </c>
      <c r="H150" s="36"/>
      <c r="I150" s="22">
        <v>1741465.0762853224</v>
      </c>
      <c r="J150" s="36">
        <v>3958693.2397983586</v>
      </c>
      <c r="K150" s="478">
        <f t="shared" si="43"/>
        <v>5700158.3160836808</v>
      </c>
      <c r="L150" s="478"/>
      <c r="M150" s="36">
        <v>2478386.7976316563</v>
      </c>
      <c r="N150" s="36">
        <v>3572348.5998611343</v>
      </c>
      <c r="O150" s="36">
        <v>-4149148.7941134186</v>
      </c>
      <c r="P150" s="22">
        <v>1589506.7434266701</v>
      </c>
      <c r="Q150" s="19">
        <f t="shared" si="44"/>
        <v>3491093.3468060419</v>
      </c>
      <c r="R150" s="22"/>
      <c r="S150" s="22">
        <v>2478386.7976316563</v>
      </c>
      <c r="T150" s="36">
        <v>2770592.6734258309</v>
      </c>
      <c r="U150" s="36">
        <v>-1368437.1</v>
      </c>
      <c r="V150" s="36">
        <v>-524004.60000000003</v>
      </c>
      <c r="W150" s="491">
        <f t="shared" si="45"/>
        <v>-4149148.7941134186</v>
      </c>
      <c r="X150" s="22">
        <f t="shared" si="62"/>
        <v>2268609.6771936244</v>
      </c>
      <c r="Y150" s="19">
        <f t="shared" si="46"/>
        <v>1475998.6541376933</v>
      </c>
      <c r="Z150" s="546"/>
      <c r="AA150" s="22">
        <f t="shared" si="47"/>
        <v>37.867815001420425</v>
      </c>
      <c r="AB150" s="22">
        <f t="shared" si="48"/>
        <v>86.081004605513584</v>
      </c>
      <c r="AC150" s="22">
        <f t="shared" si="49"/>
        <v>123.94881960693399</v>
      </c>
      <c r="AE150" s="491">
        <f t="shared" si="50"/>
        <v>54.100255345477208</v>
      </c>
      <c r="AF150" s="491">
        <f t="shared" si="51"/>
        <v>77.980148869510259</v>
      </c>
      <c r="AG150" s="491">
        <f t="shared" si="52"/>
        <v>-90.571015566423313</v>
      </c>
      <c r="AH150" s="491">
        <f t="shared" si="53"/>
        <v>34.69705405746808</v>
      </c>
      <c r="AI150" s="491">
        <f t="shared" si="54"/>
        <v>76.20644270603222</v>
      </c>
      <c r="AK150" s="491">
        <f t="shared" si="55"/>
        <v>54.29700509654193</v>
      </c>
      <c r="AL150" s="491">
        <f t="shared" si="56"/>
        <v>60.698711215375852</v>
      </c>
      <c r="AM150" s="491">
        <f t="shared" si="57"/>
        <v>-29.98</v>
      </c>
      <c r="AN150" s="491">
        <f t="shared" si="58"/>
        <v>-11.48</v>
      </c>
      <c r="AO150" s="491">
        <f t="shared" si="59"/>
        <v>-90.900400791180161</v>
      </c>
      <c r="AP150" s="491">
        <f t="shared" si="60"/>
        <v>49.701165016839184</v>
      </c>
      <c r="AQ150" s="491">
        <f t="shared" si="61"/>
        <v>32.336480537576804</v>
      </c>
    </row>
    <row r="151" spans="1:43">
      <c r="A151" s="240">
        <v>445</v>
      </c>
      <c r="B151" s="364">
        <v>2</v>
      </c>
      <c r="C151" s="364">
        <v>2</v>
      </c>
      <c r="D151" s="18" t="s">
        <v>174</v>
      </c>
      <c r="E151" s="21">
        <v>15086</v>
      </c>
      <c r="F151" s="21">
        <v>14991</v>
      </c>
      <c r="G151" s="36">
        <v>14999</v>
      </c>
      <c r="H151" s="36"/>
      <c r="I151" s="22">
        <v>-3399389.9714153982</v>
      </c>
      <c r="J151" s="36">
        <v>-222476.07213752993</v>
      </c>
      <c r="K151" s="478">
        <f t="shared" si="43"/>
        <v>-3621866.0435529281</v>
      </c>
      <c r="L151" s="478"/>
      <c r="M151" s="36">
        <v>-4499630.5183719164</v>
      </c>
      <c r="N151" s="36">
        <v>-793600.92866613599</v>
      </c>
      <c r="O151" s="36">
        <v>-1357750.0943562519</v>
      </c>
      <c r="P151" s="22">
        <v>520143.53737550398</v>
      </c>
      <c r="Q151" s="19">
        <f t="shared" si="44"/>
        <v>-6130838.0040188003</v>
      </c>
      <c r="R151" s="22"/>
      <c r="S151" s="22">
        <v>-4499630.5183719164</v>
      </c>
      <c r="T151" s="36">
        <v>-606234.18406749435</v>
      </c>
      <c r="U151" s="36">
        <v>-449670.02</v>
      </c>
      <c r="V151" s="36">
        <v>-172188.52000000002</v>
      </c>
      <c r="W151" s="491">
        <f t="shared" si="45"/>
        <v>-1357750.0943562519</v>
      </c>
      <c r="X151" s="22">
        <f t="shared" si="62"/>
        <v>745467.77408757096</v>
      </c>
      <c r="Y151" s="19">
        <f t="shared" si="46"/>
        <v>-6340005.562708091</v>
      </c>
      <c r="Z151" s="546"/>
      <c r="AA151" s="22">
        <f t="shared" si="47"/>
        <v>-225.33408268695467</v>
      </c>
      <c r="AB151" s="22">
        <f t="shared" si="48"/>
        <v>-14.747187600260501</v>
      </c>
      <c r="AC151" s="22">
        <f t="shared" si="49"/>
        <v>-240.08127028721518</v>
      </c>
      <c r="AE151" s="491">
        <f t="shared" si="50"/>
        <v>-300.15546116816199</v>
      </c>
      <c r="AF151" s="491">
        <f t="shared" si="51"/>
        <v>-52.938491672746046</v>
      </c>
      <c r="AG151" s="491">
        <f t="shared" si="52"/>
        <v>-90.571015566423313</v>
      </c>
      <c r="AH151" s="491">
        <f t="shared" si="53"/>
        <v>34.69705405746808</v>
      </c>
      <c r="AI151" s="491">
        <f t="shared" si="54"/>
        <v>-408.96791434986329</v>
      </c>
      <c r="AK151" s="491">
        <f t="shared" si="55"/>
        <v>-299.99536758263326</v>
      </c>
      <c r="AL151" s="491">
        <f t="shared" si="56"/>
        <v>-40.41830682495462</v>
      </c>
      <c r="AM151" s="491">
        <f t="shared" si="57"/>
        <v>-29.98</v>
      </c>
      <c r="AN151" s="491">
        <f t="shared" si="58"/>
        <v>-11.48</v>
      </c>
      <c r="AO151" s="491">
        <f t="shared" si="59"/>
        <v>-90.522707804270411</v>
      </c>
      <c r="AP151" s="491">
        <f t="shared" si="60"/>
        <v>49.701165016839184</v>
      </c>
      <c r="AQ151" s="491">
        <f t="shared" si="61"/>
        <v>-422.69521719501904</v>
      </c>
    </row>
    <row r="152" spans="1:43">
      <c r="A152" s="240">
        <v>475</v>
      </c>
      <c r="B152" s="364">
        <v>15</v>
      </c>
      <c r="C152" s="364">
        <v>15</v>
      </c>
      <c r="D152" s="18" t="s">
        <v>175</v>
      </c>
      <c r="E152" s="21">
        <v>5487</v>
      </c>
      <c r="F152" s="21">
        <v>5479</v>
      </c>
      <c r="G152" s="36">
        <v>5456</v>
      </c>
      <c r="H152" s="36"/>
      <c r="I152" s="22">
        <v>-1220835.1691205476</v>
      </c>
      <c r="J152" s="36">
        <v>-942752.72653293004</v>
      </c>
      <c r="K152" s="478">
        <f t="shared" si="43"/>
        <v>-2163587.8956534779</v>
      </c>
      <c r="L152" s="478"/>
      <c r="M152" s="36">
        <v>-1368804.3046799542</v>
      </c>
      <c r="N152" s="36">
        <v>-981932.40847028233</v>
      </c>
      <c r="O152" s="36">
        <v>-496238.59428843332</v>
      </c>
      <c r="P152" s="22">
        <v>190105.1591808676</v>
      </c>
      <c r="Q152" s="19">
        <f t="shared" si="44"/>
        <v>-2656870.1482578027</v>
      </c>
      <c r="R152" s="22"/>
      <c r="S152" s="22">
        <v>-1368804.3046799542</v>
      </c>
      <c r="T152" s="36">
        <v>-913452.49427803652</v>
      </c>
      <c r="U152" s="36">
        <v>-163570.88</v>
      </c>
      <c r="V152" s="36">
        <v>-62634.880000000005</v>
      </c>
      <c r="W152" s="491">
        <f t="shared" si="45"/>
        <v>-496238.59428843332</v>
      </c>
      <c r="X152" s="22">
        <f t="shared" si="62"/>
        <v>271169.55633187457</v>
      </c>
      <c r="Y152" s="19">
        <f t="shared" si="46"/>
        <v>-2733531.5969145494</v>
      </c>
      <c r="Z152" s="546"/>
      <c r="AA152" s="22">
        <f t="shared" si="47"/>
        <v>-222.49593022062103</v>
      </c>
      <c r="AB152" s="22">
        <f t="shared" si="48"/>
        <v>-171.81569647037179</v>
      </c>
      <c r="AC152" s="22">
        <f t="shared" si="49"/>
        <v>-394.31162669099285</v>
      </c>
      <c r="AE152" s="491">
        <f t="shared" si="50"/>
        <v>-249.8273963642917</v>
      </c>
      <c r="AF152" s="491">
        <f t="shared" si="51"/>
        <v>-179.21744998545032</v>
      </c>
      <c r="AG152" s="491">
        <f t="shared" si="52"/>
        <v>-90.571015566423313</v>
      </c>
      <c r="AH152" s="491">
        <f t="shared" si="53"/>
        <v>34.69705405746808</v>
      </c>
      <c r="AI152" s="491">
        <f t="shared" si="54"/>
        <v>-484.91880785869733</v>
      </c>
      <c r="AK152" s="491">
        <f t="shared" si="55"/>
        <v>-250.88055437682445</v>
      </c>
      <c r="AL152" s="491">
        <f t="shared" si="56"/>
        <v>-167.42164484568119</v>
      </c>
      <c r="AM152" s="491">
        <f t="shared" si="57"/>
        <v>-29.98</v>
      </c>
      <c r="AN152" s="491">
        <f t="shared" si="58"/>
        <v>-11.48</v>
      </c>
      <c r="AO152" s="491">
        <f t="shared" si="59"/>
        <v>-90.952821533803757</v>
      </c>
      <c r="AP152" s="491">
        <f t="shared" si="60"/>
        <v>49.701165016839184</v>
      </c>
      <c r="AQ152" s="491">
        <f t="shared" si="61"/>
        <v>-501.01385573947022</v>
      </c>
    </row>
    <row r="153" spans="1:43">
      <c r="A153" s="240">
        <v>480</v>
      </c>
      <c r="B153" s="364">
        <v>2</v>
      </c>
      <c r="C153" s="364">
        <v>2</v>
      </c>
      <c r="D153" s="18" t="s">
        <v>176</v>
      </c>
      <c r="E153" s="21">
        <v>1990</v>
      </c>
      <c r="F153" s="21">
        <v>1978</v>
      </c>
      <c r="G153" s="36">
        <v>1930</v>
      </c>
      <c r="H153" s="36"/>
      <c r="I153" s="22">
        <v>261707.27360177401</v>
      </c>
      <c r="J153" s="36">
        <v>74941.251000869946</v>
      </c>
      <c r="K153" s="478">
        <f t="shared" si="43"/>
        <v>336648.52460264397</v>
      </c>
      <c r="L153" s="478"/>
      <c r="M153" s="36">
        <v>111836.96442156307</v>
      </c>
      <c r="N153" s="36">
        <v>-3545.877234525467</v>
      </c>
      <c r="O153" s="36">
        <v>-179149.46879038532</v>
      </c>
      <c r="P153" s="22">
        <v>68630.772925671859</v>
      </c>
      <c r="Q153" s="19">
        <f t="shared" si="44"/>
        <v>-2227.6086776758602</v>
      </c>
      <c r="R153" s="22"/>
      <c r="S153" s="22">
        <v>111836.96442156307</v>
      </c>
      <c r="T153" s="36">
        <v>-4038.5316910310476</v>
      </c>
      <c r="U153" s="36">
        <v>-57861.4</v>
      </c>
      <c r="V153" s="36">
        <v>-22156.400000000001</v>
      </c>
      <c r="W153" s="491">
        <f t="shared" si="45"/>
        <v>-179149.46879038532</v>
      </c>
      <c r="X153" s="22">
        <f t="shared" si="62"/>
        <v>95923.248482499621</v>
      </c>
      <c r="Y153" s="19">
        <f t="shared" si="46"/>
        <v>-55445.587577353697</v>
      </c>
      <c r="Z153" s="546"/>
      <c r="AA153" s="22">
        <f t="shared" si="47"/>
        <v>131.51119276471056</v>
      </c>
      <c r="AB153" s="22">
        <f t="shared" si="48"/>
        <v>37.658920100939675</v>
      </c>
      <c r="AC153" s="22">
        <f t="shared" si="49"/>
        <v>169.17011286565022</v>
      </c>
      <c r="AE153" s="491">
        <f t="shared" si="50"/>
        <v>56.540426906755847</v>
      </c>
      <c r="AF153" s="491">
        <f t="shared" si="51"/>
        <v>-1.7926578536529156</v>
      </c>
      <c r="AG153" s="491">
        <f t="shared" si="52"/>
        <v>-90.571015566423313</v>
      </c>
      <c r="AH153" s="491">
        <f t="shared" si="53"/>
        <v>34.69705405746808</v>
      </c>
      <c r="AI153" s="491">
        <f t="shared" si="54"/>
        <v>-1.1261924558523055</v>
      </c>
      <c r="AK153" s="491">
        <f t="shared" si="55"/>
        <v>57.946613689929052</v>
      </c>
      <c r="AL153" s="491">
        <f t="shared" si="56"/>
        <v>-2.0925034668554652</v>
      </c>
      <c r="AM153" s="491">
        <f t="shared" si="57"/>
        <v>-29.98</v>
      </c>
      <c r="AN153" s="491">
        <f t="shared" si="58"/>
        <v>-11.48</v>
      </c>
      <c r="AO153" s="491">
        <f t="shared" si="59"/>
        <v>-92.823558958748876</v>
      </c>
      <c r="AP153" s="491">
        <f t="shared" si="60"/>
        <v>49.701165016839184</v>
      </c>
      <c r="AQ153" s="491">
        <f t="shared" si="61"/>
        <v>-28.728283718836114</v>
      </c>
    </row>
    <row r="154" spans="1:43">
      <c r="A154" s="240">
        <v>481</v>
      </c>
      <c r="B154" s="364">
        <v>2</v>
      </c>
      <c r="C154" s="364">
        <v>2</v>
      </c>
      <c r="D154" s="18" t="s">
        <v>177</v>
      </c>
      <c r="E154" s="21">
        <v>9612</v>
      </c>
      <c r="F154" s="21">
        <v>9642</v>
      </c>
      <c r="G154" s="36">
        <v>9619</v>
      </c>
      <c r="H154" s="36"/>
      <c r="I154" s="22">
        <v>180558.41929749332</v>
      </c>
      <c r="J154" s="36">
        <v>31496.55409443851</v>
      </c>
      <c r="K154" s="478">
        <f t="shared" si="43"/>
        <v>212054.97339193182</v>
      </c>
      <c r="L154" s="478"/>
      <c r="M154" s="36">
        <v>328508.05771031545</v>
      </c>
      <c r="N154" s="36">
        <v>4432.0388815797669</v>
      </c>
      <c r="O154" s="36">
        <v>-873285.73209145362</v>
      </c>
      <c r="P154" s="22">
        <v>334548.99522210722</v>
      </c>
      <c r="Q154" s="19">
        <f t="shared" si="44"/>
        <v>-205796.6402774512</v>
      </c>
      <c r="R154" s="22"/>
      <c r="S154" s="22">
        <v>328508.05771031545</v>
      </c>
      <c r="T154" s="36">
        <v>-19686.310700162467</v>
      </c>
      <c r="U154" s="36">
        <v>-288377.62</v>
      </c>
      <c r="V154" s="36">
        <v>-110426.12000000001</v>
      </c>
      <c r="W154" s="491">
        <f t="shared" si="45"/>
        <v>-873285.73209145362</v>
      </c>
      <c r="X154" s="22">
        <f t="shared" si="62"/>
        <v>478075.50629697612</v>
      </c>
      <c r="Y154" s="19">
        <f t="shared" si="46"/>
        <v>-485192.21878432459</v>
      </c>
      <c r="Z154" s="546"/>
      <c r="AA154" s="22">
        <f t="shared" si="47"/>
        <v>18.784687817050909</v>
      </c>
      <c r="AB154" s="22">
        <f t="shared" si="48"/>
        <v>3.2767950576819089</v>
      </c>
      <c r="AC154" s="22">
        <f t="shared" si="49"/>
        <v>22.061482874732814</v>
      </c>
      <c r="AE154" s="491">
        <f t="shared" si="50"/>
        <v>34.070530772693992</v>
      </c>
      <c r="AF154" s="491">
        <f t="shared" si="51"/>
        <v>0.45965970561914199</v>
      </c>
      <c r="AG154" s="491">
        <f t="shared" si="52"/>
        <v>-90.571015566423313</v>
      </c>
      <c r="AH154" s="491">
        <f t="shared" si="53"/>
        <v>34.69705405746808</v>
      </c>
      <c r="AI154" s="491">
        <f t="shared" si="54"/>
        <v>-21.343771030642106</v>
      </c>
      <c r="AK154" s="491">
        <f t="shared" si="55"/>
        <v>34.151996851056808</v>
      </c>
      <c r="AL154" s="491">
        <f t="shared" si="56"/>
        <v>-2.0466067886643589</v>
      </c>
      <c r="AM154" s="491">
        <f t="shared" si="57"/>
        <v>-29.98</v>
      </c>
      <c r="AN154" s="491">
        <f t="shared" si="58"/>
        <v>-11.48</v>
      </c>
      <c r="AO154" s="491">
        <f t="shared" si="59"/>
        <v>-90.787580007428389</v>
      </c>
      <c r="AP154" s="491">
        <f t="shared" si="60"/>
        <v>49.701165016839184</v>
      </c>
      <c r="AQ154" s="491">
        <f t="shared" si="61"/>
        <v>-50.441024928196754</v>
      </c>
    </row>
    <row r="155" spans="1:43">
      <c r="A155" s="240">
        <v>483</v>
      </c>
      <c r="B155" s="364">
        <v>17</v>
      </c>
      <c r="C155" s="364">
        <v>17</v>
      </c>
      <c r="D155" s="18" t="s">
        <v>178</v>
      </c>
      <c r="E155" s="21">
        <v>1076</v>
      </c>
      <c r="F155" s="21">
        <v>1067</v>
      </c>
      <c r="G155" s="36">
        <v>1055</v>
      </c>
      <c r="H155" s="36"/>
      <c r="I155" s="22">
        <v>-80834.448165230875</v>
      </c>
      <c r="J155" s="36">
        <v>-199561.12783781782</v>
      </c>
      <c r="K155" s="478">
        <f t="shared" si="43"/>
        <v>-280395.57600304869</v>
      </c>
      <c r="L155" s="478"/>
      <c r="M155" s="36">
        <v>-212018.61245962916</v>
      </c>
      <c r="N155" s="36">
        <v>-275470.68724682397</v>
      </c>
      <c r="O155" s="36">
        <v>-96639.273609373675</v>
      </c>
      <c r="P155" s="22">
        <v>37021.756679318438</v>
      </c>
      <c r="Q155" s="19">
        <f t="shared" si="44"/>
        <v>-547106.81663650833</v>
      </c>
      <c r="R155" s="22"/>
      <c r="S155" s="22">
        <v>-212018.61245962916</v>
      </c>
      <c r="T155" s="36">
        <v>-262134.66453407961</v>
      </c>
      <c r="U155" s="36">
        <v>-31628.9</v>
      </c>
      <c r="V155" s="36">
        <v>-12111.4</v>
      </c>
      <c r="W155" s="491">
        <f t="shared" si="45"/>
        <v>-96639.273609373675</v>
      </c>
      <c r="X155" s="22">
        <f t="shared" si="62"/>
        <v>52434.729092765345</v>
      </c>
      <c r="Y155" s="19">
        <f t="shared" si="46"/>
        <v>-562098.1215103172</v>
      </c>
      <c r="Z155" s="546"/>
      <c r="AA155" s="22">
        <f t="shared" si="47"/>
        <v>-75.124951826422745</v>
      </c>
      <c r="AB155" s="22">
        <f t="shared" si="48"/>
        <v>-185.46573219128049</v>
      </c>
      <c r="AC155" s="22">
        <f t="shared" si="49"/>
        <v>-260.59068401770321</v>
      </c>
      <c r="AE155" s="491">
        <f t="shared" si="50"/>
        <v>-198.705353757853</v>
      </c>
      <c r="AF155" s="491">
        <f t="shared" si="51"/>
        <v>-258.17309020320897</v>
      </c>
      <c r="AG155" s="491">
        <f t="shared" si="52"/>
        <v>-90.571015566423313</v>
      </c>
      <c r="AH155" s="491">
        <f t="shared" si="53"/>
        <v>34.69705405746808</v>
      </c>
      <c r="AI155" s="491">
        <f t="shared" si="54"/>
        <v>-512.75240547001715</v>
      </c>
      <c r="AK155" s="491">
        <f t="shared" si="55"/>
        <v>-200.96550944040678</v>
      </c>
      <c r="AL155" s="491">
        <f t="shared" si="56"/>
        <v>-248.46887633562048</v>
      </c>
      <c r="AM155" s="491">
        <f t="shared" si="57"/>
        <v>-29.98</v>
      </c>
      <c r="AN155" s="491">
        <f t="shared" si="58"/>
        <v>-11.48</v>
      </c>
      <c r="AO155" s="491">
        <f t="shared" si="59"/>
        <v>-91.601207212676471</v>
      </c>
      <c r="AP155" s="491">
        <f t="shared" si="60"/>
        <v>49.701165016839191</v>
      </c>
      <c r="AQ155" s="491">
        <f t="shared" si="61"/>
        <v>-532.79442797186459</v>
      </c>
    </row>
    <row r="156" spans="1:43">
      <c r="A156" s="240">
        <v>484</v>
      </c>
      <c r="B156" s="364">
        <v>4</v>
      </c>
      <c r="C156" s="364">
        <v>4</v>
      </c>
      <c r="D156" s="18" t="s">
        <v>179</v>
      </c>
      <c r="E156" s="21">
        <v>3055</v>
      </c>
      <c r="F156" s="21">
        <v>2967</v>
      </c>
      <c r="G156" s="36">
        <v>2966</v>
      </c>
      <c r="H156" s="36"/>
      <c r="I156" s="22">
        <v>-353441.73405280849</v>
      </c>
      <c r="J156" s="36">
        <v>137353.20232779079</v>
      </c>
      <c r="K156" s="478">
        <f t="shared" si="43"/>
        <v>-216088.5317250177</v>
      </c>
      <c r="L156" s="478"/>
      <c r="M156" s="36">
        <v>-370876.19512735825</v>
      </c>
      <c r="N156" s="36">
        <v>68537.646507680751</v>
      </c>
      <c r="O156" s="36">
        <v>-268724.20318557799</v>
      </c>
      <c r="P156" s="22">
        <v>102946.15938850779</v>
      </c>
      <c r="Q156" s="19">
        <f t="shared" si="44"/>
        <v>-468116.59241674765</v>
      </c>
      <c r="R156" s="22"/>
      <c r="S156" s="22">
        <v>-370876.19512735825</v>
      </c>
      <c r="T156" s="36">
        <v>16611.038624562185</v>
      </c>
      <c r="U156" s="36">
        <v>-88920.680000000008</v>
      </c>
      <c r="V156" s="36">
        <v>-34049.68</v>
      </c>
      <c r="W156" s="491">
        <f t="shared" si="45"/>
        <v>-268724.20318557799</v>
      </c>
      <c r="X156" s="22">
        <f t="shared" si="62"/>
        <v>147413.65543994503</v>
      </c>
      <c r="Y156" s="19">
        <f t="shared" si="46"/>
        <v>-598546.06424842903</v>
      </c>
      <c r="Z156" s="546"/>
      <c r="AA156" s="22">
        <f t="shared" si="47"/>
        <v>-115.69287530370163</v>
      </c>
      <c r="AB156" s="22">
        <f t="shared" si="48"/>
        <v>44.960131694857871</v>
      </c>
      <c r="AC156" s="22">
        <f t="shared" si="49"/>
        <v>-70.732743608843762</v>
      </c>
      <c r="AE156" s="491">
        <f t="shared" si="50"/>
        <v>-125.00040280665934</v>
      </c>
      <c r="AF156" s="491">
        <f t="shared" si="51"/>
        <v>23.099981970906892</v>
      </c>
      <c r="AG156" s="491">
        <f t="shared" si="52"/>
        <v>-90.571015566423327</v>
      </c>
      <c r="AH156" s="491">
        <f t="shared" si="53"/>
        <v>34.69705405746808</v>
      </c>
      <c r="AI156" s="491">
        <f t="shared" si="54"/>
        <v>-157.77438234470767</v>
      </c>
      <c r="AK156" s="491">
        <f t="shared" si="55"/>
        <v>-125.04254724455774</v>
      </c>
      <c r="AL156" s="491">
        <f t="shared" si="56"/>
        <v>5.6004850386251466</v>
      </c>
      <c r="AM156" s="491">
        <f t="shared" si="57"/>
        <v>-29.980000000000004</v>
      </c>
      <c r="AN156" s="491">
        <f t="shared" si="58"/>
        <v>-11.48</v>
      </c>
      <c r="AO156" s="491">
        <f t="shared" si="59"/>
        <v>-90.601551984348617</v>
      </c>
      <c r="AP156" s="491">
        <f t="shared" si="60"/>
        <v>49.701165016839184</v>
      </c>
      <c r="AQ156" s="491">
        <f t="shared" si="61"/>
        <v>-201.80244917344203</v>
      </c>
    </row>
    <row r="157" spans="1:43">
      <c r="A157" s="240">
        <v>489</v>
      </c>
      <c r="B157" s="364">
        <v>8</v>
      </c>
      <c r="C157" s="364">
        <v>8</v>
      </c>
      <c r="D157" s="18" t="s">
        <v>180</v>
      </c>
      <c r="E157" s="21">
        <v>1835</v>
      </c>
      <c r="F157" s="21">
        <v>1791</v>
      </c>
      <c r="G157" s="36">
        <v>1752</v>
      </c>
      <c r="H157" s="36"/>
      <c r="I157" s="22">
        <v>741397.29173486971</v>
      </c>
      <c r="J157" s="36">
        <v>436512.14291764138</v>
      </c>
      <c r="K157" s="478">
        <f t="shared" si="43"/>
        <v>1177909.434652511</v>
      </c>
      <c r="L157" s="478"/>
      <c r="M157" s="36">
        <v>633509.21216143866</v>
      </c>
      <c r="N157" s="36">
        <v>330104.97979658458</v>
      </c>
      <c r="O157" s="36">
        <v>-162212.68887946414</v>
      </c>
      <c r="P157" s="22">
        <v>62142.423816925329</v>
      </c>
      <c r="Q157" s="19">
        <f t="shared" si="44"/>
        <v>863543.92689548444</v>
      </c>
      <c r="R157" s="22"/>
      <c r="S157" s="22">
        <v>633509.21216143866</v>
      </c>
      <c r="T157" s="36">
        <v>298760.00011385273</v>
      </c>
      <c r="U157" s="36">
        <v>-52524.959999999999</v>
      </c>
      <c r="V157" s="36">
        <v>-20112.96</v>
      </c>
      <c r="W157" s="491">
        <f t="shared" si="45"/>
        <v>-162212.68887946414</v>
      </c>
      <c r="X157" s="22">
        <f t="shared" si="62"/>
        <v>87076.441109502251</v>
      </c>
      <c r="Y157" s="19">
        <f t="shared" si="46"/>
        <v>784495.04450532945</v>
      </c>
      <c r="Z157" s="546"/>
      <c r="AA157" s="22">
        <f t="shared" si="47"/>
        <v>404.03122165387992</v>
      </c>
      <c r="AB157" s="22">
        <f t="shared" si="48"/>
        <v>237.88127679435499</v>
      </c>
      <c r="AC157" s="22">
        <f t="shared" si="49"/>
        <v>641.91249844823494</v>
      </c>
      <c r="AE157" s="491">
        <f t="shared" si="50"/>
        <v>353.71815307729685</v>
      </c>
      <c r="AF157" s="491">
        <f t="shared" si="51"/>
        <v>184.31322155029849</v>
      </c>
      <c r="AG157" s="491">
        <f t="shared" si="52"/>
        <v>-90.571015566423313</v>
      </c>
      <c r="AH157" s="491">
        <f t="shared" si="53"/>
        <v>34.69705405746808</v>
      </c>
      <c r="AI157" s="491">
        <f t="shared" si="54"/>
        <v>482.15741311864014</v>
      </c>
      <c r="AK157" s="491">
        <f t="shared" si="55"/>
        <v>361.59201607388053</v>
      </c>
      <c r="AL157" s="491">
        <f t="shared" si="56"/>
        <v>170.52511422023557</v>
      </c>
      <c r="AM157" s="491">
        <f t="shared" si="57"/>
        <v>-29.98</v>
      </c>
      <c r="AN157" s="491">
        <f t="shared" si="58"/>
        <v>-11.479999999999999</v>
      </c>
      <c r="AO157" s="491">
        <f t="shared" si="59"/>
        <v>-92.587151186908756</v>
      </c>
      <c r="AP157" s="491">
        <f t="shared" si="60"/>
        <v>49.701165016839184</v>
      </c>
      <c r="AQ157" s="491">
        <f t="shared" si="61"/>
        <v>447.77114412404649</v>
      </c>
    </row>
    <row r="158" spans="1:43">
      <c r="A158" s="240">
        <v>491</v>
      </c>
      <c r="B158" s="364">
        <v>10</v>
      </c>
      <c r="C158" s="364">
        <v>10</v>
      </c>
      <c r="D158" s="18" t="s">
        <v>181</v>
      </c>
      <c r="E158" s="21">
        <v>52122</v>
      </c>
      <c r="F158" s="21">
        <v>51980</v>
      </c>
      <c r="G158" s="36">
        <v>51919</v>
      </c>
      <c r="H158" s="36"/>
      <c r="I158" s="22">
        <v>-9833567.5417955555</v>
      </c>
      <c r="J158" s="36">
        <v>-4067803.3941691201</v>
      </c>
      <c r="K158" s="478">
        <f t="shared" si="43"/>
        <v>-13901370.935964676</v>
      </c>
      <c r="L158" s="478"/>
      <c r="M158" s="36">
        <v>-12122341.839662476</v>
      </c>
      <c r="N158" s="36">
        <v>-5029793.2100910293</v>
      </c>
      <c r="O158" s="36">
        <v>-4707881.3891426837</v>
      </c>
      <c r="P158" s="22">
        <v>1803552.8699071908</v>
      </c>
      <c r="Q158" s="19">
        <f t="shared" si="44"/>
        <v>-20056463.568989001</v>
      </c>
      <c r="R158" s="22"/>
      <c r="S158" s="22">
        <v>-12122341.839662476</v>
      </c>
      <c r="T158" s="36">
        <v>-4380115.1776557425</v>
      </c>
      <c r="U158" s="36">
        <v>-1556531.62</v>
      </c>
      <c r="V158" s="36">
        <v>-596030.12</v>
      </c>
      <c r="W158" s="491">
        <f t="shared" si="45"/>
        <v>-4707881.3891426837</v>
      </c>
      <c r="X158" s="22">
        <f t="shared" si="62"/>
        <v>2580434.786509274</v>
      </c>
      <c r="Y158" s="19">
        <f t="shared" si="46"/>
        <v>-20782465.35995163</v>
      </c>
      <c r="Z158" s="546"/>
      <c r="AA158" s="22">
        <f t="shared" si="47"/>
        <v>-188.66443232791443</v>
      </c>
      <c r="AB158" s="22">
        <f t="shared" si="48"/>
        <v>-78.043885387535397</v>
      </c>
      <c r="AC158" s="22">
        <f t="shared" si="49"/>
        <v>-266.70831771544982</v>
      </c>
      <c r="AE158" s="491">
        <f t="shared" si="50"/>
        <v>-233.21165524552666</v>
      </c>
      <c r="AF158" s="491">
        <f t="shared" si="51"/>
        <v>-96.764009428453818</v>
      </c>
      <c r="AG158" s="491">
        <f t="shared" si="52"/>
        <v>-90.571015566423313</v>
      </c>
      <c r="AH158" s="491">
        <f t="shared" si="53"/>
        <v>34.69705405746808</v>
      </c>
      <c r="AI158" s="491">
        <f t="shared" si="54"/>
        <v>-385.84962618293576</v>
      </c>
      <c r="AK158" s="491">
        <f t="shared" si="55"/>
        <v>-233.4856572673294</v>
      </c>
      <c r="AL158" s="491">
        <f t="shared" si="56"/>
        <v>-84.364397959431855</v>
      </c>
      <c r="AM158" s="491">
        <f t="shared" si="57"/>
        <v>-29.98</v>
      </c>
      <c r="AN158" s="491">
        <f t="shared" si="58"/>
        <v>-11.48</v>
      </c>
      <c r="AO158" s="491">
        <f t="shared" si="59"/>
        <v>-90.677428092657479</v>
      </c>
      <c r="AP158" s="491">
        <f t="shared" si="60"/>
        <v>49.701165016839191</v>
      </c>
      <c r="AQ158" s="491">
        <f t="shared" si="61"/>
        <v>-400.28631830257962</v>
      </c>
    </row>
    <row r="159" spans="1:43">
      <c r="A159" s="240">
        <v>494</v>
      </c>
      <c r="B159" s="364">
        <v>17</v>
      </c>
      <c r="C159" s="364">
        <v>17</v>
      </c>
      <c r="D159" s="18" t="s">
        <v>182</v>
      </c>
      <c r="E159" s="21">
        <v>8909</v>
      </c>
      <c r="F159" s="21">
        <v>8882</v>
      </c>
      <c r="G159" s="36">
        <v>8827</v>
      </c>
      <c r="H159" s="36"/>
      <c r="I159" s="22">
        <v>-1332285.5570207154</v>
      </c>
      <c r="J159" s="36">
        <v>-1802553.0599030182</v>
      </c>
      <c r="K159" s="478">
        <f t="shared" si="43"/>
        <v>-3134838.6169237336</v>
      </c>
      <c r="L159" s="478"/>
      <c r="M159" s="36">
        <v>-1683048.3172458161</v>
      </c>
      <c r="N159" s="36">
        <v>-1940057.6494636505</v>
      </c>
      <c r="O159" s="36">
        <v>-804451.76026097185</v>
      </c>
      <c r="P159" s="22">
        <v>308179.23413843149</v>
      </c>
      <c r="Q159" s="19">
        <f t="shared" si="44"/>
        <v>-4119378.4928320074</v>
      </c>
      <c r="R159" s="22"/>
      <c r="S159" s="22">
        <v>-1683048.3172458161</v>
      </c>
      <c r="T159" s="36">
        <v>-1829044.9468070478</v>
      </c>
      <c r="U159" s="36">
        <v>-264633.46000000002</v>
      </c>
      <c r="V159" s="36">
        <v>-101333.96</v>
      </c>
      <c r="W159" s="491">
        <f t="shared" si="45"/>
        <v>-804451.76026097185</v>
      </c>
      <c r="X159" s="22">
        <f t="shared" si="62"/>
        <v>438712.18360363948</v>
      </c>
      <c r="Y159" s="19">
        <f t="shared" si="46"/>
        <v>-4243800.2607101966</v>
      </c>
      <c r="Z159" s="546"/>
      <c r="AA159" s="22">
        <f t="shared" si="47"/>
        <v>-149.54378235724721</v>
      </c>
      <c r="AB159" s="22">
        <f t="shared" si="48"/>
        <v>-202.32944886104144</v>
      </c>
      <c r="AC159" s="22">
        <f t="shared" si="49"/>
        <v>-351.87323121828865</v>
      </c>
      <c r="AE159" s="491">
        <f t="shared" si="50"/>
        <v>-189.48979027761948</v>
      </c>
      <c r="AF159" s="491">
        <f t="shared" si="51"/>
        <v>-218.42576553294873</v>
      </c>
      <c r="AG159" s="491">
        <f t="shared" si="52"/>
        <v>-90.571015566423313</v>
      </c>
      <c r="AH159" s="491">
        <f t="shared" si="53"/>
        <v>34.69705405746808</v>
      </c>
      <c r="AI159" s="491">
        <f t="shared" si="54"/>
        <v>-463.78951731952344</v>
      </c>
      <c r="AK159" s="491">
        <f t="shared" si="55"/>
        <v>-190.67047889949202</v>
      </c>
      <c r="AL159" s="491">
        <f t="shared" si="56"/>
        <v>-207.21025793667698</v>
      </c>
      <c r="AM159" s="491">
        <f t="shared" si="57"/>
        <v>-29.980000000000004</v>
      </c>
      <c r="AN159" s="491">
        <f t="shared" si="58"/>
        <v>-11.48</v>
      </c>
      <c r="AO159" s="491">
        <f t="shared" si="59"/>
        <v>-91.135352924093326</v>
      </c>
      <c r="AP159" s="491">
        <f t="shared" si="60"/>
        <v>49.701165016839184</v>
      </c>
      <c r="AQ159" s="491">
        <f t="shared" si="61"/>
        <v>-480.77492474342318</v>
      </c>
    </row>
    <row r="160" spans="1:43">
      <c r="A160" s="240">
        <v>495</v>
      </c>
      <c r="B160" s="364">
        <v>13</v>
      </c>
      <c r="C160" s="364">
        <v>13</v>
      </c>
      <c r="D160" s="18" t="s">
        <v>183</v>
      </c>
      <c r="E160" s="21">
        <v>1488</v>
      </c>
      <c r="F160" s="21">
        <v>1477</v>
      </c>
      <c r="G160" s="36">
        <v>1430</v>
      </c>
      <c r="H160" s="36"/>
      <c r="I160" s="22">
        <v>214609.38296891158</v>
      </c>
      <c r="J160" s="36">
        <v>178712.19771105226</v>
      </c>
      <c r="K160" s="478">
        <f t="shared" si="43"/>
        <v>393321.58067996381</v>
      </c>
      <c r="L160" s="478"/>
      <c r="M160" s="36">
        <v>-7961.7651400020659</v>
      </c>
      <c r="N160" s="36">
        <v>2011.3875876180136</v>
      </c>
      <c r="O160" s="36">
        <v>-133773.38999160723</v>
      </c>
      <c r="P160" s="22">
        <v>51247.548842880351</v>
      </c>
      <c r="Q160" s="19">
        <f t="shared" si="44"/>
        <v>-88476.21870111092</v>
      </c>
      <c r="R160" s="22"/>
      <c r="S160" s="22">
        <v>-7961.7651400020659</v>
      </c>
      <c r="T160" s="36">
        <v>-3015.6275569529107</v>
      </c>
      <c r="U160" s="36">
        <v>-42871.4</v>
      </c>
      <c r="V160" s="36">
        <v>-16416.400000000001</v>
      </c>
      <c r="W160" s="491">
        <f t="shared" si="45"/>
        <v>-133773.38999160723</v>
      </c>
      <c r="X160" s="22">
        <f t="shared" si="62"/>
        <v>71072.665974080039</v>
      </c>
      <c r="Y160" s="19">
        <f t="shared" si="46"/>
        <v>-132965.91671448215</v>
      </c>
      <c r="Z160" s="546"/>
      <c r="AA160" s="22">
        <f t="shared" si="47"/>
        <v>144.22673586620402</v>
      </c>
      <c r="AB160" s="22">
        <f t="shared" si="48"/>
        <v>120.10228340796523</v>
      </c>
      <c r="AC160" s="22">
        <f t="shared" si="49"/>
        <v>264.32901927416924</v>
      </c>
      <c r="AE160" s="491">
        <f t="shared" si="50"/>
        <v>-5.3904977251198822</v>
      </c>
      <c r="AF160" s="491">
        <f t="shared" si="51"/>
        <v>1.3618060850494338</v>
      </c>
      <c r="AG160" s="491">
        <f t="shared" si="52"/>
        <v>-90.571015566423313</v>
      </c>
      <c r="AH160" s="491">
        <f t="shared" si="53"/>
        <v>34.69705405746808</v>
      </c>
      <c r="AI160" s="491">
        <f t="shared" si="54"/>
        <v>-59.902653149025674</v>
      </c>
      <c r="AK160" s="491">
        <f t="shared" si="55"/>
        <v>-5.5676679300713747</v>
      </c>
      <c r="AL160" s="491">
        <f t="shared" si="56"/>
        <v>-2.1088304594076299</v>
      </c>
      <c r="AM160" s="491">
        <f t="shared" si="57"/>
        <v>-29.98</v>
      </c>
      <c r="AN160" s="491">
        <f t="shared" si="58"/>
        <v>-11.48</v>
      </c>
      <c r="AO160" s="491">
        <f t="shared" si="59"/>
        <v>-93.547825168956109</v>
      </c>
      <c r="AP160" s="491">
        <f t="shared" si="60"/>
        <v>49.701165016839191</v>
      </c>
      <c r="AQ160" s="491">
        <f t="shared" si="61"/>
        <v>-92.983158541595913</v>
      </c>
    </row>
    <row r="161" spans="1:43">
      <c r="A161" s="240">
        <v>498</v>
      </c>
      <c r="B161" s="364">
        <v>19</v>
      </c>
      <c r="C161" s="364">
        <v>19</v>
      </c>
      <c r="D161" s="18" t="s">
        <v>184</v>
      </c>
      <c r="E161" s="21">
        <v>2321</v>
      </c>
      <c r="F161" s="21">
        <v>2281</v>
      </c>
      <c r="G161" s="36">
        <v>2325</v>
      </c>
      <c r="H161" s="36"/>
      <c r="I161" s="22">
        <v>-122686.07046232563</v>
      </c>
      <c r="J161" s="36">
        <v>494387.11180132453</v>
      </c>
      <c r="K161" s="478">
        <f t="shared" si="43"/>
        <v>371701.04133899888</v>
      </c>
      <c r="L161" s="478"/>
      <c r="M161" s="36">
        <v>73697.868990974603</v>
      </c>
      <c r="N161" s="36">
        <v>581467.94137752149</v>
      </c>
      <c r="O161" s="36">
        <v>-206592.48650701158</v>
      </c>
      <c r="P161" s="22">
        <v>79143.980305084697</v>
      </c>
      <c r="Q161" s="19">
        <f t="shared" si="44"/>
        <v>527717.30416656926</v>
      </c>
      <c r="R161" s="22"/>
      <c r="S161" s="22">
        <v>73697.868990974603</v>
      </c>
      <c r="T161" s="36">
        <v>541547.28327796189</v>
      </c>
      <c r="U161" s="36">
        <v>-69703.5</v>
      </c>
      <c r="V161" s="36">
        <v>-26691</v>
      </c>
      <c r="W161" s="491">
        <f t="shared" si="45"/>
        <v>-206592.48650701158</v>
      </c>
      <c r="X161" s="22">
        <f t="shared" si="62"/>
        <v>115555.20866415111</v>
      </c>
      <c r="Y161" s="19">
        <f t="shared" si="46"/>
        <v>427813.37442607607</v>
      </c>
      <c r="Z161" s="546"/>
      <c r="AA161" s="22">
        <f t="shared" si="47"/>
        <v>-52.859142810135992</v>
      </c>
      <c r="AB161" s="22">
        <f t="shared" si="48"/>
        <v>213.00608005227252</v>
      </c>
      <c r="AC161" s="22">
        <f t="shared" si="49"/>
        <v>160.14693724213652</v>
      </c>
      <c r="AE161" s="491">
        <f t="shared" si="50"/>
        <v>32.309455936420257</v>
      </c>
      <c r="AF161" s="491">
        <f t="shared" si="51"/>
        <v>254.91799271263545</v>
      </c>
      <c r="AG161" s="491">
        <f t="shared" si="52"/>
        <v>-90.571015566423313</v>
      </c>
      <c r="AH161" s="491">
        <f t="shared" si="53"/>
        <v>34.69705405746808</v>
      </c>
      <c r="AI161" s="491">
        <f t="shared" si="54"/>
        <v>231.3534871401005</v>
      </c>
      <c r="AK161" s="491">
        <f t="shared" si="55"/>
        <v>31.69800816816112</v>
      </c>
      <c r="AL161" s="491">
        <f t="shared" si="56"/>
        <v>232.92356270019866</v>
      </c>
      <c r="AM161" s="491">
        <f t="shared" si="57"/>
        <v>-29.98</v>
      </c>
      <c r="AN161" s="491">
        <f t="shared" si="58"/>
        <v>-11.48</v>
      </c>
      <c r="AO161" s="491">
        <f t="shared" si="59"/>
        <v>-88.856983443875947</v>
      </c>
      <c r="AP161" s="491">
        <f t="shared" si="60"/>
        <v>49.701165016839191</v>
      </c>
      <c r="AQ161" s="491">
        <f t="shared" si="61"/>
        <v>184.00575244132304</v>
      </c>
    </row>
    <row r="162" spans="1:43">
      <c r="A162" s="240">
        <v>499</v>
      </c>
      <c r="B162" s="364">
        <v>15</v>
      </c>
      <c r="C162" s="364">
        <v>15</v>
      </c>
      <c r="D162" s="18" t="s">
        <v>185</v>
      </c>
      <c r="E162" s="21">
        <v>19536</v>
      </c>
      <c r="F162" s="21">
        <v>19662</v>
      </c>
      <c r="G162" s="36">
        <v>19763</v>
      </c>
      <c r="H162" s="36"/>
      <c r="I162" s="22">
        <v>2257095.6570163397</v>
      </c>
      <c r="J162" s="36">
        <v>767945.24610744999</v>
      </c>
      <c r="K162" s="478">
        <f t="shared" si="43"/>
        <v>3025040.9031237895</v>
      </c>
      <c r="L162" s="478"/>
      <c r="M162" s="36">
        <v>1283600.7430349656</v>
      </c>
      <c r="N162" s="36">
        <v>9037.8291318835691</v>
      </c>
      <c r="O162" s="36">
        <v>-1780807.3080670151</v>
      </c>
      <c r="P162" s="22">
        <v>682213.47687793733</v>
      </c>
      <c r="Q162" s="19">
        <f t="shared" si="44"/>
        <v>194044.74097777135</v>
      </c>
      <c r="R162" s="22"/>
      <c r="S162" s="22">
        <v>1283600.7430349656</v>
      </c>
      <c r="T162" s="36">
        <v>-40144.393381725204</v>
      </c>
      <c r="U162" s="36">
        <v>-592494.74</v>
      </c>
      <c r="V162" s="36">
        <v>-226879.24000000002</v>
      </c>
      <c r="W162" s="491">
        <f t="shared" si="45"/>
        <v>-1780807.3080670151</v>
      </c>
      <c r="X162" s="22">
        <f t="shared" si="62"/>
        <v>982244.12422779284</v>
      </c>
      <c r="Y162" s="19">
        <f t="shared" si="46"/>
        <v>-374480.81418598199</v>
      </c>
      <c r="Z162" s="546"/>
      <c r="AA162" s="22">
        <f t="shared" si="47"/>
        <v>115.53519947872337</v>
      </c>
      <c r="AB162" s="22">
        <f t="shared" si="48"/>
        <v>39.309236594361693</v>
      </c>
      <c r="AC162" s="22">
        <f t="shared" si="49"/>
        <v>154.84443607308503</v>
      </c>
      <c r="AE162" s="491">
        <f t="shared" si="50"/>
        <v>65.283325350166081</v>
      </c>
      <c r="AF162" s="491">
        <f t="shared" si="51"/>
        <v>0.45965970561914193</v>
      </c>
      <c r="AG162" s="491">
        <f t="shared" si="52"/>
        <v>-90.571015566423313</v>
      </c>
      <c r="AH162" s="491">
        <f t="shared" si="53"/>
        <v>34.69705405746808</v>
      </c>
      <c r="AI162" s="491">
        <f t="shared" si="54"/>
        <v>9.8690235468299949</v>
      </c>
      <c r="AK162" s="491">
        <f t="shared" si="55"/>
        <v>64.949690989979544</v>
      </c>
      <c r="AL162" s="491">
        <f t="shared" si="56"/>
        <v>-2.0312904610496991</v>
      </c>
      <c r="AM162" s="491">
        <f t="shared" si="57"/>
        <v>-29.98</v>
      </c>
      <c r="AN162" s="491">
        <f t="shared" si="58"/>
        <v>-11.48</v>
      </c>
      <c r="AO162" s="491">
        <f t="shared" si="59"/>
        <v>-90.108146944644801</v>
      </c>
      <c r="AP162" s="491">
        <f t="shared" si="60"/>
        <v>49.701165016839184</v>
      </c>
      <c r="AQ162" s="491">
        <f t="shared" si="61"/>
        <v>-18.948581398875778</v>
      </c>
    </row>
    <row r="163" spans="1:43">
      <c r="A163" s="240">
        <v>500</v>
      </c>
      <c r="B163" s="364">
        <v>13</v>
      </c>
      <c r="C163" s="364">
        <v>13</v>
      </c>
      <c r="D163" s="18" t="s">
        <v>186</v>
      </c>
      <c r="E163" s="21">
        <v>10426</v>
      </c>
      <c r="F163" s="21">
        <v>10486</v>
      </c>
      <c r="G163" s="36">
        <v>10551</v>
      </c>
      <c r="H163" s="36"/>
      <c r="I163" s="22">
        <v>2384572.1870733406</v>
      </c>
      <c r="J163" s="36">
        <v>1272038.2486312264</v>
      </c>
      <c r="K163" s="478">
        <f t="shared" si="43"/>
        <v>3656610.435704567</v>
      </c>
      <c r="L163" s="478"/>
      <c r="M163" s="36">
        <v>2705573.7844638815</v>
      </c>
      <c r="N163" s="36">
        <v>1285616.5212164067</v>
      </c>
      <c r="O163" s="36">
        <v>-949727.6692295149</v>
      </c>
      <c r="P163" s="22">
        <v>363833.30884661031</v>
      </c>
      <c r="Q163" s="19">
        <f t="shared" si="44"/>
        <v>3405295.9452973832</v>
      </c>
      <c r="R163" s="22"/>
      <c r="S163" s="22">
        <v>2705573.7844638815</v>
      </c>
      <c r="T163" s="36">
        <v>1102097.0030962916</v>
      </c>
      <c r="U163" s="36">
        <v>-316318.98</v>
      </c>
      <c r="V163" s="36">
        <v>-121125.48000000001</v>
      </c>
      <c r="W163" s="491">
        <f t="shared" si="45"/>
        <v>-949727.6692295149</v>
      </c>
      <c r="X163" s="22">
        <f t="shared" si="62"/>
        <v>524396.99209267029</v>
      </c>
      <c r="Y163" s="19">
        <f t="shared" si="46"/>
        <v>2944895.6504233289</v>
      </c>
      <c r="Z163" s="546"/>
      <c r="AA163" s="22">
        <f t="shared" si="47"/>
        <v>228.7140022130578</v>
      </c>
      <c r="AB163" s="22">
        <f t="shared" si="48"/>
        <v>122.0063541752567</v>
      </c>
      <c r="AC163" s="22">
        <f t="shared" si="49"/>
        <v>350.72035638831449</v>
      </c>
      <c r="AE163" s="491">
        <f t="shared" si="50"/>
        <v>258.01771738164041</v>
      </c>
      <c r="AF163" s="491">
        <f t="shared" si="51"/>
        <v>122.60313953999683</v>
      </c>
      <c r="AG163" s="491">
        <f t="shared" si="52"/>
        <v>-90.571015566423313</v>
      </c>
      <c r="AH163" s="491">
        <f t="shared" si="53"/>
        <v>34.69705405746808</v>
      </c>
      <c r="AI163" s="491">
        <f t="shared" si="54"/>
        <v>324.74689541268197</v>
      </c>
      <c r="AK163" s="491">
        <f t="shared" si="55"/>
        <v>256.4281854292372</v>
      </c>
      <c r="AL163" s="491">
        <f t="shared" si="56"/>
        <v>104.45427003092517</v>
      </c>
      <c r="AM163" s="491">
        <f t="shared" si="57"/>
        <v>-29.979999999999997</v>
      </c>
      <c r="AN163" s="491">
        <f t="shared" si="58"/>
        <v>-11.48</v>
      </c>
      <c r="AO163" s="491">
        <f t="shared" si="59"/>
        <v>-90.01304797929248</v>
      </c>
      <c r="AP163" s="491">
        <f t="shared" si="60"/>
        <v>49.701165016839191</v>
      </c>
      <c r="AQ163" s="491">
        <f t="shared" si="61"/>
        <v>279.11057249770909</v>
      </c>
    </row>
    <row r="164" spans="1:43">
      <c r="A164" s="240">
        <v>503</v>
      </c>
      <c r="B164" s="364">
        <v>2</v>
      </c>
      <c r="C164" s="364">
        <v>2</v>
      </c>
      <c r="D164" s="18" t="s">
        <v>187</v>
      </c>
      <c r="E164" s="21">
        <v>7594</v>
      </c>
      <c r="F164" s="21">
        <v>7539</v>
      </c>
      <c r="G164" s="36">
        <v>7515</v>
      </c>
      <c r="H164" s="36"/>
      <c r="I164" s="22">
        <v>-873381.28137660876</v>
      </c>
      <c r="J164" s="36">
        <v>-1004338.0367727539</v>
      </c>
      <c r="K164" s="478">
        <f t="shared" si="43"/>
        <v>-1877719.3181493627</v>
      </c>
      <c r="L164" s="478"/>
      <c r="M164" s="36">
        <v>-627304.2812280748</v>
      </c>
      <c r="N164" s="36">
        <v>-758664.3791083364</v>
      </c>
      <c r="O164" s="36">
        <v>-682814.88635526539</v>
      </c>
      <c r="P164" s="22">
        <v>261581.09053925186</v>
      </c>
      <c r="Q164" s="19">
        <f t="shared" si="44"/>
        <v>-1807202.4561524247</v>
      </c>
      <c r="R164" s="22"/>
      <c r="S164" s="22">
        <v>-627304.2812280748</v>
      </c>
      <c r="T164" s="36">
        <v>-664437.31703581568</v>
      </c>
      <c r="U164" s="36">
        <v>-225299.7</v>
      </c>
      <c r="V164" s="36">
        <v>-86272.2</v>
      </c>
      <c r="W164" s="491">
        <f t="shared" si="45"/>
        <v>-682814.88635526539</v>
      </c>
      <c r="X164" s="22">
        <f t="shared" si="62"/>
        <v>373504.25510154647</v>
      </c>
      <c r="Y164" s="19">
        <f t="shared" si="46"/>
        <v>-1912624.1295176095</v>
      </c>
      <c r="Z164" s="546"/>
      <c r="AA164" s="22">
        <f t="shared" si="47"/>
        <v>-115.00938653892662</v>
      </c>
      <c r="AB164" s="22">
        <f t="shared" si="48"/>
        <v>-132.25415285393126</v>
      </c>
      <c r="AC164" s="22">
        <f t="shared" si="49"/>
        <v>-247.26353939285787</v>
      </c>
      <c r="AE164" s="491">
        <f t="shared" si="50"/>
        <v>-83.207889803432124</v>
      </c>
      <c r="AF164" s="491">
        <f t="shared" si="51"/>
        <v>-100.63196433324531</v>
      </c>
      <c r="AG164" s="491">
        <f t="shared" si="52"/>
        <v>-90.571015566423313</v>
      </c>
      <c r="AH164" s="491">
        <f t="shared" si="53"/>
        <v>34.69705405746808</v>
      </c>
      <c r="AI164" s="491">
        <f t="shared" si="54"/>
        <v>-239.71381564563268</v>
      </c>
      <c r="AK164" s="491">
        <f t="shared" si="55"/>
        <v>-83.47362358324348</v>
      </c>
      <c r="AL164" s="491">
        <f t="shared" si="56"/>
        <v>-88.414812646149784</v>
      </c>
      <c r="AM164" s="491">
        <f t="shared" si="57"/>
        <v>-29.98</v>
      </c>
      <c r="AN164" s="491">
        <f t="shared" si="58"/>
        <v>-11.48</v>
      </c>
      <c r="AO164" s="491">
        <f t="shared" si="59"/>
        <v>-90.860264318731254</v>
      </c>
      <c r="AP164" s="491">
        <f t="shared" si="60"/>
        <v>49.701165016839184</v>
      </c>
      <c r="AQ164" s="491">
        <f t="shared" si="61"/>
        <v>-254.50753553128536</v>
      </c>
    </row>
    <row r="165" spans="1:43">
      <c r="A165" s="240">
        <v>504</v>
      </c>
      <c r="B165" s="364">
        <v>1</v>
      </c>
      <c r="C165" s="484">
        <v>32</v>
      </c>
      <c r="D165" s="18" t="s">
        <v>188</v>
      </c>
      <c r="E165" s="21">
        <v>1816</v>
      </c>
      <c r="F165" s="21">
        <v>1764</v>
      </c>
      <c r="G165" s="36">
        <v>1715</v>
      </c>
      <c r="H165" s="36"/>
      <c r="I165" s="22">
        <v>-152539.77561146973</v>
      </c>
      <c r="J165" s="36">
        <v>25175.170923812559</v>
      </c>
      <c r="K165" s="478">
        <f t="shared" si="43"/>
        <v>-127364.60468765716</v>
      </c>
      <c r="L165" s="478"/>
      <c r="M165" s="36">
        <v>-480665.71192696487</v>
      </c>
      <c r="N165" s="36">
        <v>-174657.15057842605</v>
      </c>
      <c r="O165" s="36">
        <v>-159767.27145917073</v>
      </c>
      <c r="P165" s="22">
        <v>61205.603357373693</v>
      </c>
      <c r="Q165" s="19">
        <f t="shared" si="44"/>
        <v>-753884.53060718789</v>
      </c>
      <c r="R165" s="22"/>
      <c r="S165" s="22">
        <v>-480665.71192696487</v>
      </c>
      <c r="T165" s="36">
        <v>-152609.59287900617</v>
      </c>
      <c r="U165" s="36">
        <v>-51415.700000000004</v>
      </c>
      <c r="V165" s="36">
        <v>-19688.2</v>
      </c>
      <c r="W165" s="491">
        <f t="shared" si="45"/>
        <v>-159767.27145917073</v>
      </c>
      <c r="X165" s="22">
        <f t="shared" si="62"/>
        <v>85237.498003879198</v>
      </c>
      <c r="Y165" s="19">
        <f t="shared" si="46"/>
        <v>-778908.97826126241</v>
      </c>
      <c r="Z165" s="546"/>
      <c r="AA165" s="22">
        <f t="shared" si="47"/>
        <v>-83.99767379486218</v>
      </c>
      <c r="AB165" s="22">
        <f t="shared" si="48"/>
        <v>13.862979583597223</v>
      </c>
      <c r="AC165" s="22">
        <f t="shared" si="49"/>
        <v>-70.134694211264957</v>
      </c>
      <c r="AE165" s="491">
        <f t="shared" si="50"/>
        <v>-272.48623125111385</v>
      </c>
      <c r="AF165" s="491">
        <f t="shared" si="51"/>
        <v>-99.01199012382429</v>
      </c>
      <c r="AG165" s="491">
        <f t="shared" si="52"/>
        <v>-90.571015566423313</v>
      </c>
      <c r="AH165" s="491">
        <f t="shared" si="53"/>
        <v>34.69705405746808</v>
      </c>
      <c r="AI165" s="491">
        <f t="shared" si="54"/>
        <v>-427.37218288389334</v>
      </c>
      <c r="AK165" s="491">
        <f t="shared" si="55"/>
        <v>-280.27155214400284</v>
      </c>
      <c r="AL165" s="491">
        <f t="shared" si="56"/>
        <v>-88.985185352190186</v>
      </c>
      <c r="AM165" s="491">
        <f t="shared" si="57"/>
        <v>-29.980000000000004</v>
      </c>
      <c r="AN165" s="491">
        <f t="shared" si="58"/>
        <v>-11.48</v>
      </c>
      <c r="AO165" s="491">
        <f t="shared" si="59"/>
        <v>-93.158758868321129</v>
      </c>
      <c r="AP165" s="491">
        <f t="shared" si="60"/>
        <v>49.701165016839184</v>
      </c>
      <c r="AQ165" s="491">
        <f t="shared" si="61"/>
        <v>-454.17433134767487</v>
      </c>
    </row>
    <row r="166" spans="1:43">
      <c r="A166" s="240">
        <v>505</v>
      </c>
      <c r="B166" s="364">
        <v>1</v>
      </c>
      <c r="C166" s="484">
        <v>33</v>
      </c>
      <c r="D166" s="18" t="s">
        <v>189</v>
      </c>
      <c r="E166" s="21">
        <v>20837</v>
      </c>
      <c r="F166" s="21">
        <v>20912</v>
      </c>
      <c r="G166" s="36">
        <v>20957</v>
      </c>
      <c r="H166" s="36"/>
      <c r="I166" s="22">
        <v>-1067723.4109920911</v>
      </c>
      <c r="J166" s="36">
        <v>-487463.23182353366</v>
      </c>
      <c r="K166" s="478">
        <f t="shared" si="43"/>
        <v>-1555186.6428156248</v>
      </c>
      <c r="L166" s="478"/>
      <c r="M166" s="36">
        <v>-686844.96260971308</v>
      </c>
      <c r="N166" s="36">
        <v>-6089.0036184167311</v>
      </c>
      <c r="O166" s="36">
        <v>-1894021.0775250443</v>
      </c>
      <c r="P166" s="22">
        <v>725584.79444977245</v>
      </c>
      <c r="Q166" s="19">
        <f t="shared" si="44"/>
        <v>-1861370.2493034017</v>
      </c>
      <c r="R166" s="22"/>
      <c r="S166" s="22">
        <v>-686844.96260971308</v>
      </c>
      <c r="T166" s="36">
        <v>-42696.549404874248</v>
      </c>
      <c r="U166" s="36">
        <v>-628290.86</v>
      </c>
      <c r="V166" s="36">
        <v>-240586.36000000002</v>
      </c>
      <c r="W166" s="491">
        <f t="shared" si="45"/>
        <v>-1894021.0775250443</v>
      </c>
      <c r="X166" s="22">
        <f t="shared" si="62"/>
        <v>1041587.3152578988</v>
      </c>
      <c r="Y166" s="19">
        <f t="shared" si="46"/>
        <v>-2450852.4942817334</v>
      </c>
      <c r="Z166" s="546"/>
      <c r="AA166" s="22">
        <f t="shared" si="47"/>
        <v>-51.241705187507371</v>
      </c>
      <c r="AB166" s="22">
        <f t="shared" si="48"/>
        <v>-23.394117762803361</v>
      </c>
      <c r="AC166" s="22">
        <f t="shared" si="49"/>
        <v>-74.63582295031074</v>
      </c>
      <c r="AE166" s="491">
        <f t="shared" si="50"/>
        <v>-32.844537232675641</v>
      </c>
      <c r="AF166" s="491">
        <f t="shared" si="51"/>
        <v>-0.2911727055478544</v>
      </c>
      <c r="AG166" s="491">
        <f t="shared" si="52"/>
        <v>-90.571015566423313</v>
      </c>
      <c r="AH166" s="491">
        <f t="shared" si="53"/>
        <v>34.69705405746808</v>
      </c>
      <c r="AI166" s="491">
        <f t="shared" si="54"/>
        <v>-89.009671447178732</v>
      </c>
      <c r="AK166" s="491">
        <f t="shared" si="55"/>
        <v>-32.774011671981349</v>
      </c>
      <c r="AL166" s="491">
        <f t="shared" si="56"/>
        <v>-2.0373407169382185</v>
      </c>
      <c r="AM166" s="491">
        <f t="shared" si="57"/>
        <v>-29.98</v>
      </c>
      <c r="AN166" s="491">
        <f t="shared" si="58"/>
        <v>-11.48</v>
      </c>
      <c r="AO166" s="491">
        <f t="shared" si="59"/>
        <v>-90.376536599944856</v>
      </c>
      <c r="AP166" s="491">
        <f t="shared" si="60"/>
        <v>49.701165016839184</v>
      </c>
      <c r="AQ166" s="491">
        <f t="shared" si="61"/>
        <v>-116.94672397202527</v>
      </c>
    </row>
    <row r="167" spans="1:43">
      <c r="A167" s="240">
        <v>507</v>
      </c>
      <c r="B167" s="364">
        <v>10</v>
      </c>
      <c r="C167" s="364">
        <v>10</v>
      </c>
      <c r="D167" s="18" t="s">
        <v>190</v>
      </c>
      <c r="E167" s="21">
        <v>5635</v>
      </c>
      <c r="F167" s="21">
        <v>5564</v>
      </c>
      <c r="G167" s="36">
        <v>5522</v>
      </c>
      <c r="H167" s="36"/>
      <c r="I167" s="22">
        <v>126007.61324428333</v>
      </c>
      <c r="J167" s="36">
        <v>466797.64630402316</v>
      </c>
      <c r="K167" s="478">
        <f t="shared" si="43"/>
        <v>592805.25954830647</v>
      </c>
      <c r="L167" s="478"/>
      <c r="M167" s="36">
        <v>-777950.7154690891</v>
      </c>
      <c r="N167" s="36">
        <v>-75741.755449885313</v>
      </c>
      <c r="O167" s="36">
        <v>-503937.13061157928</v>
      </c>
      <c r="P167" s="22">
        <v>193054.40877575238</v>
      </c>
      <c r="Q167" s="19">
        <f t="shared" si="44"/>
        <v>-1164575.1927548014</v>
      </c>
      <c r="R167" s="22"/>
      <c r="S167" s="22">
        <v>-1410487.6499089282</v>
      </c>
      <c r="T167" s="36">
        <v>-340686.23430017498</v>
      </c>
      <c r="U167" s="36">
        <v>-212828.02</v>
      </c>
      <c r="V167" s="36">
        <v>-81496.52</v>
      </c>
      <c r="W167" s="491">
        <f>O167-144914</f>
        <v>-648851.13061157928</v>
      </c>
      <c r="X167" s="22">
        <f>G167/$G$10*277000000+78379</f>
        <v>352828.83322298597</v>
      </c>
      <c r="Y167" s="19">
        <f t="shared" si="46"/>
        <v>-2341520.7215976967</v>
      </c>
      <c r="Z167" s="546"/>
      <c r="AA167" s="22">
        <f t="shared" si="47"/>
        <v>22.361599510964211</v>
      </c>
      <c r="AB167" s="22">
        <f t="shared" si="48"/>
        <v>82.838978935940219</v>
      </c>
      <c r="AC167" s="22">
        <f t="shared" si="49"/>
        <v>105.20057844690443</v>
      </c>
      <c r="AE167" s="491">
        <f t="shared" si="50"/>
        <v>-139.81860450558756</v>
      </c>
      <c r="AF167" s="491">
        <f t="shared" si="51"/>
        <v>-13.612824487757964</v>
      </c>
      <c r="AG167" s="491">
        <f t="shared" si="52"/>
        <v>-90.571015566423313</v>
      </c>
      <c r="AH167" s="491">
        <f t="shared" si="53"/>
        <v>34.69705405746808</v>
      </c>
      <c r="AI167" s="491">
        <f t="shared" si="54"/>
        <v>-209.30539050230075</v>
      </c>
      <c r="AK167" s="491">
        <f t="shared" ref="AK167" si="63">S167/$G167</f>
        <v>-255.4305776727505</v>
      </c>
      <c r="AL167" s="491">
        <f t="shared" ref="AL167" si="64">T167/$G167</f>
        <v>-61.696167022849508</v>
      </c>
      <c r="AM167" s="491">
        <f t="shared" ref="AM167" si="65">U167/$G167</f>
        <v>-38.541836291198841</v>
      </c>
      <c r="AN167" s="491">
        <f t="shared" ref="AN167" si="66">V167/$G167</f>
        <v>-14.758515030785947</v>
      </c>
      <c r="AO167" s="491">
        <f t="shared" si="59"/>
        <v>-117.50292115385355</v>
      </c>
      <c r="AP167" s="491">
        <f t="shared" si="60"/>
        <v>63.895116483699013</v>
      </c>
      <c r="AQ167" s="491">
        <f t="shared" si="61"/>
        <v>-424.03490068773937</v>
      </c>
    </row>
    <row r="168" spans="1:43">
      <c r="A168" s="240">
        <v>508</v>
      </c>
      <c r="B168" s="364">
        <v>6</v>
      </c>
      <c r="C168" s="364">
        <v>6</v>
      </c>
      <c r="D168" s="18" t="s">
        <v>191</v>
      </c>
      <c r="E168" s="21">
        <v>9563</v>
      </c>
      <c r="F168" s="21">
        <v>9360</v>
      </c>
      <c r="G168" s="36">
        <v>9271</v>
      </c>
      <c r="H168" s="36"/>
      <c r="I168" s="22">
        <v>-202194.99052737484</v>
      </c>
      <c r="J168" s="36">
        <v>-169346.17177379702</v>
      </c>
      <c r="K168" s="478">
        <f t="shared" si="43"/>
        <v>-371541.16230117186</v>
      </c>
      <c r="L168" s="478"/>
      <c r="M168" s="36">
        <v>-836985.06646362867</v>
      </c>
      <c r="N168" s="36">
        <v>-491822.01145742444</v>
      </c>
      <c r="O168" s="36">
        <v>-847744.70570172218</v>
      </c>
      <c r="P168" s="22">
        <v>324764.42597790121</v>
      </c>
      <c r="Q168" s="19">
        <f t="shared" si="44"/>
        <v>-1851787.3576448741</v>
      </c>
      <c r="R168" s="22"/>
      <c r="S168" s="22">
        <v>-836985.06646362867</v>
      </c>
      <c r="T168" s="36">
        <v>-374834.97060335963</v>
      </c>
      <c r="U168" s="36">
        <v>-277944.58</v>
      </c>
      <c r="V168" s="36">
        <v>-106431.08</v>
      </c>
      <c r="W168" s="491">
        <f t="shared" si="45"/>
        <v>-847744.70570172218</v>
      </c>
      <c r="X168" s="22">
        <f t="shared" si="62"/>
        <v>460779.50087111606</v>
      </c>
      <c r="Y168" s="19">
        <f t="shared" si="46"/>
        <v>-1983160.9018975946</v>
      </c>
      <c r="Z168" s="546"/>
      <c r="AA168" s="22">
        <f t="shared" si="47"/>
        <v>-21.143468631953869</v>
      </c>
      <c r="AB168" s="22">
        <f t="shared" si="48"/>
        <v>-17.708477650715992</v>
      </c>
      <c r="AC168" s="22">
        <f t="shared" si="49"/>
        <v>-38.851946282669857</v>
      </c>
      <c r="AE168" s="491">
        <f t="shared" si="50"/>
        <v>-89.421481459789391</v>
      </c>
      <c r="AF168" s="491">
        <f t="shared" si="51"/>
        <v>-52.545086694169278</v>
      </c>
      <c r="AG168" s="491">
        <f t="shared" si="52"/>
        <v>-90.571015566423313</v>
      </c>
      <c r="AH168" s="491">
        <f t="shared" si="53"/>
        <v>34.69705405746808</v>
      </c>
      <c r="AI168" s="491">
        <f t="shared" si="54"/>
        <v>-197.84052966291389</v>
      </c>
      <c r="AK168" s="491">
        <f t="shared" si="55"/>
        <v>-90.279912249339731</v>
      </c>
      <c r="AL168" s="491">
        <f t="shared" si="56"/>
        <v>-40.430910430736667</v>
      </c>
      <c r="AM168" s="491">
        <f t="shared" si="57"/>
        <v>-29.98</v>
      </c>
      <c r="AN168" s="491">
        <f t="shared" si="58"/>
        <v>-11.48</v>
      </c>
      <c r="AO168" s="491">
        <f t="shared" si="59"/>
        <v>-91.440481685009402</v>
      </c>
      <c r="AP168" s="491">
        <f t="shared" si="60"/>
        <v>49.701165016839184</v>
      </c>
      <c r="AQ168" s="491">
        <f t="shared" si="61"/>
        <v>-213.91013934824664</v>
      </c>
    </row>
    <row r="169" spans="1:43">
      <c r="A169" s="240">
        <v>529</v>
      </c>
      <c r="B169" s="364">
        <v>2</v>
      </c>
      <c r="C169" s="364">
        <v>2</v>
      </c>
      <c r="D169" s="18" t="s">
        <v>192</v>
      </c>
      <c r="E169" s="21">
        <v>19579</v>
      </c>
      <c r="F169" s="21">
        <v>19850</v>
      </c>
      <c r="G169" s="36">
        <v>19999</v>
      </c>
      <c r="H169" s="36"/>
      <c r="I169" s="22">
        <v>3249168.9988771346</v>
      </c>
      <c r="J169" s="36">
        <v>612896.30576468771</v>
      </c>
      <c r="K169" s="478">
        <f t="shared" si="43"/>
        <v>3862065.3046418224</v>
      </c>
      <c r="L169" s="478"/>
      <c r="M169" s="36">
        <v>4328799.4813034628</v>
      </c>
      <c r="N169" s="36">
        <v>953971.93532920396</v>
      </c>
      <c r="O169" s="36">
        <v>-1797834.6589935028</v>
      </c>
      <c r="P169" s="22">
        <v>688736.52304074133</v>
      </c>
      <c r="Q169" s="19">
        <f t="shared" si="44"/>
        <v>4173673.2806799053</v>
      </c>
      <c r="R169" s="22"/>
      <c r="S169" s="22">
        <v>4328799.4813034628</v>
      </c>
      <c r="T169" s="36">
        <v>606569.45252505725</v>
      </c>
      <c r="U169" s="36">
        <v>-599570.02</v>
      </c>
      <c r="V169" s="36">
        <v>-229588.52000000002</v>
      </c>
      <c r="W169" s="491">
        <f t="shared" si="45"/>
        <v>-1797834.6589935028</v>
      </c>
      <c r="X169" s="22">
        <f t="shared" si="62"/>
        <v>993973.59917176689</v>
      </c>
      <c r="Y169" s="19">
        <f t="shared" si="46"/>
        <v>3302349.3340067845</v>
      </c>
      <c r="Z169" s="546"/>
      <c r="AA169" s="22">
        <f t="shared" si="47"/>
        <v>165.95173394336456</v>
      </c>
      <c r="AB169" s="22">
        <f t="shared" si="48"/>
        <v>31.303759424111941</v>
      </c>
      <c r="AC169" s="22">
        <f t="shared" si="49"/>
        <v>197.2554933674765</v>
      </c>
      <c r="AE169" s="491">
        <f t="shared" si="50"/>
        <v>218.07554061982179</v>
      </c>
      <c r="AF169" s="491">
        <f t="shared" si="51"/>
        <v>48.059039563184079</v>
      </c>
      <c r="AG169" s="491">
        <f t="shared" si="52"/>
        <v>-90.571015566423313</v>
      </c>
      <c r="AH169" s="491">
        <f t="shared" si="53"/>
        <v>34.69705405746808</v>
      </c>
      <c r="AI169" s="491">
        <f t="shared" si="54"/>
        <v>210.26061867405065</v>
      </c>
      <c r="AK169" s="491">
        <f t="shared" si="55"/>
        <v>216.45079660500338</v>
      </c>
      <c r="AL169" s="491">
        <f t="shared" si="56"/>
        <v>30.329989125709147</v>
      </c>
      <c r="AM169" s="491">
        <f t="shared" si="57"/>
        <v>-29.98</v>
      </c>
      <c r="AN169" s="491">
        <f t="shared" si="58"/>
        <v>-11.48</v>
      </c>
      <c r="AO169" s="491">
        <f t="shared" si="59"/>
        <v>-89.896227761063201</v>
      </c>
      <c r="AP169" s="491">
        <f t="shared" si="60"/>
        <v>49.701165016839184</v>
      </c>
      <c r="AQ169" s="491">
        <f t="shared" si="61"/>
        <v>165.12572298648854</v>
      </c>
    </row>
    <row r="170" spans="1:43">
      <c r="A170" s="240">
        <v>531</v>
      </c>
      <c r="B170" s="364">
        <v>4</v>
      </c>
      <c r="C170" s="364">
        <v>4</v>
      </c>
      <c r="D170" s="18" t="s">
        <v>193</v>
      </c>
      <c r="E170" s="21">
        <v>5169</v>
      </c>
      <c r="F170" s="21">
        <v>5072</v>
      </c>
      <c r="G170" s="36">
        <v>4966</v>
      </c>
      <c r="H170" s="36"/>
      <c r="I170" s="22">
        <v>-901192.83959212282</v>
      </c>
      <c r="J170" s="36">
        <v>-906487.4611111877</v>
      </c>
      <c r="K170" s="478">
        <f t="shared" si="43"/>
        <v>-1807680.3007033104</v>
      </c>
      <c r="L170" s="478"/>
      <c r="M170" s="36">
        <v>-1123293.0359543334</v>
      </c>
      <c r="N170" s="36">
        <v>-999917.29458795243</v>
      </c>
      <c r="O170" s="36">
        <v>-459376.19095289905</v>
      </c>
      <c r="P170" s="22">
        <v>175983.4581794781</v>
      </c>
      <c r="Q170" s="19">
        <f t="shared" si="44"/>
        <v>-2406603.0633157068</v>
      </c>
      <c r="R170" s="22"/>
      <c r="S170" s="22">
        <v>-1123293.0359543334</v>
      </c>
      <c r="T170" s="36">
        <v>-936524.31689438224</v>
      </c>
      <c r="U170" s="36">
        <v>-148880.68</v>
      </c>
      <c r="V170" s="36">
        <v>-57009.68</v>
      </c>
      <c r="W170" s="491">
        <f t="shared" si="45"/>
        <v>-459376.19095289905</v>
      </c>
      <c r="X170" s="22">
        <f t="shared" si="62"/>
        <v>246815.98547362341</v>
      </c>
      <c r="Y170" s="19">
        <f t="shared" si="46"/>
        <v>-2478267.9183279914</v>
      </c>
      <c r="Z170" s="546"/>
      <c r="AA170" s="22">
        <f t="shared" si="47"/>
        <v>-174.34568380578889</v>
      </c>
      <c r="AB170" s="22">
        <f t="shared" si="48"/>
        <v>-175.36998667270026</v>
      </c>
      <c r="AC170" s="22">
        <f t="shared" si="49"/>
        <v>-349.71567047848913</v>
      </c>
      <c r="AE170" s="491">
        <f t="shared" si="50"/>
        <v>-221.46944715187962</v>
      </c>
      <c r="AF170" s="491">
        <f t="shared" si="51"/>
        <v>-197.14457700866569</v>
      </c>
      <c r="AG170" s="491">
        <f t="shared" si="52"/>
        <v>-90.571015566423313</v>
      </c>
      <c r="AH170" s="491">
        <f t="shared" si="53"/>
        <v>34.69705405746808</v>
      </c>
      <c r="AI170" s="491">
        <f t="shared" si="54"/>
        <v>-474.48798566950057</v>
      </c>
      <c r="AK170" s="491">
        <f t="shared" si="55"/>
        <v>-226.19674505725601</v>
      </c>
      <c r="AL170" s="491">
        <f t="shared" si="56"/>
        <v>-188.58725672460375</v>
      </c>
      <c r="AM170" s="491">
        <f t="shared" si="57"/>
        <v>-29.979999999999997</v>
      </c>
      <c r="AN170" s="491">
        <f t="shared" si="58"/>
        <v>-11.48</v>
      </c>
      <c r="AO170" s="491">
        <f t="shared" si="59"/>
        <v>-92.504267207591425</v>
      </c>
      <c r="AP170" s="491">
        <f t="shared" si="60"/>
        <v>49.701165016839191</v>
      </c>
      <c r="AQ170" s="491">
        <f t="shared" si="61"/>
        <v>-499.04710397261204</v>
      </c>
    </row>
    <row r="171" spans="1:43">
      <c r="A171" s="240">
        <v>535</v>
      </c>
      <c r="B171" s="364">
        <v>17</v>
      </c>
      <c r="C171" s="364">
        <v>17</v>
      </c>
      <c r="D171" s="18" t="s">
        <v>194</v>
      </c>
      <c r="E171" s="21">
        <v>10396</v>
      </c>
      <c r="F171" s="21">
        <v>10419</v>
      </c>
      <c r="G171" s="36">
        <v>10454</v>
      </c>
      <c r="H171" s="36"/>
      <c r="I171" s="22">
        <v>648349.79844050645</v>
      </c>
      <c r="J171" s="36">
        <v>-328873.14778039505</v>
      </c>
      <c r="K171" s="478">
        <f t="shared" si="43"/>
        <v>319476.65066011139</v>
      </c>
      <c r="L171" s="478"/>
      <c r="M171" s="36">
        <v>431355.8732414273</v>
      </c>
      <c r="N171" s="36">
        <v>-360276.35514438874</v>
      </c>
      <c r="O171" s="36">
        <v>-943659.41118656448</v>
      </c>
      <c r="P171" s="22">
        <v>361508.60622475995</v>
      </c>
      <c r="Q171" s="19">
        <f t="shared" si="44"/>
        <v>-511071.28686476592</v>
      </c>
      <c r="R171" s="22"/>
      <c r="S171" s="22">
        <v>431355.8732414273</v>
      </c>
      <c r="T171" s="36">
        <v>-230053.28050138647</v>
      </c>
      <c r="U171" s="36">
        <v>-313410.92</v>
      </c>
      <c r="V171" s="36">
        <v>-120011.92</v>
      </c>
      <c r="W171" s="491">
        <f t="shared" si="45"/>
        <v>-943659.41118656448</v>
      </c>
      <c r="X171" s="22">
        <f t="shared" si="62"/>
        <v>519575.97908603685</v>
      </c>
      <c r="Y171" s="19">
        <f t="shared" si="46"/>
        <v>-656203.6793604868</v>
      </c>
      <c r="Z171" s="546"/>
      <c r="AA171" s="22">
        <f t="shared" si="47"/>
        <v>62.365313432137981</v>
      </c>
      <c r="AB171" s="22">
        <f t="shared" si="48"/>
        <v>-31.634585203962587</v>
      </c>
      <c r="AC171" s="22">
        <f t="shared" si="49"/>
        <v>30.730728228175394</v>
      </c>
      <c r="AE171" s="491">
        <f t="shared" si="50"/>
        <v>41.400890031809894</v>
      </c>
      <c r="AF171" s="491">
        <f t="shared" si="51"/>
        <v>-34.578784446145384</v>
      </c>
      <c r="AG171" s="491">
        <f t="shared" si="52"/>
        <v>-90.571015566423313</v>
      </c>
      <c r="AH171" s="491">
        <f t="shared" si="53"/>
        <v>34.69705405746808</v>
      </c>
      <c r="AI171" s="491">
        <f t="shared" si="54"/>
        <v>-49.051855923290709</v>
      </c>
      <c r="AK171" s="491">
        <f t="shared" si="55"/>
        <v>41.26227982030106</v>
      </c>
      <c r="AL171" s="491">
        <f t="shared" si="56"/>
        <v>-22.006244547674235</v>
      </c>
      <c r="AM171" s="491">
        <f t="shared" si="57"/>
        <v>-29.979999999999997</v>
      </c>
      <c r="AN171" s="491">
        <f t="shared" si="58"/>
        <v>-11.48</v>
      </c>
      <c r="AO171" s="491">
        <f t="shared" si="59"/>
        <v>-90.26778373699679</v>
      </c>
      <c r="AP171" s="491">
        <f t="shared" si="60"/>
        <v>49.701165016839184</v>
      </c>
      <c r="AQ171" s="491">
        <f t="shared" si="61"/>
        <v>-62.770583447530782</v>
      </c>
    </row>
    <row r="172" spans="1:43">
      <c r="A172" s="240">
        <v>536</v>
      </c>
      <c r="B172" s="364">
        <v>6</v>
      </c>
      <c r="C172" s="364">
        <v>6</v>
      </c>
      <c r="D172" s="18" t="s">
        <v>195</v>
      </c>
      <c r="E172" s="21">
        <v>34884</v>
      </c>
      <c r="F172" s="21">
        <v>35346</v>
      </c>
      <c r="G172" s="36">
        <v>35647</v>
      </c>
      <c r="H172" s="36"/>
      <c r="I172" s="22">
        <v>-1873068.0773626922</v>
      </c>
      <c r="J172" s="36">
        <v>-1518807.5567046653</v>
      </c>
      <c r="K172" s="478">
        <f t="shared" si="43"/>
        <v>-3391875.6340673575</v>
      </c>
      <c r="L172" s="478"/>
      <c r="M172" s="36">
        <v>-1468266.4195354653</v>
      </c>
      <c r="N172" s="36">
        <v>-862947.85170963779</v>
      </c>
      <c r="O172" s="36">
        <v>-3201323.1162107983</v>
      </c>
      <c r="P172" s="22">
        <v>1226402.0727152668</v>
      </c>
      <c r="Q172" s="19">
        <f t="shared" si="44"/>
        <v>-4306135.3147406345</v>
      </c>
      <c r="R172" s="22"/>
      <c r="S172" s="22">
        <v>-1468266.4195354653</v>
      </c>
      <c r="T172" s="36">
        <v>-421171.78909983282</v>
      </c>
      <c r="U172" s="36">
        <v>-1068697.06</v>
      </c>
      <c r="V172" s="36">
        <v>-409227.56</v>
      </c>
      <c r="W172" s="491">
        <f t="shared" si="45"/>
        <v>-3201323.1162107983</v>
      </c>
      <c r="X172" s="22">
        <f t="shared" si="62"/>
        <v>1771697.4293552665</v>
      </c>
      <c r="Y172" s="19">
        <f t="shared" si="46"/>
        <v>-4796988.5154908299</v>
      </c>
      <c r="Z172" s="546"/>
      <c r="AA172" s="22">
        <f t="shared" si="47"/>
        <v>-53.694188664221194</v>
      </c>
      <c r="AB172" s="22">
        <f t="shared" si="48"/>
        <v>-43.538801648453884</v>
      </c>
      <c r="AC172" s="22">
        <f t="shared" si="49"/>
        <v>-97.232990312675085</v>
      </c>
      <c r="AE172" s="491">
        <f t="shared" si="50"/>
        <v>-41.53981835385801</v>
      </c>
      <c r="AF172" s="491">
        <f t="shared" si="51"/>
        <v>-24.414300110610473</v>
      </c>
      <c r="AG172" s="491">
        <f t="shared" si="52"/>
        <v>-90.571015566423313</v>
      </c>
      <c r="AH172" s="491">
        <f t="shared" si="53"/>
        <v>34.69705405746808</v>
      </c>
      <c r="AI172" s="491">
        <f t="shared" si="54"/>
        <v>-121.82807997342371</v>
      </c>
      <c r="AK172" s="491">
        <f t="shared" si="55"/>
        <v>-41.18905993591229</v>
      </c>
      <c r="AL172" s="491">
        <f t="shared" si="56"/>
        <v>-11.815069686083902</v>
      </c>
      <c r="AM172" s="491">
        <f t="shared" si="57"/>
        <v>-29.98</v>
      </c>
      <c r="AN172" s="491">
        <f t="shared" si="58"/>
        <v>-11.48</v>
      </c>
      <c r="AO172" s="491">
        <f t="shared" si="59"/>
        <v>-89.806242214233961</v>
      </c>
      <c r="AP172" s="491">
        <f t="shared" si="60"/>
        <v>49.701165016839184</v>
      </c>
      <c r="AQ172" s="491">
        <f t="shared" si="61"/>
        <v>-134.56920681939098</v>
      </c>
    </row>
    <row r="173" spans="1:43">
      <c r="A173" s="240">
        <v>538</v>
      </c>
      <c r="B173" s="364">
        <v>2</v>
      </c>
      <c r="C173" s="364">
        <v>2</v>
      </c>
      <c r="D173" s="18" t="s">
        <v>196</v>
      </c>
      <c r="E173" s="21">
        <v>4689</v>
      </c>
      <c r="F173" s="21">
        <v>4644</v>
      </c>
      <c r="G173" s="36">
        <v>4695</v>
      </c>
      <c r="H173" s="36"/>
      <c r="I173" s="22">
        <v>-127316.54536926148</v>
      </c>
      <c r="J173" s="36">
        <v>-344269.17096816306</v>
      </c>
      <c r="K173" s="478">
        <f t="shared" si="43"/>
        <v>-471585.71633742453</v>
      </c>
      <c r="L173" s="478"/>
      <c r="M173" s="36">
        <v>4520.992781539514</v>
      </c>
      <c r="N173" s="36">
        <v>-206149.2044784037</v>
      </c>
      <c r="O173" s="36">
        <v>-420611.79629046988</v>
      </c>
      <c r="P173" s="22">
        <v>161133.11904288176</v>
      </c>
      <c r="Q173" s="19">
        <f t="shared" si="44"/>
        <v>-461106.88894445228</v>
      </c>
      <c r="R173" s="22"/>
      <c r="S173" s="22">
        <v>4520.992781539514</v>
      </c>
      <c r="T173" s="36">
        <v>-148105.63420850231</v>
      </c>
      <c r="U173" s="36">
        <v>-140756.1</v>
      </c>
      <c r="V173" s="36">
        <v>-53898.6</v>
      </c>
      <c r="W173" s="491">
        <f t="shared" si="45"/>
        <v>-420611.79629046988</v>
      </c>
      <c r="X173" s="22">
        <f t="shared" si="62"/>
        <v>233346.96975405997</v>
      </c>
      <c r="Y173" s="19">
        <f t="shared" si="46"/>
        <v>-525504.16796337254</v>
      </c>
      <c r="Z173" s="546"/>
      <c r="AA173" s="22">
        <f t="shared" si="47"/>
        <v>-27.152174316327891</v>
      </c>
      <c r="AB173" s="22">
        <f t="shared" si="48"/>
        <v>-73.420595216072314</v>
      </c>
      <c r="AC173" s="22">
        <f t="shared" si="49"/>
        <v>-100.5727695324002</v>
      </c>
      <c r="AE173" s="491">
        <f t="shared" si="50"/>
        <v>0.97351265752358185</v>
      </c>
      <c r="AF173" s="491">
        <f t="shared" si="51"/>
        <v>-44.390440240827672</v>
      </c>
      <c r="AG173" s="491">
        <f t="shared" si="52"/>
        <v>-90.571015566423313</v>
      </c>
      <c r="AH173" s="491">
        <f t="shared" si="53"/>
        <v>34.69705405746808</v>
      </c>
      <c r="AI173" s="491">
        <f t="shared" si="54"/>
        <v>-99.29088909225932</v>
      </c>
      <c r="AK173" s="491">
        <f t="shared" si="55"/>
        <v>0.96293775964632888</v>
      </c>
      <c r="AL173" s="491">
        <f t="shared" si="56"/>
        <v>-31.545395997551076</v>
      </c>
      <c r="AM173" s="491">
        <f t="shared" si="57"/>
        <v>-29.98</v>
      </c>
      <c r="AN173" s="491">
        <f t="shared" si="58"/>
        <v>-11.48</v>
      </c>
      <c r="AO173" s="491">
        <f t="shared" si="59"/>
        <v>-89.587177058673035</v>
      </c>
      <c r="AP173" s="491">
        <f t="shared" si="60"/>
        <v>49.701165016839184</v>
      </c>
      <c r="AQ173" s="491">
        <f t="shared" si="61"/>
        <v>-111.92847027973856</v>
      </c>
    </row>
    <row r="174" spans="1:43">
      <c r="A174" s="240">
        <v>541</v>
      </c>
      <c r="B174" s="364">
        <v>12</v>
      </c>
      <c r="C174" s="364">
        <v>12</v>
      </c>
      <c r="D174" s="18" t="s">
        <v>197</v>
      </c>
      <c r="E174" s="21">
        <v>9423</v>
      </c>
      <c r="F174" s="21">
        <v>9243</v>
      </c>
      <c r="G174" s="36">
        <v>9130</v>
      </c>
      <c r="H174" s="36"/>
      <c r="I174" s="22">
        <v>3866652.0284846225</v>
      </c>
      <c r="J174" s="36">
        <v>2786109.4491543616</v>
      </c>
      <c r="K174" s="478">
        <f t="shared" si="43"/>
        <v>6652761.4776389841</v>
      </c>
      <c r="L174" s="478"/>
      <c r="M174" s="36">
        <v>2452029.1786533692</v>
      </c>
      <c r="N174" s="36">
        <v>1665290.1826260842</v>
      </c>
      <c r="O174" s="36">
        <v>-837147.89688045066</v>
      </c>
      <c r="P174" s="22">
        <v>320704.87065317744</v>
      </c>
      <c r="Q174" s="19">
        <f t="shared" si="44"/>
        <v>3600876.3350521801</v>
      </c>
      <c r="R174" s="22"/>
      <c r="S174" s="22">
        <v>2452029.1786533692</v>
      </c>
      <c r="T174" s="36">
        <v>1503524.885469473</v>
      </c>
      <c r="U174" s="36">
        <v>-273717.40000000002</v>
      </c>
      <c r="V174" s="36">
        <v>-104812.40000000001</v>
      </c>
      <c r="W174" s="491">
        <f t="shared" si="45"/>
        <v>-837147.89688045066</v>
      </c>
      <c r="X174" s="22">
        <f t="shared" si="62"/>
        <v>453771.63660374179</v>
      </c>
      <c r="Y174" s="19">
        <f t="shared" si="46"/>
        <v>3193648.0038461336</v>
      </c>
      <c r="Z174" s="546"/>
      <c r="AA174" s="22">
        <f t="shared" si="47"/>
        <v>410.34193234475458</v>
      </c>
      <c r="AB174" s="22">
        <f t="shared" si="48"/>
        <v>295.67117151165888</v>
      </c>
      <c r="AC174" s="22">
        <f t="shared" si="49"/>
        <v>706.01310385641352</v>
      </c>
      <c r="AE174" s="491">
        <f t="shared" si="50"/>
        <v>265.28499174005941</v>
      </c>
      <c r="AF174" s="491">
        <f t="shared" si="51"/>
        <v>180.16771422980463</v>
      </c>
      <c r="AG174" s="491">
        <f t="shared" si="52"/>
        <v>-90.571015566423313</v>
      </c>
      <c r="AH174" s="491">
        <f t="shared" si="53"/>
        <v>34.69705405746808</v>
      </c>
      <c r="AI174" s="491">
        <f t="shared" si="54"/>
        <v>389.57874446090881</v>
      </c>
      <c r="AK174" s="491">
        <f t="shared" si="55"/>
        <v>268.56836567944896</v>
      </c>
      <c r="AL174" s="491">
        <f t="shared" si="56"/>
        <v>164.67961505689738</v>
      </c>
      <c r="AM174" s="491">
        <f t="shared" si="57"/>
        <v>-29.980000000000004</v>
      </c>
      <c r="AN174" s="491">
        <f t="shared" si="58"/>
        <v>-11.48</v>
      </c>
      <c r="AO174" s="491">
        <f t="shared" si="59"/>
        <v>-91.691993086577284</v>
      </c>
      <c r="AP174" s="491">
        <f t="shared" si="60"/>
        <v>49.701165016839191</v>
      </c>
      <c r="AQ174" s="491">
        <f t="shared" si="61"/>
        <v>349.79715266660827</v>
      </c>
    </row>
    <row r="175" spans="1:43">
      <c r="A175" s="240">
        <v>543</v>
      </c>
      <c r="B175" s="364">
        <v>1</v>
      </c>
      <c r="C175" s="484">
        <v>33</v>
      </c>
      <c r="D175" s="18" t="s">
        <v>198</v>
      </c>
      <c r="E175" s="21">
        <v>44127</v>
      </c>
      <c r="F175" s="21">
        <v>44458</v>
      </c>
      <c r="G175" s="36">
        <v>44785</v>
      </c>
      <c r="H175" s="36"/>
      <c r="I175" s="22">
        <v>2860711.8872551038</v>
      </c>
      <c r="J175" s="36">
        <v>2260063.0878100507</v>
      </c>
      <c r="K175" s="478">
        <f t="shared" si="43"/>
        <v>5120774.975065155</v>
      </c>
      <c r="L175" s="478"/>
      <c r="M175" s="36">
        <v>5233977.5570725771</v>
      </c>
      <c r="N175" s="36">
        <v>2992849.2983238832</v>
      </c>
      <c r="O175" s="36">
        <v>-4026606.2100520479</v>
      </c>
      <c r="P175" s="22">
        <v>1542561.629286916</v>
      </c>
      <c r="Q175" s="19">
        <f t="shared" si="44"/>
        <v>5742782.2746313289</v>
      </c>
      <c r="R175" s="22"/>
      <c r="S175" s="22">
        <v>5233977.5570725771</v>
      </c>
      <c r="T175" s="36">
        <v>2214772.7451497391</v>
      </c>
      <c r="U175" s="36">
        <v>-1342654.3</v>
      </c>
      <c r="V175" s="36">
        <v>-514131.80000000005</v>
      </c>
      <c r="W175" s="491">
        <f t="shared" si="45"/>
        <v>-4026606.2100520479</v>
      </c>
      <c r="X175" s="22">
        <f t="shared" si="62"/>
        <v>2225866.6752791433</v>
      </c>
      <c r="Y175" s="19">
        <f t="shared" si="46"/>
        <v>3791224.6674494119</v>
      </c>
      <c r="Z175" s="546"/>
      <c r="AA175" s="22">
        <f t="shared" si="47"/>
        <v>64.829059017270694</v>
      </c>
      <c r="AB175" s="22">
        <f t="shared" si="48"/>
        <v>51.217238602444098</v>
      </c>
      <c r="AC175" s="22">
        <f t="shared" si="49"/>
        <v>116.04629761971479</v>
      </c>
      <c r="AE175" s="491">
        <f t="shared" si="50"/>
        <v>117.72858781484946</v>
      </c>
      <c r="AF175" s="491">
        <f t="shared" si="51"/>
        <v>67.318577046288254</v>
      </c>
      <c r="AG175" s="491">
        <f t="shared" si="52"/>
        <v>-90.571015566423313</v>
      </c>
      <c r="AH175" s="491">
        <f t="shared" si="53"/>
        <v>34.69705405746808</v>
      </c>
      <c r="AI175" s="491">
        <f t="shared" si="54"/>
        <v>129.1732033521825</v>
      </c>
      <c r="AK175" s="491">
        <f t="shared" si="55"/>
        <v>116.86898642564647</v>
      </c>
      <c r="AL175" s="491">
        <f t="shared" si="56"/>
        <v>49.453449707485518</v>
      </c>
      <c r="AM175" s="491">
        <f t="shared" si="57"/>
        <v>-29.98</v>
      </c>
      <c r="AN175" s="491">
        <f t="shared" si="58"/>
        <v>-11.48</v>
      </c>
      <c r="AO175" s="491">
        <f t="shared" si="59"/>
        <v>-89.909706599353527</v>
      </c>
      <c r="AP175" s="491">
        <f t="shared" si="60"/>
        <v>49.701165016839191</v>
      </c>
      <c r="AQ175" s="491">
        <f t="shared" si="61"/>
        <v>84.653894550617665</v>
      </c>
    </row>
    <row r="176" spans="1:43">
      <c r="A176" s="240">
        <v>545</v>
      </c>
      <c r="B176" s="364">
        <v>15</v>
      </c>
      <c r="C176" s="364">
        <v>15</v>
      </c>
      <c r="D176" s="18" t="s">
        <v>199</v>
      </c>
      <c r="E176" s="21">
        <v>9562</v>
      </c>
      <c r="F176" s="21">
        <v>9584</v>
      </c>
      <c r="G176" s="36">
        <v>9621</v>
      </c>
      <c r="H176" s="36"/>
      <c r="I176" s="22">
        <v>1099149.4054686362</v>
      </c>
      <c r="J176" s="36">
        <v>1112102.0238476603</v>
      </c>
      <c r="K176" s="478">
        <f t="shared" si="43"/>
        <v>2211251.4293162962</v>
      </c>
      <c r="L176" s="478"/>
      <c r="M176" s="36">
        <v>1844380.1191372457</v>
      </c>
      <c r="N176" s="36">
        <v>1425587.826921049</v>
      </c>
      <c r="O176" s="36">
        <v>-868032.61318860098</v>
      </c>
      <c r="P176" s="22">
        <v>332536.56608677405</v>
      </c>
      <c r="Q176" s="19">
        <f t="shared" si="44"/>
        <v>2734471.8989564679</v>
      </c>
      <c r="R176" s="22"/>
      <c r="S176" s="22">
        <v>1844380.1191372457</v>
      </c>
      <c r="T176" s="36">
        <v>1257854.5576417067</v>
      </c>
      <c r="U176" s="36">
        <v>-288437.58</v>
      </c>
      <c r="V176" s="36">
        <v>-110449.08</v>
      </c>
      <c r="W176" s="491">
        <f t="shared" si="45"/>
        <v>-868032.61318860098</v>
      </c>
      <c r="X176" s="22">
        <f t="shared" si="62"/>
        <v>478174.90862700978</v>
      </c>
      <c r="Y176" s="19">
        <f t="shared" si="46"/>
        <v>2313490.3122173613</v>
      </c>
      <c r="Z176" s="546"/>
      <c r="AA176" s="22">
        <f t="shared" si="47"/>
        <v>114.94973912033426</v>
      </c>
      <c r="AB176" s="22">
        <f t="shared" si="48"/>
        <v>116.30433213215439</v>
      </c>
      <c r="AC176" s="22">
        <f t="shared" si="49"/>
        <v>231.25407125248861</v>
      </c>
      <c r="AE176" s="491">
        <f t="shared" si="50"/>
        <v>192.443668524337</v>
      </c>
      <c r="AF176" s="491">
        <f t="shared" si="51"/>
        <v>148.7466430426804</v>
      </c>
      <c r="AG176" s="491">
        <f t="shared" si="52"/>
        <v>-90.571015566423313</v>
      </c>
      <c r="AH176" s="491">
        <f t="shared" si="53"/>
        <v>34.69705405746808</v>
      </c>
      <c r="AI176" s="491">
        <f t="shared" si="54"/>
        <v>285.3163500580622</v>
      </c>
      <c r="AK176" s="491">
        <f t="shared" si="55"/>
        <v>191.70357750101297</v>
      </c>
      <c r="AL176" s="491">
        <f t="shared" si="56"/>
        <v>130.74052153016387</v>
      </c>
      <c r="AM176" s="491">
        <f t="shared" si="57"/>
        <v>-29.98</v>
      </c>
      <c r="AN176" s="491">
        <f t="shared" si="58"/>
        <v>-11.48</v>
      </c>
      <c r="AO176" s="491">
        <f t="shared" si="59"/>
        <v>-90.222701713813635</v>
      </c>
      <c r="AP176" s="491">
        <f t="shared" si="60"/>
        <v>49.701165016839184</v>
      </c>
      <c r="AQ176" s="491">
        <f t="shared" si="61"/>
        <v>240.4625623342024</v>
      </c>
    </row>
    <row r="177" spans="1:43">
      <c r="A177" s="240">
        <v>560</v>
      </c>
      <c r="B177" s="364">
        <v>7</v>
      </c>
      <c r="C177" s="364">
        <v>7</v>
      </c>
      <c r="D177" s="18" t="s">
        <v>200</v>
      </c>
      <c r="E177" s="21">
        <v>15808</v>
      </c>
      <c r="F177" s="21">
        <v>15735</v>
      </c>
      <c r="G177" s="36">
        <v>15669</v>
      </c>
      <c r="H177" s="36"/>
      <c r="I177" s="22">
        <v>938323.15703580657</v>
      </c>
      <c r="J177" s="36">
        <v>574224.05840517965</v>
      </c>
      <c r="K177" s="478">
        <f t="shared" si="43"/>
        <v>1512547.2154409862</v>
      </c>
      <c r="L177" s="478"/>
      <c r="M177" s="36">
        <v>142886.77238777475</v>
      </c>
      <c r="N177" s="36">
        <v>7232.7454679171988</v>
      </c>
      <c r="O177" s="36">
        <v>-1425134.9299376709</v>
      </c>
      <c r="P177" s="22">
        <v>545958.14559426019</v>
      </c>
      <c r="Q177" s="19">
        <f t="shared" si="44"/>
        <v>-729057.26648771879</v>
      </c>
      <c r="R177" s="22"/>
      <c r="S177" s="22">
        <v>142886.77238777475</v>
      </c>
      <c r="T177" s="36">
        <v>-32126.54001940017</v>
      </c>
      <c r="U177" s="36">
        <v>-469756.62</v>
      </c>
      <c r="V177" s="36">
        <v>-179880.12</v>
      </c>
      <c r="W177" s="491">
        <f t="shared" si="45"/>
        <v>-1425134.9299376709</v>
      </c>
      <c r="X177" s="22">
        <f t="shared" si="62"/>
        <v>778767.55464885326</v>
      </c>
      <c r="Y177" s="19">
        <f t="shared" si="46"/>
        <v>-1185243.8829204431</v>
      </c>
      <c r="Z177" s="546"/>
      <c r="AA177" s="22">
        <f t="shared" si="47"/>
        <v>59.357487160665904</v>
      </c>
      <c r="AB177" s="22">
        <f t="shared" si="48"/>
        <v>36.324902480084745</v>
      </c>
      <c r="AC177" s="22">
        <f t="shared" si="49"/>
        <v>95.682389640750642</v>
      </c>
      <c r="AE177" s="491">
        <f t="shared" si="50"/>
        <v>9.0808244288385609</v>
      </c>
      <c r="AF177" s="491">
        <f t="shared" si="51"/>
        <v>0.45965970561914193</v>
      </c>
      <c r="AG177" s="491">
        <f t="shared" si="52"/>
        <v>-90.571015566423327</v>
      </c>
      <c r="AH177" s="491">
        <f t="shared" si="53"/>
        <v>34.69705405746808</v>
      </c>
      <c r="AI177" s="491">
        <f t="shared" si="54"/>
        <v>-46.333477374497541</v>
      </c>
      <c r="AK177" s="491">
        <f t="shared" si="55"/>
        <v>9.1190741200953944</v>
      </c>
      <c r="AL177" s="491">
        <f t="shared" si="56"/>
        <v>-2.0503248464739401</v>
      </c>
      <c r="AM177" s="491">
        <f t="shared" si="57"/>
        <v>-29.98</v>
      </c>
      <c r="AN177" s="491">
        <f t="shared" si="58"/>
        <v>-11.48</v>
      </c>
      <c r="AO177" s="491">
        <f t="shared" si="59"/>
        <v>-90.952513238730674</v>
      </c>
      <c r="AP177" s="491">
        <f t="shared" si="60"/>
        <v>49.701165016839191</v>
      </c>
      <c r="AQ177" s="491">
        <f t="shared" si="61"/>
        <v>-75.642598948270034</v>
      </c>
    </row>
    <row r="178" spans="1:43">
      <c r="A178" s="240">
        <v>561</v>
      </c>
      <c r="B178" s="364">
        <v>2</v>
      </c>
      <c r="C178" s="364">
        <v>2</v>
      </c>
      <c r="D178" s="18" t="s">
        <v>201</v>
      </c>
      <c r="E178" s="21">
        <v>1337</v>
      </c>
      <c r="F178" s="21">
        <v>1317</v>
      </c>
      <c r="G178" s="36">
        <v>1315</v>
      </c>
      <c r="H178" s="36"/>
      <c r="I178" s="22">
        <v>379710.31877004961</v>
      </c>
      <c r="J178" s="36">
        <v>329196.81005025771</v>
      </c>
      <c r="K178" s="478">
        <f t="shared" si="43"/>
        <v>708907.12882030732</v>
      </c>
      <c r="L178" s="478"/>
      <c r="M178" s="36">
        <v>397976.52731554653</v>
      </c>
      <c r="N178" s="36">
        <v>316075.24788651336</v>
      </c>
      <c r="O178" s="36">
        <v>-119282.0275009795</v>
      </c>
      <c r="P178" s="22">
        <v>45696.020193685457</v>
      </c>
      <c r="Q178" s="19">
        <f t="shared" si="44"/>
        <v>640465.76789476583</v>
      </c>
      <c r="R178" s="22"/>
      <c r="S178" s="22">
        <v>397976.52731554653</v>
      </c>
      <c r="T178" s="36">
        <v>293025.92446822306</v>
      </c>
      <c r="U178" s="36">
        <v>-39423.699999999997</v>
      </c>
      <c r="V178" s="36">
        <v>-15096.2</v>
      </c>
      <c r="W178" s="491">
        <f t="shared" si="45"/>
        <v>-119282.0275009795</v>
      </c>
      <c r="X178" s="22">
        <f t="shared" si="62"/>
        <v>65357.031997143531</v>
      </c>
      <c r="Y178" s="19">
        <f t="shared" si="46"/>
        <v>582557.55627993366</v>
      </c>
      <c r="Z178" s="546"/>
      <c r="AA178" s="22">
        <f t="shared" si="47"/>
        <v>284.00173430818967</v>
      </c>
      <c r="AB178" s="22">
        <f t="shared" si="48"/>
        <v>246.22050115950464</v>
      </c>
      <c r="AC178" s="22">
        <f t="shared" si="49"/>
        <v>530.2222354676943</v>
      </c>
      <c r="AE178" s="491">
        <f t="shared" si="50"/>
        <v>302.18415134058205</v>
      </c>
      <c r="AF178" s="491">
        <f t="shared" si="51"/>
        <v>239.99639171337384</v>
      </c>
      <c r="AG178" s="491">
        <f t="shared" si="52"/>
        <v>-90.571015566423313</v>
      </c>
      <c r="AH178" s="491">
        <f t="shared" si="53"/>
        <v>34.69705405746808</v>
      </c>
      <c r="AI178" s="491">
        <f t="shared" si="54"/>
        <v>486.30658154500065</v>
      </c>
      <c r="AK178" s="491">
        <f t="shared" si="55"/>
        <v>302.64374700802017</v>
      </c>
      <c r="AL178" s="491">
        <f t="shared" si="56"/>
        <v>222.83340263743199</v>
      </c>
      <c r="AM178" s="491">
        <f t="shared" si="57"/>
        <v>-29.979999999999997</v>
      </c>
      <c r="AN178" s="491">
        <f t="shared" si="58"/>
        <v>-11.48</v>
      </c>
      <c r="AO178" s="491">
        <f t="shared" si="59"/>
        <v>-90.708766160440689</v>
      </c>
      <c r="AP178" s="491">
        <f t="shared" si="60"/>
        <v>49.701165016839184</v>
      </c>
      <c r="AQ178" s="491">
        <f t="shared" si="61"/>
        <v>443.0095485018507</v>
      </c>
    </row>
    <row r="179" spans="1:43">
      <c r="A179" s="240">
        <v>562</v>
      </c>
      <c r="B179" s="364">
        <v>6</v>
      </c>
      <c r="C179" s="364">
        <v>6</v>
      </c>
      <c r="D179" s="18" t="s">
        <v>202</v>
      </c>
      <c r="E179" s="21">
        <v>8978</v>
      </c>
      <c r="F179" s="21">
        <v>8935</v>
      </c>
      <c r="G179" s="36">
        <v>8839</v>
      </c>
      <c r="H179" s="36"/>
      <c r="I179" s="22">
        <v>-301344.2472770341</v>
      </c>
      <c r="J179" s="36">
        <v>-292090.75667489751</v>
      </c>
      <c r="K179" s="478">
        <f t="shared" si="43"/>
        <v>-593435.00395193161</v>
      </c>
      <c r="L179" s="478"/>
      <c r="M179" s="36">
        <v>-14697.310719990495</v>
      </c>
      <c r="N179" s="36">
        <v>-4154.4599028903522</v>
      </c>
      <c r="O179" s="36">
        <v>-809252.02408599225</v>
      </c>
      <c r="P179" s="22">
        <v>310018.17800347728</v>
      </c>
      <c r="Q179" s="19">
        <f t="shared" si="44"/>
        <v>-518085.61670539586</v>
      </c>
      <c r="R179" s="22"/>
      <c r="S179" s="22">
        <v>-14697.310719990495</v>
      </c>
      <c r="T179" s="36">
        <v>-18242.811253469368</v>
      </c>
      <c r="U179" s="36">
        <v>-264993.22000000003</v>
      </c>
      <c r="V179" s="36">
        <v>-101471.72</v>
      </c>
      <c r="W179" s="491">
        <f t="shared" si="45"/>
        <v>-809252.02408599225</v>
      </c>
      <c r="X179" s="22">
        <f t="shared" si="62"/>
        <v>439308.59758384159</v>
      </c>
      <c r="Y179" s="19">
        <f t="shared" si="46"/>
        <v>-769348.4884756105</v>
      </c>
      <c r="Z179" s="546"/>
      <c r="AA179" s="22">
        <f t="shared" si="47"/>
        <v>-33.56474128726154</v>
      </c>
      <c r="AB179" s="22">
        <f t="shared" si="48"/>
        <v>-32.534056212396692</v>
      </c>
      <c r="AC179" s="22">
        <f t="shared" si="49"/>
        <v>-66.098797499658232</v>
      </c>
      <c r="AE179" s="491">
        <f t="shared" si="50"/>
        <v>-1.6449144622261327</v>
      </c>
      <c r="AF179" s="491">
        <f t="shared" si="51"/>
        <v>-0.46496473451486875</v>
      </c>
      <c r="AG179" s="491">
        <f t="shared" si="52"/>
        <v>-90.571015566423313</v>
      </c>
      <c r="AH179" s="491">
        <f t="shared" si="53"/>
        <v>34.69705405746808</v>
      </c>
      <c r="AI179" s="491">
        <f t="shared" si="54"/>
        <v>-57.983840705696238</v>
      </c>
      <c r="AK179" s="491">
        <f t="shared" si="55"/>
        <v>-1.6627798076694758</v>
      </c>
      <c r="AL179" s="491">
        <f t="shared" si="56"/>
        <v>-2.0638999042277821</v>
      </c>
      <c r="AM179" s="491">
        <f t="shared" si="57"/>
        <v>-29.980000000000004</v>
      </c>
      <c r="AN179" s="491">
        <f t="shared" si="58"/>
        <v>-11.48</v>
      </c>
      <c r="AO179" s="491">
        <f t="shared" si="59"/>
        <v>-91.554703482972315</v>
      </c>
      <c r="AP179" s="491">
        <f t="shared" si="60"/>
        <v>49.701165016839191</v>
      </c>
      <c r="AQ179" s="491">
        <f t="shared" si="61"/>
        <v>-87.040218178030372</v>
      </c>
    </row>
    <row r="180" spans="1:43">
      <c r="A180" s="240">
        <v>563</v>
      </c>
      <c r="B180" s="364">
        <v>17</v>
      </c>
      <c r="C180" s="364">
        <v>17</v>
      </c>
      <c r="D180" s="18" t="s">
        <v>203</v>
      </c>
      <c r="E180" s="21">
        <v>7102</v>
      </c>
      <c r="F180" s="21">
        <v>7025</v>
      </c>
      <c r="G180" s="36">
        <v>6978</v>
      </c>
      <c r="H180" s="36"/>
      <c r="I180" s="22">
        <v>359417.74274852534</v>
      </c>
      <c r="J180" s="36">
        <v>-393833.94316008739</v>
      </c>
      <c r="K180" s="478">
        <f t="shared" si="43"/>
        <v>-34416.200411562051</v>
      </c>
      <c r="L180" s="478"/>
      <c r="M180" s="36">
        <v>-675793.02046721533</v>
      </c>
      <c r="N180" s="36">
        <v>-1008035.4003974086</v>
      </c>
      <c r="O180" s="36">
        <v>-636261.38435412373</v>
      </c>
      <c r="P180" s="22">
        <v>243746.80475371325</v>
      </c>
      <c r="Q180" s="19">
        <f t="shared" si="44"/>
        <v>-2076343.0004650345</v>
      </c>
      <c r="R180" s="22"/>
      <c r="S180" s="22">
        <v>-675793.02046721533</v>
      </c>
      <c r="T180" s="36">
        <v>-920232.62667948077</v>
      </c>
      <c r="U180" s="36">
        <v>-209200.44</v>
      </c>
      <c r="V180" s="36">
        <v>-80107.44</v>
      </c>
      <c r="W180" s="491">
        <f t="shared" si="45"/>
        <v>-636261.38435412373</v>
      </c>
      <c r="X180" s="22">
        <f t="shared" si="62"/>
        <v>346814.72948750388</v>
      </c>
      <c r="Y180" s="19">
        <f t="shared" si="46"/>
        <v>-2174780.1820133161</v>
      </c>
      <c r="Z180" s="546"/>
      <c r="AA180" s="22">
        <f t="shared" si="47"/>
        <v>50.607961524714916</v>
      </c>
      <c r="AB180" s="22">
        <f t="shared" si="48"/>
        <v>-55.453948628567645</v>
      </c>
      <c r="AC180" s="22">
        <f t="shared" si="49"/>
        <v>-4.8459871038527247</v>
      </c>
      <c r="AE180" s="491">
        <f t="shared" si="50"/>
        <v>-96.198294728429232</v>
      </c>
      <c r="AF180" s="491">
        <f t="shared" si="51"/>
        <v>-143.49258368646386</v>
      </c>
      <c r="AG180" s="491">
        <f t="shared" si="52"/>
        <v>-90.571015566423313</v>
      </c>
      <c r="AH180" s="491">
        <f t="shared" si="53"/>
        <v>34.69705405746808</v>
      </c>
      <c r="AI180" s="491">
        <f t="shared" si="54"/>
        <v>-295.56483992384835</v>
      </c>
      <c r="AK180" s="491">
        <f t="shared" si="55"/>
        <v>-96.84623394485746</v>
      </c>
      <c r="AL180" s="491">
        <f t="shared" si="56"/>
        <v>-131.87627209508179</v>
      </c>
      <c r="AM180" s="491">
        <f t="shared" si="57"/>
        <v>-29.98</v>
      </c>
      <c r="AN180" s="491">
        <f t="shared" si="58"/>
        <v>-11.48</v>
      </c>
      <c r="AO180" s="491">
        <f t="shared" si="59"/>
        <v>-91.181052501307505</v>
      </c>
      <c r="AP180" s="491">
        <f t="shared" si="60"/>
        <v>49.701165016839191</v>
      </c>
      <c r="AQ180" s="491">
        <f t="shared" si="61"/>
        <v>-311.66239352440761</v>
      </c>
    </row>
    <row r="181" spans="1:43">
      <c r="A181" s="240">
        <v>564</v>
      </c>
      <c r="B181" s="364">
        <v>17</v>
      </c>
      <c r="C181" s="364">
        <v>17</v>
      </c>
      <c r="D181" s="18" t="s">
        <v>204</v>
      </c>
      <c r="E181" s="21">
        <v>209551</v>
      </c>
      <c r="F181" s="21">
        <v>211848</v>
      </c>
      <c r="G181" s="36">
        <v>214633</v>
      </c>
      <c r="H181" s="36"/>
      <c r="I181" s="22">
        <v>-23160296.368695986</v>
      </c>
      <c r="J181" s="36">
        <v>-13025805.125520186</v>
      </c>
      <c r="K181" s="478">
        <f t="shared" si="43"/>
        <v>-36186101.494216174</v>
      </c>
      <c r="L181" s="478"/>
      <c r="M181" s="36">
        <v>-14761047.961879341</v>
      </c>
      <c r="N181" s="36">
        <v>-5115022.5986739183</v>
      </c>
      <c r="O181" s="36">
        <v>-19187288.505715646</v>
      </c>
      <c r="P181" s="22">
        <v>7350501.5079664979</v>
      </c>
      <c r="Q181" s="19">
        <f t="shared" si="44"/>
        <v>-31712857.55830241</v>
      </c>
      <c r="R181" s="22"/>
      <c r="S181" s="22">
        <v>-14761047.961879341</v>
      </c>
      <c r="T181" s="36">
        <v>-2467215.907343585</v>
      </c>
      <c r="U181" s="36">
        <v>-6434697.3399999999</v>
      </c>
      <c r="V181" s="36">
        <v>-2463986.8400000003</v>
      </c>
      <c r="W181" s="491">
        <f t="shared" si="45"/>
        <v>-19187288.505715646</v>
      </c>
      <c r="X181" s="22">
        <f t="shared" si="62"/>
        <v>10667510.151059244</v>
      </c>
      <c r="Y181" s="19">
        <f t="shared" si="46"/>
        <v>-34646726.40387933</v>
      </c>
      <c r="Z181" s="546"/>
      <c r="AA181" s="22">
        <f t="shared" si="47"/>
        <v>-110.52343519570886</v>
      </c>
      <c r="AB181" s="22">
        <f t="shared" si="48"/>
        <v>-62.160548627876679</v>
      </c>
      <c r="AC181" s="22">
        <f t="shared" si="49"/>
        <v>-172.68398382358555</v>
      </c>
      <c r="AE181" s="491">
        <f t="shared" si="50"/>
        <v>-69.677542208939144</v>
      </c>
      <c r="AF181" s="491">
        <f t="shared" si="51"/>
        <v>-24.144776437228192</v>
      </c>
      <c r="AG181" s="491">
        <f t="shared" si="52"/>
        <v>-90.571015566423313</v>
      </c>
      <c r="AH181" s="491">
        <f t="shared" si="53"/>
        <v>34.69705405746808</v>
      </c>
      <c r="AI181" s="491">
        <f t="shared" si="54"/>
        <v>-149.69628015512259</v>
      </c>
      <c r="AK181" s="491">
        <f t="shared" si="55"/>
        <v>-68.773431680493402</v>
      </c>
      <c r="AL181" s="491">
        <f t="shared" si="56"/>
        <v>-11.495044598657174</v>
      </c>
      <c r="AM181" s="491">
        <f t="shared" si="57"/>
        <v>-29.98</v>
      </c>
      <c r="AN181" s="491">
        <f t="shared" si="58"/>
        <v>-11.480000000000002</v>
      </c>
      <c r="AO181" s="491">
        <f t="shared" si="59"/>
        <v>-89.395798901919306</v>
      </c>
      <c r="AP181" s="491">
        <f t="shared" si="60"/>
        <v>49.701165016839184</v>
      </c>
      <c r="AQ181" s="491">
        <f t="shared" si="61"/>
        <v>-161.42311016423071</v>
      </c>
    </row>
    <row r="182" spans="1:43">
      <c r="A182" s="240">
        <v>576</v>
      </c>
      <c r="B182" s="364">
        <v>7</v>
      </c>
      <c r="C182" s="364">
        <v>7</v>
      </c>
      <c r="D182" s="18" t="s">
        <v>205</v>
      </c>
      <c r="E182" s="21">
        <v>2813</v>
      </c>
      <c r="F182" s="21">
        <v>2750</v>
      </c>
      <c r="G182" s="36">
        <v>2726</v>
      </c>
      <c r="H182" s="36"/>
      <c r="I182" s="22">
        <v>631105.49353377777</v>
      </c>
      <c r="J182" s="36">
        <v>599096.74529655254</v>
      </c>
      <c r="K182" s="478">
        <f t="shared" si="43"/>
        <v>1230202.2388303303</v>
      </c>
      <c r="L182" s="478"/>
      <c r="M182" s="36">
        <v>361001.78521974734</v>
      </c>
      <c r="N182" s="36">
        <v>366103.30700364022</v>
      </c>
      <c r="O182" s="36">
        <v>-249070.29280766411</v>
      </c>
      <c r="P182" s="22">
        <v>95416.898658037215</v>
      </c>
      <c r="Q182" s="19">
        <f t="shared" si="44"/>
        <v>573451.69807376061</v>
      </c>
      <c r="R182" s="22"/>
      <c r="S182" s="22">
        <v>361001.78521974734</v>
      </c>
      <c r="T182" s="36">
        <v>317974.49956225971</v>
      </c>
      <c r="U182" s="36">
        <v>-81725.48</v>
      </c>
      <c r="V182" s="36">
        <v>-31294.48</v>
      </c>
      <c r="W182" s="491">
        <f t="shared" si="45"/>
        <v>-249070.29280766411</v>
      </c>
      <c r="X182" s="22">
        <f t="shared" si="62"/>
        <v>135485.37583590363</v>
      </c>
      <c r="Y182" s="19">
        <f t="shared" si="46"/>
        <v>452371.40781024663</v>
      </c>
      <c r="Z182" s="546"/>
      <c r="AA182" s="22">
        <f t="shared" si="47"/>
        <v>224.35317935790181</v>
      </c>
      <c r="AB182" s="22">
        <f t="shared" si="48"/>
        <v>212.97431400517331</v>
      </c>
      <c r="AC182" s="22">
        <f t="shared" si="49"/>
        <v>437.32749336307512</v>
      </c>
      <c r="AE182" s="491">
        <f t="shared" si="50"/>
        <v>131.27337644354449</v>
      </c>
      <c r="AF182" s="491">
        <f t="shared" si="51"/>
        <v>133.128475274051</v>
      </c>
      <c r="AG182" s="491">
        <f t="shared" si="52"/>
        <v>-90.571015566423313</v>
      </c>
      <c r="AH182" s="491">
        <f t="shared" si="53"/>
        <v>34.69705405746808</v>
      </c>
      <c r="AI182" s="491">
        <f t="shared" si="54"/>
        <v>208.52789020864023</v>
      </c>
      <c r="AK182" s="491">
        <f t="shared" si="55"/>
        <v>132.42912150394253</v>
      </c>
      <c r="AL182" s="491">
        <f t="shared" si="56"/>
        <v>116.64508421212756</v>
      </c>
      <c r="AM182" s="491">
        <f t="shared" si="57"/>
        <v>-29.979999999999997</v>
      </c>
      <c r="AN182" s="491">
        <f t="shared" si="58"/>
        <v>-11.48</v>
      </c>
      <c r="AO182" s="491">
        <f t="shared" si="59"/>
        <v>-91.368412622033787</v>
      </c>
      <c r="AP182" s="491">
        <f t="shared" si="60"/>
        <v>49.701165016839191</v>
      </c>
      <c r="AQ182" s="491">
        <f t="shared" si="61"/>
        <v>165.9469581108755</v>
      </c>
    </row>
    <row r="183" spans="1:43">
      <c r="A183" s="240">
        <v>577</v>
      </c>
      <c r="B183" s="364">
        <v>2</v>
      </c>
      <c r="C183" s="364">
        <v>2</v>
      </c>
      <c r="D183" s="18" t="s">
        <v>206</v>
      </c>
      <c r="E183" s="21">
        <v>11041</v>
      </c>
      <c r="F183" s="21">
        <v>11138</v>
      </c>
      <c r="G183" s="36">
        <v>11236</v>
      </c>
      <c r="H183" s="36"/>
      <c r="I183" s="22">
        <v>152044.8658024623</v>
      </c>
      <c r="J183" s="36">
        <v>-307206.87218089239</v>
      </c>
      <c r="K183" s="478">
        <f t="shared" si="43"/>
        <v>-155162.00637843009</v>
      </c>
      <c r="L183" s="478"/>
      <c r="M183" s="36">
        <v>320052.1982920107</v>
      </c>
      <c r="N183" s="36">
        <v>-73794.077710025405</v>
      </c>
      <c r="O183" s="36">
        <v>-1008779.9713788228</v>
      </c>
      <c r="P183" s="22">
        <v>386455.78809207946</v>
      </c>
      <c r="Q183" s="19">
        <f t="shared" si="44"/>
        <v>-376066.06270475814</v>
      </c>
      <c r="R183" s="22"/>
      <c r="S183" s="22">
        <v>320052.1982920107</v>
      </c>
      <c r="T183" s="36">
        <v>-22740.731028667244</v>
      </c>
      <c r="U183" s="36">
        <v>-336855.28</v>
      </c>
      <c r="V183" s="36">
        <v>-128989.28</v>
      </c>
      <c r="W183" s="491">
        <f t="shared" si="45"/>
        <v>-1008779.9713788228</v>
      </c>
      <c r="X183" s="22">
        <f t="shared" si="62"/>
        <v>558442.2901292051</v>
      </c>
      <c r="Y183" s="19">
        <f t="shared" si="46"/>
        <v>-618870.77398627426</v>
      </c>
      <c r="Z183" s="546"/>
      <c r="AA183" s="22">
        <f t="shared" si="47"/>
        <v>13.770932506336591</v>
      </c>
      <c r="AB183" s="22">
        <f t="shared" si="48"/>
        <v>-27.824189129688651</v>
      </c>
      <c r="AC183" s="22">
        <f t="shared" si="49"/>
        <v>-14.053256623352059</v>
      </c>
      <c r="AE183" s="491">
        <f t="shared" si="50"/>
        <v>28.735158762076736</v>
      </c>
      <c r="AF183" s="491">
        <f t="shared" si="51"/>
        <v>-6.6254334449654699</v>
      </c>
      <c r="AG183" s="491">
        <f t="shared" si="52"/>
        <v>-90.571015566423313</v>
      </c>
      <c r="AH183" s="491">
        <f t="shared" si="53"/>
        <v>34.69705405746808</v>
      </c>
      <c r="AI183" s="491">
        <f t="shared" si="54"/>
        <v>-33.76423619184397</v>
      </c>
      <c r="AK183" s="491">
        <f t="shared" si="55"/>
        <v>28.484531709862111</v>
      </c>
      <c r="AL183" s="491">
        <f t="shared" si="56"/>
        <v>-2.023916965883521</v>
      </c>
      <c r="AM183" s="491">
        <f t="shared" si="57"/>
        <v>-29.980000000000004</v>
      </c>
      <c r="AN183" s="491">
        <f t="shared" si="58"/>
        <v>-11.48</v>
      </c>
      <c r="AO183" s="491">
        <f t="shared" si="59"/>
        <v>-89.781058328481919</v>
      </c>
      <c r="AP183" s="491">
        <f t="shared" si="60"/>
        <v>49.701165016839184</v>
      </c>
      <c r="AQ183" s="491">
        <f t="shared" si="61"/>
        <v>-55.07927856766414</v>
      </c>
    </row>
    <row r="184" spans="1:43">
      <c r="A184" s="240">
        <v>578</v>
      </c>
      <c r="B184" s="364">
        <v>18</v>
      </c>
      <c r="C184" s="364">
        <v>18</v>
      </c>
      <c r="D184" s="18" t="s">
        <v>207</v>
      </c>
      <c r="E184" s="21">
        <v>3183</v>
      </c>
      <c r="F184" s="21">
        <v>3100</v>
      </c>
      <c r="G184" s="36">
        <v>3037</v>
      </c>
      <c r="H184" s="36"/>
      <c r="I184" s="22">
        <v>-441089.73889290687</v>
      </c>
      <c r="J184" s="36">
        <v>-353908.97566453047</v>
      </c>
      <c r="K184" s="478">
        <f t="shared" si="43"/>
        <v>-794998.71455743734</v>
      </c>
      <c r="L184" s="478"/>
      <c r="M184" s="36">
        <v>-339452.04647386627</v>
      </c>
      <c r="N184" s="36">
        <v>-252865.65966691962</v>
      </c>
      <c r="O184" s="36">
        <v>-280770.1482559123</v>
      </c>
      <c r="P184" s="22">
        <v>107560.86757815105</v>
      </c>
      <c r="Q184" s="19">
        <f t="shared" si="44"/>
        <v>-765526.98681854724</v>
      </c>
      <c r="R184" s="22"/>
      <c r="S184" s="22">
        <v>-339452.04647386627</v>
      </c>
      <c r="T184" s="36">
        <v>-214119.9516917486</v>
      </c>
      <c r="U184" s="36">
        <v>-91049.26</v>
      </c>
      <c r="V184" s="36">
        <v>-34864.76</v>
      </c>
      <c r="W184" s="491">
        <f t="shared" si="45"/>
        <v>-280770.1482559123</v>
      </c>
      <c r="X184" s="22">
        <f t="shared" si="62"/>
        <v>150942.43815614062</v>
      </c>
      <c r="Y184" s="19">
        <f t="shared" si="46"/>
        <v>-809313.72826538666</v>
      </c>
      <c r="Z184" s="546"/>
      <c r="AA184" s="22">
        <f t="shared" si="47"/>
        <v>-138.57673229434712</v>
      </c>
      <c r="AB184" s="22">
        <f t="shared" si="48"/>
        <v>-111.18723709221818</v>
      </c>
      <c r="AC184" s="22">
        <f t="shared" si="49"/>
        <v>-249.76396938656529</v>
      </c>
      <c r="AE184" s="491">
        <f t="shared" si="50"/>
        <v>-109.50066015286009</v>
      </c>
      <c r="AF184" s="491">
        <f t="shared" si="51"/>
        <v>-81.569567634490198</v>
      </c>
      <c r="AG184" s="491">
        <f t="shared" si="52"/>
        <v>-90.571015566423327</v>
      </c>
      <c r="AH184" s="491">
        <f t="shared" si="53"/>
        <v>34.69705405746808</v>
      </c>
      <c r="AI184" s="491">
        <f t="shared" si="54"/>
        <v>-246.94418929630555</v>
      </c>
      <c r="AK184" s="491">
        <f t="shared" si="55"/>
        <v>-111.77215886528359</v>
      </c>
      <c r="AL184" s="491">
        <f t="shared" si="56"/>
        <v>-70.503770724974842</v>
      </c>
      <c r="AM184" s="491">
        <f t="shared" si="57"/>
        <v>-29.979999999999997</v>
      </c>
      <c r="AN184" s="491">
        <f t="shared" si="58"/>
        <v>-11.48</v>
      </c>
      <c r="AO184" s="491">
        <f t="shared" si="59"/>
        <v>-92.449834789566111</v>
      </c>
      <c r="AP184" s="491">
        <f t="shared" si="60"/>
        <v>49.701165016839191</v>
      </c>
      <c r="AQ184" s="491">
        <f t="shared" si="61"/>
        <v>-266.48459936298542</v>
      </c>
    </row>
    <row r="185" spans="1:43">
      <c r="A185" s="240">
        <v>580</v>
      </c>
      <c r="B185" s="364">
        <v>9</v>
      </c>
      <c r="C185" s="364">
        <v>9</v>
      </c>
      <c r="D185" s="18" t="s">
        <v>208</v>
      </c>
      <c r="E185" s="21">
        <v>4567</v>
      </c>
      <c r="F185" s="21">
        <v>4438</v>
      </c>
      <c r="G185" s="36">
        <v>4366</v>
      </c>
      <c r="H185" s="36"/>
      <c r="I185" s="22">
        <v>-69168.421515403068</v>
      </c>
      <c r="J185" s="36">
        <v>196915.62206380701</v>
      </c>
      <c r="K185" s="478">
        <f t="shared" si="43"/>
        <v>127747.20054840394</v>
      </c>
      <c r="L185" s="478"/>
      <c r="M185" s="36">
        <v>-390449.13455856533</v>
      </c>
      <c r="N185" s="36">
        <v>2039.9697735377522</v>
      </c>
      <c r="O185" s="36">
        <v>-401954.16708378668</v>
      </c>
      <c r="P185" s="22">
        <v>153985.52590704334</v>
      </c>
      <c r="Q185" s="19">
        <f t="shared" si="44"/>
        <v>-636377.80596177094</v>
      </c>
      <c r="R185" s="22"/>
      <c r="S185" s="22">
        <v>-390449.13455856533</v>
      </c>
      <c r="T185" s="36">
        <v>-9061.1747445883666</v>
      </c>
      <c r="U185" s="36">
        <v>-130892.68000000001</v>
      </c>
      <c r="V185" s="36">
        <v>-50121.68</v>
      </c>
      <c r="W185" s="491">
        <f t="shared" si="45"/>
        <v>-401954.16708378668</v>
      </c>
      <c r="X185" s="22">
        <f t="shared" si="62"/>
        <v>216995.28646351988</v>
      </c>
      <c r="Y185" s="19">
        <f t="shared" si="46"/>
        <v>-765483.54992342053</v>
      </c>
      <c r="Z185" s="546"/>
      <c r="AA185" s="22">
        <f t="shared" si="47"/>
        <v>-15.14526418116993</v>
      </c>
      <c r="AB185" s="22">
        <f t="shared" si="48"/>
        <v>43.117061980251151</v>
      </c>
      <c r="AC185" s="22">
        <f t="shared" si="49"/>
        <v>27.971797799081223</v>
      </c>
      <c r="AE185" s="491">
        <f t="shared" si="50"/>
        <v>-87.978624280884489</v>
      </c>
      <c r="AF185" s="491">
        <f t="shared" si="51"/>
        <v>0.45965970561914199</v>
      </c>
      <c r="AG185" s="491">
        <f t="shared" si="52"/>
        <v>-90.571015566423313</v>
      </c>
      <c r="AH185" s="491">
        <f t="shared" si="53"/>
        <v>34.69705405746808</v>
      </c>
      <c r="AI185" s="491">
        <f t="shared" si="54"/>
        <v>-143.39292608422059</v>
      </c>
      <c r="AK185" s="491">
        <f t="shared" si="55"/>
        <v>-89.429485698251341</v>
      </c>
      <c r="AL185" s="491">
        <f t="shared" si="56"/>
        <v>-2.0753950399881735</v>
      </c>
      <c r="AM185" s="491">
        <f t="shared" si="57"/>
        <v>-29.98</v>
      </c>
      <c r="AN185" s="491">
        <f t="shared" si="58"/>
        <v>-11.48</v>
      </c>
      <c r="AO185" s="491">
        <f t="shared" si="59"/>
        <v>-92.064628283047796</v>
      </c>
      <c r="AP185" s="491">
        <f t="shared" si="60"/>
        <v>49.701165016839184</v>
      </c>
      <c r="AQ185" s="491">
        <f t="shared" si="61"/>
        <v>-175.32834400444813</v>
      </c>
    </row>
    <row r="186" spans="1:43">
      <c r="A186" s="240">
        <v>581</v>
      </c>
      <c r="B186" s="364">
        <v>6</v>
      </c>
      <c r="C186" s="364">
        <v>6</v>
      </c>
      <c r="D186" s="18" t="s">
        <v>209</v>
      </c>
      <c r="E186" s="21">
        <v>6286</v>
      </c>
      <c r="F186" s="21">
        <v>6240</v>
      </c>
      <c r="G186" s="36">
        <v>6123</v>
      </c>
      <c r="H186" s="36"/>
      <c r="I186" s="22">
        <v>790103.50519285083</v>
      </c>
      <c r="J186" s="36">
        <v>445593.05768416007</v>
      </c>
      <c r="K186" s="478">
        <f t="shared" si="43"/>
        <v>1235696.562877011</v>
      </c>
      <c r="L186" s="478"/>
      <c r="M186" s="36">
        <v>-448062.98222282249</v>
      </c>
      <c r="N186" s="36">
        <v>-312295.27670908143</v>
      </c>
      <c r="O186" s="36">
        <v>-565163.13713448145</v>
      </c>
      <c r="P186" s="22">
        <v>216509.61731860082</v>
      </c>
      <c r="Q186" s="19">
        <f t="shared" si="44"/>
        <v>-1109011.7787477844</v>
      </c>
      <c r="R186" s="22"/>
      <c r="S186" s="22">
        <v>-448062.98222282249</v>
      </c>
      <c r="T186" s="36">
        <v>-234303.91613970487</v>
      </c>
      <c r="U186" s="36">
        <v>-183567.54</v>
      </c>
      <c r="V186" s="36">
        <v>-70292.040000000008</v>
      </c>
      <c r="W186" s="491">
        <f t="shared" si="45"/>
        <v>-565163.13713448145</v>
      </c>
      <c r="X186" s="22">
        <f t="shared" si="62"/>
        <v>304320.23339810636</v>
      </c>
      <c r="Y186" s="19">
        <f t="shared" si="46"/>
        <v>-1197069.3820989025</v>
      </c>
      <c r="Z186" s="546"/>
      <c r="AA186" s="22">
        <f t="shared" si="47"/>
        <v>125.69257161833453</v>
      </c>
      <c r="AB186" s="22">
        <f t="shared" si="48"/>
        <v>70.886582514183914</v>
      </c>
      <c r="AC186" s="22">
        <f t="shared" si="49"/>
        <v>196.57915413251845</v>
      </c>
      <c r="AE186" s="491">
        <f t="shared" si="50"/>
        <v>-71.804965099811298</v>
      </c>
      <c r="AF186" s="491">
        <f t="shared" si="51"/>
        <v>-50.047319985429716</v>
      </c>
      <c r="AG186" s="491">
        <f t="shared" si="52"/>
        <v>-90.571015566423313</v>
      </c>
      <c r="AH186" s="491">
        <f t="shared" si="53"/>
        <v>34.69705405746808</v>
      </c>
      <c r="AI186" s="491">
        <f t="shared" si="54"/>
        <v>-177.72624659419623</v>
      </c>
      <c r="AK186" s="491">
        <f t="shared" si="55"/>
        <v>-73.17703449662298</v>
      </c>
      <c r="AL186" s="491">
        <f t="shared" si="56"/>
        <v>-38.266195678540726</v>
      </c>
      <c r="AM186" s="491">
        <f t="shared" si="57"/>
        <v>-29.98</v>
      </c>
      <c r="AN186" s="491">
        <f t="shared" si="58"/>
        <v>-11.480000000000002</v>
      </c>
      <c r="AO186" s="491">
        <f t="shared" si="59"/>
        <v>-92.301671914826301</v>
      </c>
      <c r="AP186" s="491">
        <f t="shared" si="60"/>
        <v>49.701165016839191</v>
      </c>
      <c r="AQ186" s="491">
        <f t="shared" si="61"/>
        <v>-195.50373707315083</v>
      </c>
    </row>
    <row r="187" spans="1:43">
      <c r="A187" s="240">
        <v>583</v>
      </c>
      <c r="B187" s="364">
        <v>19</v>
      </c>
      <c r="C187" s="364">
        <v>19</v>
      </c>
      <c r="D187" s="18" t="s">
        <v>210</v>
      </c>
      <c r="E187" s="21">
        <v>924</v>
      </c>
      <c r="F187" s="21">
        <v>947</v>
      </c>
      <c r="G187" s="36">
        <v>912</v>
      </c>
      <c r="H187" s="36"/>
      <c r="I187" s="22">
        <v>-767234.31895424612</v>
      </c>
      <c r="J187" s="36">
        <v>175471.4983443516</v>
      </c>
      <c r="K187" s="478">
        <f t="shared" si="43"/>
        <v>-591762.82060989458</v>
      </c>
      <c r="L187" s="478"/>
      <c r="M187" s="36">
        <v>-506309.77841848164</v>
      </c>
      <c r="N187" s="36">
        <v>331401.50762371108</v>
      </c>
      <c r="O187" s="36">
        <v>-85770.751741402884</v>
      </c>
      <c r="P187" s="22">
        <v>32858.110192422275</v>
      </c>
      <c r="Q187" s="19">
        <f t="shared" si="44"/>
        <v>-227820.91234375117</v>
      </c>
      <c r="R187" s="22"/>
      <c r="S187" s="22">
        <v>-506309.77841848164</v>
      </c>
      <c r="T187" s="36">
        <v>314827.69647935207</v>
      </c>
      <c r="U187" s="36">
        <v>-27341.760000000002</v>
      </c>
      <c r="V187" s="36">
        <v>-10469.76</v>
      </c>
      <c r="W187" s="491">
        <f t="shared" si="45"/>
        <v>-85770.751741402884</v>
      </c>
      <c r="X187" s="22">
        <f t="shared" si="62"/>
        <v>45327.462495357337</v>
      </c>
      <c r="Y187" s="19">
        <f t="shared" si="46"/>
        <v>-269736.89118517516</v>
      </c>
      <c r="Z187" s="546"/>
      <c r="AA187" s="22">
        <f t="shared" si="47"/>
        <v>-830.34017202840494</v>
      </c>
      <c r="AB187" s="22">
        <f t="shared" si="48"/>
        <v>189.90421898739351</v>
      </c>
      <c r="AC187" s="22">
        <f t="shared" si="49"/>
        <v>-640.43595304101143</v>
      </c>
      <c r="AE187" s="491">
        <f t="shared" si="50"/>
        <v>-534.64601733736185</v>
      </c>
      <c r="AF187" s="491">
        <f t="shared" si="51"/>
        <v>349.94879368924086</v>
      </c>
      <c r="AG187" s="491">
        <f t="shared" si="52"/>
        <v>-90.571015566423327</v>
      </c>
      <c r="AH187" s="491">
        <f t="shared" si="53"/>
        <v>34.697054057468087</v>
      </c>
      <c r="AI187" s="491">
        <f t="shared" si="54"/>
        <v>-240.5711851570762</v>
      </c>
      <c r="AK187" s="491">
        <f t="shared" si="55"/>
        <v>-555.1642307220194</v>
      </c>
      <c r="AL187" s="491">
        <f t="shared" si="56"/>
        <v>345.20580754314921</v>
      </c>
      <c r="AM187" s="491">
        <f t="shared" si="57"/>
        <v>-29.980000000000004</v>
      </c>
      <c r="AN187" s="491">
        <f t="shared" si="58"/>
        <v>-11.48</v>
      </c>
      <c r="AO187" s="491">
        <f t="shared" si="59"/>
        <v>-94.046876909432982</v>
      </c>
      <c r="AP187" s="491">
        <f t="shared" si="60"/>
        <v>49.701165016839184</v>
      </c>
      <c r="AQ187" s="491">
        <f t="shared" si="61"/>
        <v>-295.76413507146401</v>
      </c>
    </row>
    <row r="188" spans="1:43">
      <c r="A188" s="240">
        <v>584</v>
      </c>
      <c r="B188" s="364">
        <v>16</v>
      </c>
      <c r="C188" s="364">
        <v>16</v>
      </c>
      <c r="D188" s="18" t="s">
        <v>211</v>
      </c>
      <c r="E188" s="21">
        <v>2676</v>
      </c>
      <c r="F188" s="21">
        <v>2653</v>
      </c>
      <c r="G188" s="36">
        <v>2578</v>
      </c>
      <c r="H188" s="36"/>
      <c r="I188" s="22">
        <v>-333224.47355662909</v>
      </c>
      <c r="J188" s="36">
        <v>-384348.16877712862</v>
      </c>
      <c r="K188" s="478">
        <f t="shared" si="43"/>
        <v>-717572.64233375771</v>
      </c>
      <c r="L188" s="478"/>
      <c r="M188" s="36">
        <v>-416187.28131920501</v>
      </c>
      <c r="N188" s="36">
        <v>-410950.04017287237</v>
      </c>
      <c r="O188" s="36">
        <v>-240284.90429772105</v>
      </c>
      <c r="P188" s="22">
        <v>92051.284414462818</v>
      </c>
      <c r="Q188" s="19">
        <f t="shared" si="44"/>
        <v>-975370.94137533556</v>
      </c>
      <c r="R188" s="22"/>
      <c r="S188" s="22">
        <v>-416187.28131920501</v>
      </c>
      <c r="T188" s="36">
        <v>-377791.21331541153</v>
      </c>
      <c r="U188" s="36">
        <v>-77288.44</v>
      </c>
      <c r="V188" s="36">
        <v>-29595.440000000002</v>
      </c>
      <c r="W188" s="491">
        <f t="shared" si="45"/>
        <v>-240284.90429772105</v>
      </c>
      <c r="X188" s="22">
        <f t="shared" si="62"/>
        <v>128129.60341341142</v>
      </c>
      <c r="Y188" s="19">
        <f t="shared" si="46"/>
        <v>-1013017.6755189262</v>
      </c>
      <c r="Z188" s="546"/>
      <c r="AA188" s="22">
        <f t="shared" si="47"/>
        <v>-124.52334587317978</v>
      </c>
      <c r="AB188" s="22">
        <f t="shared" si="48"/>
        <v>-143.62786576125882</v>
      </c>
      <c r="AC188" s="22">
        <f t="shared" si="49"/>
        <v>-268.1512116344386</v>
      </c>
      <c r="AE188" s="491">
        <f t="shared" si="50"/>
        <v>-156.87421082518094</v>
      </c>
      <c r="AF188" s="491">
        <f t="shared" si="51"/>
        <v>-154.90012822196471</v>
      </c>
      <c r="AG188" s="491">
        <f t="shared" si="52"/>
        <v>-90.571015566423313</v>
      </c>
      <c r="AH188" s="491">
        <f t="shared" si="53"/>
        <v>34.69705405746808</v>
      </c>
      <c r="AI188" s="491">
        <f t="shared" si="54"/>
        <v>-367.64830055610088</v>
      </c>
      <c r="AK188" s="491">
        <f t="shared" si="55"/>
        <v>-161.43804550783747</v>
      </c>
      <c r="AL188" s="491">
        <f t="shared" si="56"/>
        <v>-146.5443030703691</v>
      </c>
      <c r="AM188" s="491">
        <f t="shared" si="57"/>
        <v>-29.98</v>
      </c>
      <c r="AN188" s="491">
        <f t="shared" si="58"/>
        <v>-11.48</v>
      </c>
      <c r="AO188" s="491">
        <f t="shared" si="59"/>
        <v>-93.205936500279691</v>
      </c>
      <c r="AP188" s="491">
        <f t="shared" si="60"/>
        <v>49.701165016839184</v>
      </c>
      <c r="AQ188" s="491">
        <f t="shared" si="61"/>
        <v>-392.94712006164713</v>
      </c>
    </row>
    <row r="189" spans="1:43">
      <c r="A189" s="240">
        <v>588</v>
      </c>
      <c r="B189" s="364">
        <v>10</v>
      </c>
      <c r="C189" s="364">
        <v>10</v>
      </c>
      <c r="D189" s="18" t="s">
        <v>212</v>
      </c>
      <c r="E189" s="21">
        <v>1644</v>
      </c>
      <c r="F189" s="21">
        <v>1600</v>
      </c>
      <c r="G189" s="36">
        <v>1577</v>
      </c>
      <c r="H189" s="36"/>
      <c r="I189" s="22">
        <v>-451611.41258085769</v>
      </c>
      <c r="J189" s="36">
        <v>-245880.71461617234</v>
      </c>
      <c r="K189" s="478">
        <f t="shared" si="43"/>
        <v>-697492.12719703</v>
      </c>
      <c r="L189" s="478"/>
      <c r="M189" s="36">
        <v>-632536.93443983898</v>
      </c>
      <c r="N189" s="36">
        <v>-349323.86217131256</v>
      </c>
      <c r="O189" s="36">
        <v>-144913.62490627731</v>
      </c>
      <c r="P189" s="22">
        <v>55515.286491948929</v>
      </c>
      <c r="Q189" s="19">
        <f t="shared" si="44"/>
        <v>-1071259.1350254801</v>
      </c>
      <c r="R189" s="22"/>
      <c r="S189" s="22"/>
      <c r="T189" s="36"/>
      <c r="U189" s="36"/>
      <c r="V189" s="36"/>
      <c r="W189" s="491"/>
      <c r="X189" s="22"/>
      <c r="Y189" s="19"/>
      <c r="Z189" s="546"/>
      <c r="AA189" s="22">
        <f t="shared" si="47"/>
        <v>-274.70280570611783</v>
      </c>
      <c r="AB189" s="22">
        <f t="shared" si="48"/>
        <v>-149.56247847699046</v>
      </c>
      <c r="AC189" s="22">
        <f t="shared" si="49"/>
        <v>-424.26528418310829</v>
      </c>
      <c r="AE189" s="491">
        <f t="shared" si="50"/>
        <v>-395.33558402489939</v>
      </c>
      <c r="AF189" s="491">
        <f t="shared" si="51"/>
        <v>-218.32741385707035</v>
      </c>
      <c r="AG189" s="491">
        <f t="shared" si="52"/>
        <v>-90.571015566423327</v>
      </c>
      <c r="AH189" s="491">
        <f t="shared" si="53"/>
        <v>34.69705405746808</v>
      </c>
      <c r="AI189" s="491">
        <f t="shared" si="54"/>
        <v>-669.53695939092506</v>
      </c>
      <c r="AK189" s="491"/>
      <c r="AL189" s="491"/>
      <c r="AM189" s="491"/>
      <c r="AN189" s="491"/>
      <c r="AO189" s="491"/>
      <c r="AP189" s="491"/>
      <c r="AQ189" s="491"/>
    </row>
    <row r="190" spans="1:43">
      <c r="A190" s="240">
        <v>592</v>
      </c>
      <c r="B190" s="364">
        <v>13</v>
      </c>
      <c r="C190" s="364">
        <v>13</v>
      </c>
      <c r="D190" s="18" t="s">
        <v>213</v>
      </c>
      <c r="E190" s="21">
        <v>3678</v>
      </c>
      <c r="F190" s="21">
        <v>3651</v>
      </c>
      <c r="G190" s="36">
        <v>3596</v>
      </c>
      <c r="H190" s="36"/>
      <c r="I190" s="22">
        <v>245058.35564861374</v>
      </c>
      <c r="J190" s="36">
        <v>100816.51728093039</v>
      </c>
      <c r="K190" s="478">
        <f t="shared" si="43"/>
        <v>345874.87292954413</v>
      </c>
      <c r="L190" s="478"/>
      <c r="M190" s="36">
        <v>-423633.16340313992</v>
      </c>
      <c r="N190" s="36">
        <v>-305451.04628039506</v>
      </c>
      <c r="O190" s="36">
        <v>-330674.77783301153</v>
      </c>
      <c r="P190" s="22">
        <v>126678.94436381596</v>
      </c>
      <c r="Q190" s="19">
        <f t="shared" si="44"/>
        <v>-933080.04315273045</v>
      </c>
      <c r="R190" s="22"/>
      <c r="S190" s="22">
        <v>-423633.16340313992</v>
      </c>
      <c r="T190" s="36">
        <v>-259818.60117802431</v>
      </c>
      <c r="U190" s="36">
        <v>-107808.08</v>
      </c>
      <c r="V190" s="36">
        <v>-41282.080000000002</v>
      </c>
      <c r="W190" s="491">
        <f t="shared" si="45"/>
        <v>-330674.77783301153</v>
      </c>
      <c r="X190" s="22">
        <f t="shared" ref="X190:X221" si="67">G190/$G$10*277000000</f>
        <v>178725.38940055371</v>
      </c>
      <c r="Y190" s="19">
        <f t="shared" ref="Y190:Y221" si="68">SUM(S190:X190)</f>
        <v>-984491.31301362207</v>
      </c>
      <c r="Z190" s="546"/>
      <c r="AA190" s="22">
        <f t="shared" si="47"/>
        <v>66.628155423766657</v>
      </c>
      <c r="AB190" s="22">
        <f t="shared" si="48"/>
        <v>27.41068985343404</v>
      </c>
      <c r="AC190" s="22">
        <f t="shared" si="49"/>
        <v>94.038845277200693</v>
      </c>
      <c r="AE190" s="491">
        <f t="shared" si="50"/>
        <v>-116.03209077051217</v>
      </c>
      <c r="AF190" s="491">
        <f t="shared" si="51"/>
        <v>-83.662296981757066</v>
      </c>
      <c r="AG190" s="491">
        <f t="shared" si="52"/>
        <v>-90.571015566423313</v>
      </c>
      <c r="AH190" s="491">
        <f t="shared" si="53"/>
        <v>34.69705405746808</v>
      </c>
      <c r="AI190" s="491">
        <f t="shared" si="54"/>
        <v>-255.56834926122445</v>
      </c>
      <c r="AK190" s="491">
        <f>S190/$G190</f>
        <v>-117.80677513991655</v>
      </c>
      <c r="AL190" s="491">
        <f t="shared" ref="AL190:AN190" si="69">T190/$G190</f>
        <v>-72.252113786992297</v>
      </c>
      <c r="AM190" s="491">
        <f t="shared" si="69"/>
        <v>-29.98</v>
      </c>
      <c r="AN190" s="491">
        <f t="shared" si="69"/>
        <v>-11.48</v>
      </c>
      <c r="AO190" s="491">
        <f>W190/$G190</f>
        <v>-91.956278596499317</v>
      </c>
      <c r="AP190" s="491">
        <f t="shared" ref="AP190" si="70">X190/$G190</f>
        <v>49.701165016839184</v>
      </c>
      <c r="AQ190" s="491">
        <f t="shared" ref="AQ190:AQ221" si="71">Y190/$G190</f>
        <v>-273.77400250656899</v>
      </c>
    </row>
    <row r="191" spans="1:43">
      <c r="A191" s="240">
        <v>593</v>
      </c>
      <c r="B191" s="364">
        <v>10</v>
      </c>
      <c r="C191" s="364">
        <v>10</v>
      </c>
      <c r="D191" s="18" t="s">
        <v>214</v>
      </c>
      <c r="E191" s="21">
        <v>17253</v>
      </c>
      <c r="F191" s="21">
        <v>17077</v>
      </c>
      <c r="G191" s="36">
        <v>17050</v>
      </c>
      <c r="H191" s="36"/>
      <c r="I191" s="22">
        <v>165735.03372375845</v>
      </c>
      <c r="J191" s="36">
        <v>-499370.01295573113</v>
      </c>
      <c r="K191" s="478">
        <f t="shared" si="43"/>
        <v>-333634.97923197271</v>
      </c>
      <c r="L191" s="478"/>
      <c r="M191" s="36">
        <v>-1527706.2598609906</v>
      </c>
      <c r="N191" s="36">
        <v>-1443681.2158933189</v>
      </c>
      <c r="O191" s="36">
        <v>-1546681.2328278108</v>
      </c>
      <c r="P191" s="22">
        <v>592521.59213938238</v>
      </c>
      <c r="Q191" s="19">
        <f t="shared" si="44"/>
        <v>-3925547.1164427376</v>
      </c>
      <c r="R191" s="22"/>
      <c r="S191" s="22">
        <v>-1527706.2598609906</v>
      </c>
      <c r="T191" s="36">
        <v>-1230242.3594120301</v>
      </c>
      <c r="U191" s="36">
        <v>-511159</v>
      </c>
      <c r="V191" s="36">
        <v>-195734</v>
      </c>
      <c r="W191" s="491">
        <f t="shared" si="45"/>
        <v>-1546681.2328278108</v>
      </c>
      <c r="X191" s="22">
        <f t="shared" si="67"/>
        <v>847404.86353710806</v>
      </c>
      <c r="Y191" s="19">
        <f t="shared" si="68"/>
        <v>-4164117.9885637234</v>
      </c>
      <c r="Z191" s="546"/>
      <c r="AA191" s="22">
        <f t="shared" si="47"/>
        <v>9.6061574058864228</v>
      </c>
      <c r="AB191" s="22">
        <f t="shared" si="48"/>
        <v>-28.94395252742892</v>
      </c>
      <c r="AC191" s="22">
        <f t="shared" si="49"/>
        <v>-19.337795121542499</v>
      </c>
      <c r="AE191" s="491">
        <f t="shared" si="50"/>
        <v>-89.459873505943108</v>
      </c>
      <c r="AF191" s="491">
        <f t="shared" si="51"/>
        <v>-84.539510212175372</v>
      </c>
      <c r="AG191" s="491">
        <f t="shared" si="52"/>
        <v>-90.571015566423313</v>
      </c>
      <c r="AH191" s="491">
        <f t="shared" si="53"/>
        <v>34.69705405746808</v>
      </c>
      <c r="AI191" s="491">
        <f t="shared" si="54"/>
        <v>-229.87334522707371</v>
      </c>
      <c r="AK191" s="491">
        <f t="shared" ref="AK191:AK254" si="72">S191/$G191</f>
        <v>-89.601540167800039</v>
      </c>
      <c r="AL191" s="491">
        <f t="shared" ref="AL191:AL254" si="73">T191/$G191</f>
        <v>-72.154977091614668</v>
      </c>
      <c r="AM191" s="491">
        <f t="shared" ref="AM191:AM254" si="74">U191/$G191</f>
        <v>-29.98</v>
      </c>
      <c r="AN191" s="491">
        <f t="shared" ref="AN191:AN254" si="75">V191/$G191</f>
        <v>-11.48</v>
      </c>
      <c r="AO191" s="491">
        <f t="shared" ref="AO191:AO254" si="76">W191/$G191</f>
        <v>-90.714441808082739</v>
      </c>
      <c r="AP191" s="491">
        <f t="shared" ref="AP191:AP254" si="77">X191/$G191</f>
        <v>49.701165016839184</v>
      </c>
      <c r="AQ191" s="491">
        <f t="shared" si="71"/>
        <v>-244.22979405065826</v>
      </c>
    </row>
    <row r="192" spans="1:43">
      <c r="A192" s="240">
        <v>595</v>
      </c>
      <c r="B192" s="364">
        <v>11</v>
      </c>
      <c r="C192" s="364">
        <v>11</v>
      </c>
      <c r="D192" s="18" t="s">
        <v>215</v>
      </c>
      <c r="E192" s="21">
        <v>4269</v>
      </c>
      <c r="F192" s="21">
        <v>4140</v>
      </c>
      <c r="G192" s="36">
        <v>4073</v>
      </c>
      <c r="H192" s="36"/>
      <c r="I192" s="22">
        <v>914864.01242104999</v>
      </c>
      <c r="J192" s="36">
        <v>330125.10693155747</v>
      </c>
      <c r="K192" s="478">
        <f t="shared" si="43"/>
        <v>1244989.1193526075</v>
      </c>
      <c r="L192" s="478"/>
      <c r="M192" s="36">
        <v>975549.52950968326</v>
      </c>
      <c r="N192" s="36">
        <v>290750.00379958708</v>
      </c>
      <c r="O192" s="36">
        <v>-374964.00444499252</v>
      </c>
      <c r="P192" s="22">
        <v>143645.80379791785</v>
      </c>
      <c r="Q192" s="19">
        <f t="shared" si="44"/>
        <v>1034981.3326621957</v>
      </c>
      <c r="R192" s="22"/>
      <c r="S192" s="22">
        <v>975549.52950968326</v>
      </c>
      <c r="T192" s="36">
        <v>218294.27186965421</v>
      </c>
      <c r="U192" s="36">
        <v>-122108.54000000001</v>
      </c>
      <c r="V192" s="36">
        <v>-46758.04</v>
      </c>
      <c r="W192" s="491">
        <f t="shared" si="45"/>
        <v>-374964.00444499252</v>
      </c>
      <c r="X192" s="22">
        <f t="shared" si="67"/>
        <v>202432.84511358599</v>
      </c>
      <c r="Y192" s="19">
        <f t="shared" si="68"/>
        <v>852446.0620479309</v>
      </c>
      <c r="Z192" s="546"/>
      <c r="AA192" s="22">
        <f t="shared" si="47"/>
        <v>214.30405538089715</v>
      </c>
      <c r="AB192" s="22">
        <f t="shared" si="48"/>
        <v>77.330781665860272</v>
      </c>
      <c r="AC192" s="22">
        <f t="shared" si="49"/>
        <v>291.63483704675747</v>
      </c>
      <c r="AE192" s="491">
        <f t="shared" si="50"/>
        <v>235.63998297335345</v>
      </c>
      <c r="AF192" s="491">
        <f t="shared" si="51"/>
        <v>70.229469516808479</v>
      </c>
      <c r="AG192" s="491">
        <f t="shared" si="52"/>
        <v>-90.571015566423313</v>
      </c>
      <c r="AH192" s="491">
        <f t="shared" si="53"/>
        <v>34.69705405746808</v>
      </c>
      <c r="AI192" s="491">
        <f t="shared" si="54"/>
        <v>249.99549098120667</v>
      </c>
      <c r="AK192" s="491">
        <f t="shared" si="72"/>
        <v>239.51621151723134</v>
      </c>
      <c r="AL192" s="491">
        <f t="shared" si="73"/>
        <v>53.595450986902584</v>
      </c>
      <c r="AM192" s="491">
        <f t="shared" si="74"/>
        <v>-29.98</v>
      </c>
      <c r="AN192" s="491">
        <f t="shared" si="75"/>
        <v>-11.48</v>
      </c>
      <c r="AO192" s="491">
        <f t="shared" si="76"/>
        <v>-92.060889871100542</v>
      </c>
      <c r="AP192" s="491">
        <f t="shared" si="77"/>
        <v>49.701165016839184</v>
      </c>
      <c r="AQ192" s="491">
        <f t="shared" si="71"/>
        <v>209.29193764987255</v>
      </c>
    </row>
    <row r="193" spans="1:43">
      <c r="A193" s="240">
        <v>598</v>
      </c>
      <c r="B193" s="364">
        <v>15</v>
      </c>
      <c r="C193" s="364">
        <v>15</v>
      </c>
      <c r="D193" s="18" t="s">
        <v>216</v>
      </c>
      <c r="E193" s="21">
        <v>19097</v>
      </c>
      <c r="F193" s="21">
        <v>19207</v>
      </c>
      <c r="G193" s="36">
        <v>19475</v>
      </c>
      <c r="H193" s="36"/>
      <c r="I193" s="22">
        <v>-4824456.9681539834</v>
      </c>
      <c r="J193" s="36">
        <v>-2342879.3679168504</v>
      </c>
      <c r="K193" s="478">
        <f t="shared" si="43"/>
        <v>-7167336.3360708337</v>
      </c>
      <c r="L193" s="478"/>
      <c r="M193" s="36">
        <v>-7083803.5477295332</v>
      </c>
      <c r="N193" s="36">
        <v>-3646603.0390511206</v>
      </c>
      <c r="O193" s="36">
        <v>-1739597.4959842926</v>
      </c>
      <c r="P193" s="22">
        <v>666426.31728178938</v>
      </c>
      <c r="Q193" s="19">
        <f t="shared" si="44"/>
        <v>-11803577.765483156</v>
      </c>
      <c r="R193" s="22"/>
      <c r="S193" s="22">
        <v>-7083803.5477295332</v>
      </c>
      <c r="T193" s="36">
        <v>-3406542.1316062463</v>
      </c>
      <c r="U193" s="36">
        <v>-583860.5</v>
      </c>
      <c r="V193" s="36">
        <v>-223573</v>
      </c>
      <c r="W193" s="491">
        <f t="shared" si="45"/>
        <v>-1739597.4959842926</v>
      </c>
      <c r="X193" s="22">
        <f t="shared" si="67"/>
        <v>967930.18870294315</v>
      </c>
      <c r="Y193" s="19">
        <f t="shared" si="68"/>
        <v>-12069446.486617131</v>
      </c>
      <c r="Z193" s="546"/>
      <c r="AA193" s="22">
        <f t="shared" si="47"/>
        <v>-252.62905001591787</v>
      </c>
      <c r="AB193" s="22">
        <f t="shared" si="48"/>
        <v>-122.68311085075406</v>
      </c>
      <c r="AC193" s="22">
        <f t="shared" si="49"/>
        <v>-375.31216086667195</v>
      </c>
      <c r="AE193" s="491">
        <f t="shared" si="50"/>
        <v>-368.81363813867512</v>
      </c>
      <c r="AF193" s="491">
        <f t="shared" si="51"/>
        <v>-189.85802254652577</v>
      </c>
      <c r="AG193" s="491">
        <f t="shared" si="52"/>
        <v>-90.571015566423313</v>
      </c>
      <c r="AH193" s="491">
        <f t="shared" si="53"/>
        <v>34.69705405746808</v>
      </c>
      <c r="AI193" s="491">
        <f t="shared" si="54"/>
        <v>-614.54562219415607</v>
      </c>
      <c r="AK193" s="491">
        <f t="shared" si="72"/>
        <v>-363.73830797070775</v>
      </c>
      <c r="AL193" s="491">
        <f t="shared" si="73"/>
        <v>-174.91872306065449</v>
      </c>
      <c r="AM193" s="491">
        <f t="shared" si="74"/>
        <v>-29.98</v>
      </c>
      <c r="AN193" s="491">
        <f t="shared" si="75"/>
        <v>-11.48</v>
      </c>
      <c r="AO193" s="491">
        <f t="shared" si="76"/>
        <v>-89.32464677711387</v>
      </c>
      <c r="AP193" s="491">
        <f t="shared" si="77"/>
        <v>49.701165016839184</v>
      </c>
      <c r="AQ193" s="491">
        <f t="shared" si="71"/>
        <v>-619.740512791637</v>
      </c>
    </row>
    <row r="194" spans="1:43">
      <c r="A194" s="240">
        <v>599</v>
      </c>
      <c r="B194" s="364">
        <v>15</v>
      </c>
      <c r="C194" s="364">
        <v>15</v>
      </c>
      <c r="D194" s="18" t="s">
        <v>217</v>
      </c>
      <c r="E194" s="21">
        <v>11172</v>
      </c>
      <c r="F194" s="21">
        <v>11206</v>
      </c>
      <c r="G194" s="36">
        <v>11225</v>
      </c>
      <c r="H194" s="36"/>
      <c r="I194" s="22">
        <v>-2312518.0982698658</v>
      </c>
      <c r="J194" s="36">
        <v>-2124095.3556408966</v>
      </c>
      <c r="K194" s="478">
        <f t="shared" si="43"/>
        <v>-4436613.4539107624</v>
      </c>
      <c r="L194" s="478"/>
      <c r="M194" s="36">
        <v>-1977350.292713634</v>
      </c>
      <c r="N194" s="36">
        <v>-1772965.7760802121</v>
      </c>
      <c r="O194" s="36">
        <v>-1014938.8004373397</v>
      </c>
      <c r="P194" s="22">
        <v>388815.18776798731</v>
      </c>
      <c r="Q194" s="19">
        <f t="shared" si="44"/>
        <v>-4376439.6814631987</v>
      </c>
      <c r="R194" s="22"/>
      <c r="S194" s="22">
        <v>-1977350.292713634</v>
      </c>
      <c r="T194" s="36">
        <v>-1632906.2910577068</v>
      </c>
      <c r="U194" s="36">
        <v>-336525.5</v>
      </c>
      <c r="V194" s="36">
        <v>-128863</v>
      </c>
      <c r="W194" s="491">
        <f t="shared" si="45"/>
        <v>-1014938.8004373397</v>
      </c>
      <c r="X194" s="22">
        <f t="shared" si="67"/>
        <v>557895.57731401979</v>
      </c>
      <c r="Y194" s="19">
        <f t="shared" si="68"/>
        <v>-4532688.30689466</v>
      </c>
      <c r="Z194" s="546"/>
      <c r="AA194" s="22">
        <f t="shared" si="47"/>
        <v>-206.99231098011688</v>
      </c>
      <c r="AB194" s="22">
        <f t="shared" si="48"/>
        <v>-190.12668775876267</v>
      </c>
      <c r="AC194" s="22">
        <f t="shared" si="49"/>
        <v>-397.11899873887955</v>
      </c>
      <c r="AE194" s="491">
        <f t="shared" si="50"/>
        <v>-176.45460402584632</v>
      </c>
      <c r="AF194" s="491">
        <f t="shared" si="51"/>
        <v>-158.21575728004748</v>
      </c>
      <c r="AG194" s="491">
        <f t="shared" si="52"/>
        <v>-90.571015566423313</v>
      </c>
      <c r="AH194" s="491">
        <f t="shared" si="53"/>
        <v>34.69705405746808</v>
      </c>
      <c r="AI194" s="491">
        <f t="shared" si="54"/>
        <v>-390.54432281484907</v>
      </c>
      <c r="AK194" s="491">
        <f t="shared" si="72"/>
        <v>-176.15592808139277</v>
      </c>
      <c r="AL194" s="491">
        <f t="shared" si="73"/>
        <v>-145.47049363543044</v>
      </c>
      <c r="AM194" s="491">
        <f t="shared" si="74"/>
        <v>-29.98</v>
      </c>
      <c r="AN194" s="491">
        <f t="shared" si="75"/>
        <v>-11.48</v>
      </c>
      <c r="AO194" s="491">
        <f t="shared" si="76"/>
        <v>-90.417710506667234</v>
      </c>
      <c r="AP194" s="491">
        <f t="shared" si="77"/>
        <v>49.701165016839177</v>
      </c>
      <c r="AQ194" s="491">
        <f t="shared" si="71"/>
        <v>-403.8029672066512</v>
      </c>
    </row>
    <row r="195" spans="1:43">
      <c r="A195" s="240">
        <v>601</v>
      </c>
      <c r="B195" s="364">
        <v>13</v>
      </c>
      <c r="C195" s="364">
        <v>13</v>
      </c>
      <c r="D195" s="18" t="s">
        <v>218</v>
      </c>
      <c r="E195" s="21">
        <v>3873</v>
      </c>
      <c r="F195" s="21">
        <v>3786</v>
      </c>
      <c r="G195" s="36">
        <v>3739</v>
      </c>
      <c r="H195" s="36"/>
      <c r="I195" s="22">
        <v>1213531.6001117597</v>
      </c>
      <c r="J195" s="36">
        <v>750790.6790730455</v>
      </c>
      <c r="K195" s="478">
        <f t="shared" si="43"/>
        <v>1964322.2791848052</v>
      </c>
      <c r="L195" s="478"/>
      <c r="M195" s="36">
        <v>775514.27343585633</v>
      </c>
      <c r="N195" s="36">
        <v>385915.74537423142</v>
      </c>
      <c r="O195" s="36">
        <v>-342901.86493447865</v>
      </c>
      <c r="P195" s="22">
        <v>131363.04666157416</v>
      </c>
      <c r="Q195" s="19">
        <f t="shared" si="44"/>
        <v>949891.20053718332</v>
      </c>
      <c r="R195" s="22"/>
      <c r="S195" s="22">
        <v>775514.27343585633</v>
      </c>
      <c r="T195" s="36">
        <v>319655.50356584351</v>
      </c>
      <c r="U195" s="36">
        <v>-112095.22</v>
      </c>
      <c r="V195" s="36">
        <v>-42923.72</v>
      </c>
      <c r="W195" s="491">
        <f t="shared" si="45"/>
        <v>-342901.86493447865</v>
      </c>
      <c r="X195" s="22">
        <f t="shared" si="67"/>
        <v>185832.65599796173</v>
      </c>
      <c r="Y195" s="19">
        <f t="shared" si="68"/>
        <v>783081.62806518306</v>
      </c>
      <c r="Z195" s="546"/>
      <c r="AA195" s="22">
        <f t="shared" si="47"/>
        <v>313.33116450084168</v>
      </c>
      <c r="AB195" s="22">
        <f t="shared" si="48"/>
        <v>193.85248620527898</v>
      </c>
      <c r="AC195" s="22">
        <f t="shared" si="49"/>
        <v>507.18365070612066</v>
      </c>
      <c r="AE195" s="491">
        <f t="shared" si="50"/>
        <v>204.83736752135667</v>
      </c>
      <c r="AF195" s="491">
        <f t="shared" si="51"/>
        <v>101.93231520713984</v>
      </c>
      <c r="AG195" s="491">
        <f t="shared" si="52"/>
        <v>-90.571015566423313</v>
      </c>
      <c r="AH195" s="491">
        <f t="shared" si="53"/>
        <v>34.69705405746808</v>
      </c>
      <c r="AI195" s="491">
        <f t="shared" si="54"/>
        <v>250.89572121954129</v>
      </c>
      <c r="AK195" s="491">
        <f t="shared" si="72"/>
        <v>207.41221541477836</v>
      </c>
      <c r="AL195" s="491">
        <f t="shared" si="73"/>
        <v>85.492244869174513</v>
      </c>
      <c r="AM195" s="491">
        <f t="shared" si="74"/>
        <v>-29.98</v>
      </c>
      <c r="AN195" s="491">
        <f t="shared" si="75"/>
        <v>-11.48</v>
      </c>
      <c r="AO195" s="491">
        <f t="shared" si="76"/>
        <v>-91.709511884054194</v>
      </c>
      <c r="AP195" s="491">
        <f t="shared" si="77"/>
        <v>49.701165016839191</v>
      </c>
      <c r="AQ195" s="491">
        <f t="shared" si="71"/>
        <v>209.43611341673792</v>
      </c>
    </row>
    <row r="196" spans="1:43">
      <c r="A196" s="240">
        <v>604</v>
      </c>
      <c r="B196" s="364">
        <v>6</v>
      </c>
      <c r="C196" s="364">
        <v>6</v>
      </c>
      <c r="D196" s="18" t="s">
        <v>219</v>
      </c>
      <c r="E196" s="21">
        <v>20206</v>
      </c>
      <c r="F196" s="21">
        <v>20405</v>
      </c>
      <c r="G196" s="36">
        <v>20763</v>
      </c>
      <c r="H196" s="36"/>
      <c r="I196" s="22">
        <v>3224678.1876852023</v>
      </c>
      <c r="J196" s="36">
        <v>1726773.8405102009</v>
      </c>
      <c r="K196" s="478">
        <f t="shared" si="43"/>
        <v>4951452.0281954035</v>
      </c>
      <c r="L196" s="478"/>
      <c r="M196" s="36">
        <v>3959736.1584065026</v>
      </c>
      <c r="N196" s="36">
        <v>1827181.6243559737</v>
      </c>
      <c r="O196" s="36">
        <v>-1848101.5726328676</v>
      </c>
      <c r="P196" s="22">
        <v>707993.38804263622</v>
      </c>
      <c r="Q196" s="19">
        <f t="shared" si="44"/>
        <v>4646809.5981722446</v>
      </c>
      <c r="R196" s="22"/>
      <c r="S196" s="22">
        <v>3959736.1584065026</v>
      </c>
      <c r="T196" s="36">
        <v>1470065.87314093</v>
      </c>
      <c r="U196" s="36">
        <v>-622474.74</v>
      </c>
      <c r="V196" s="36">
        <v>-238359.24000000002</v>
      </c>
      <c r="W196" s="491">
        <f t="shared" si="45"/>
        <v>-1848101.5726328676</v>
      </c>
      <c r="X196" s="22">
        <f t="shared" si="67"/>
        <v>1031945.289244632</v>
      </c>
      <c r="Y196" s="19">
        <f t="shared" si="68"/>
        <v>3752811.7681591967</v>
      </c>
      <c r="Z196" s="546"/>
      <c r="AA196" s="22">
        <f t="shared" si="47"/>
        <v>159.5901310346037</v>
      </c>
      <c r="AB196" s="22">
        <f t="shared" si="48"/>
        <v>85.458469786706971</v>
      </c>
      <c r="AC196" s="22">
        <f t="shared" si="49"/>
        <v>245.04860082131069</v>
      </c>
      <c r="AE196" s="491">
        <f t="shared" si="50"/>
        <v>194.05715062026476</v>
      </c>
      <c r="AF196" s="491">
        <f t="shared" si="51"/>
        <v>89.545779189217043</v>
      </c>
      <c r="AG196" s="491">
        <f t="shared" si="52"/>
        <v>-90.571015566423313</v>
      </c>
      <c r="AH196" s="491">
        <f t="shared" si="53"/>
        <v>34.69705405746808</v>
      </c>
      <c r="AI196" s="491">
        <f t="shared" si="54"/>
        <v>227.72896830052656</v>
      </c>
      <c r="AK196" s="491">
        <f t="shared" si="72"/>
        <v>190.71117653549595</v>
      </c>
      <c r="AL196" s="491">
        <f t="shared" si="73"/>
        <v>70.802190104557624</v>
      </c>
      <c r="AM196" s="491">
        <f t="shared" si="74"/>
        <v>-29.98</v>
      </c>
      <c r="AN196" s="491">
        <f t="shared" si="75"/>
        <v>-11.48</v>
      </c>
      <c r="AO196" s="491">
        <f t="shared" si="76"/>
        <v>-89.009371123289867</v>
      </c>
      <c r="AP196" s="491">
        <f t="shared" si="77"/>
        <v>49.701165016839184</v>
      </c>
      <c r="AQ196" s="491">
        <f t="shared" si="71"/>
        <v>180.7451605336029</v>
      </c>
    </row>
    <row r="197" spans="1:43">
      <c r="A197" s="240">
        <v>607</v>
      </c>
      <c r="B197" s="364">
        <v>12</v>
      </c>
      <c r="C197" s="364">
        <v>12</v>
      </c>
      <c r="D197" s="18" t="s">
        <v>220</v>
      </c>
      <c r="E197" s="21">
        <v>4161</v>
      </c>
      <c r="F197" s="21">
        <v>4084</v>
      </c>
      <c r="G197" s="36">
        <v>4064</v>
      </c>
      <c r="H197" s="36"/>
      <c r="I197" s="22">
        <v>5553.6146347195299</v>
      </c>
      <c r="J197" s="36">
        <v>200178.43217665635</v>
      </c>
      <c r="K197" s="478">
        <f t="shared" si="43"/>
        <v>205732.04681137588</v>
      </c>
      <c r="L197" s="478"/>
      <c r="M197" s="36">
        <v>-553300.11810468417</v>
      </c>
      <c r="N197" s="36">
        <v>-128391.8475495684</v>
      </c>
      <c r="O197" s="36">
        <v>-369892.02757327282</v>
      </c>
      <c r="P197" s="22">
        <v>141702.76877069965</v>
      </c>
      <c r="Q197" s="19">
        <f t="shared" si="44"/>
        <v>-909881.22445682576</v>
      </c>
      <c r="R197" s="22"/>
      <c r="S197" s="22">
        <v>-553300.11810468417</v>
      </c>
      <c r="T197" s="36">
        <v>-77347.501946149525</v>
      </c>
      <c r="U197" s="36">
        <v>-121838.72</v>
      </c>
      <c r="V197" s="36">
        <v>-46654.720000000001</v>
      </c>
      <c r="W197" s="491">
        <f t="shared" si="45"/>
        <v>-369892.02757327282</v>
      </c>
      <c r="X197" s="22">
        <f t="shared" si="67"/>
        <v>201985.53462843446</v>
      </c>
      <c r="Y197" s="19">
        <f t="shared" si="68"/>
        <v>-967047.5529956721</v>
      </c>
      <c r="Z197" s="546"/>
      <c r="AA197" s="22">
        <f t="shared" si="47"/>
        <v>1.3346826807785459</v>
      </c>
      <c r="AB197" s="22">
        <f t="shared" si="48"/>
        <v>48.108250943680929</v>
      </c>
      <c r="AC197" s="22">
        <f t="shared" si="49"/>
        <v>49.442933624459478</v>
      </c>
      <c r="AE197" s="491">
        <f t="shared" si="50"/>
        <v>-135.47995056432032</v>
      </c>
      <c r="AF197" s="491">
        <f t="shared" si="51"/>
        <v>-31.437768743772867</v>
      </c>
      <c r="AG197" s="491">
        <f t="shared" si="52"/>
        <v>-90.571015566423313</v>
      </c>
      <c r="AH197" s="491">
        <f t="shared" si="53"/>
        <v>34.69705405746808</v>
      </c>
      <c r="AI197" s="491">
        <f t="shared" si="54"/>
        <v>-222.79168081704842</v>
      </c>
      <c r="AK197" s="491">
        <f t="shared" si="72"/>
        <v>-136.14668260449906</v>
      </c>
      <c r="AL197" s="491">
        <f t="shared" si="73"/>
        <v>-19.032357762339942</v>
      </c>
      <c r="AM197" s="491">
        <f t="shared" si="74"/>
        <v>-29.98</v>
      </c>
      <c r="AN197" s="491">
        <f t="shared" si="75"/>
        <v>-11.48</v>
      </c>
      <c r="AO197" s="491">
        <f t="shared" si="76"/>
        <v>-91.016739068226585</v>
      </c>
      <c r="AP197" s="491">
        <f t="shared" si="77"/>
        <v>49.701165016839184</v>
      </c>
      <c r="AQ197" s="491">
        <f t="shared" si="71"/>
        <v>-237.95461441822641</v>
      </c>
    </row>
    <row r="198" spans="1:43">
      <c r="A198" s="240">
        <v>608</v>
      </c>
      <c r="B198" s="364">
        <v>4</v>
      </c>
      <c r="C198" s="364">
        <v>4</v>
      </c>
      <c r="D198" s="18" t="s">
        <v>221</v>
      </c>
      <c r="E198" s="21">
        <v>2013</v>
      </c>
      <c r="F198" s="21">
        <v>1980</v>
      </c>
      <c r="G198" s="36">
        <v>1943</v>
      </c>
      <c r="H198" s="36"/>
      <c r="I198" s="22">
        <v>43624.965495833691</v>
      </c>
      <c r="J198" s="36">
        <v>665.98425733721444</v>
      </c>
      <c r="K198" s="478">
        <f t="shared" si="43"/>
        <v>44290.949753170906</v>
      </c>
      <c r="L198" s="478"/>
      <c r="M198" s="36">
        <v>-196109.86067561628</v>
      </c>
      <c r="N198" s="36">
        <v>-137805.76687624957</v>
      </c>
      <c r="O198" s="36">
        <v>-179330.61082151814</v>
      </c>
      <c r="P198" s="22">
        <v>68700.167033786798</v>
      </c>
      <c r="Q198" s="19">
        <f t="shared" si="44"/>
        <v>-444546.07133959723</v>
      </c>
      <c r="R198" s="22"/>
      <c r="S198" s="22">
        <v>-196109.86067561628</v>
      </c>
      <c r="T198" s="36">
        <v>-113058.50823404356</v>
      </c>
      <c r="U198" s="36">
        <v>-58251.14</v>
      </c>
      <c r="V198" s="36">
        <v>-22305.64</v>
      </c>
      <c r="W198" s="491">
        <f t="shared" si="45"/>
        <v>-179330.61082151814</v>
      </c>
      <c r="X198" s="22">
        <f t="shared" si="67"/>
        <v>96569.363627718529</v>
      </c>
      <c r="Y198" s="19">
        <f t="shared" si="68"/>
        <v>-472486.39610345953</v>
      </c>
      <c r="Z198" s="546"/>
      <c r="AA198" s="22">
        <f t="shared" si="47"/>
        <v>21.671617235883602</v>
      </c>
      <c r="AB198" s="22">
        <f t="shared" si="48"/>
        <v>0.33084165789230724</v>
      </c>
      <c r="AC198" s="22">
        <f t="shared" si="49"/>
        <v>22.002458893775909</v>
      </c>
      <c r="AE198" s="491">
        <f t="shared" si="50"/>
        <v>-99.045384179604184</v>
      </c>
      <c r="AF198" s="491">
        <f t="shared" si="51"/>
        <v>-69.598872159722006</v>
      </c>
      <c r="AG198" s="491">
        <f t="shared" si="52"/>
        <v>-90.571015566423299</v>
      </c>
      <c r="AH198" s="491">
        <f t="shared" si="53"/>
        <v>34.69705405746808</v>
      </c>
      <c r="AI198" s="491">
        <f t="shared" si="54"/>
        <v>-224.51821784828144</v>
      </c>
      <c r="AK198" s="491">
        <f t="shared" si="72"/>
        <v>-100.93147744499036</v>
      </c>
      <c r="AL198" s="491">
        <f t="shared" si="73"/>
        <v>-58.187600738056389</v>
      </c>
      <c r="AM198" s="491">
        <f t="shared" si="74"/>
        <v>-29.98</v>
      </c>
      <c r="AN198" s="491">
        <f t="shared" si="75"/>
        <v>-11.48</v>
      </c>
      <c r="AO198" s="491">
        <f t="shared" si="76"/>
        <v>-92.295733824764866</v>
      </c>
      <c r="AP198" s="491">
        <f t="shared" si="77"/>
        <v>49.701165016839184</v>
      </c>
      <c r="AQ198" s="491">
        <f t="shared" si="71"/>
        <v>-243.17364699097249</v>
      </c>
    </row>
    <row r="199" spans="1:43">
      <c r="A199" s="240">
        <v>609</v>
      </c>
      <c r="B199" s="364">
        <v>4</v>
      </c>
      <c r="C199" s="364">
        <v>4</v>
      </c>
      <c r="D199" s="18" t="s">
        <v>222</v>
      </c>
      <c r="E199" s="21">
        <v>83482</v>
      </c>
      <c r="F199" s="21">
        <v>83205</v>
      </c>
      <c r="G199" s="36">
        <v>83106</v>
      </c>
      <c r="H199" s="36"/>
      <c r="I199" s="22">
        <v>-13124890.693792341</v>
      </c>
      <c r="J199" s="36">
        <v>-3347817.7502436833</v>
      </c>
      <c r="K199" s="478">
        <f t="shared" si="43"/>
        <v>-16472708.444036026</v>
      </c>
      <c r="L199" s="478"/>
      <c r="M199" s="36">
        <v>-15791580.061469169</v>
      </c>
      <c r="N199" s="36">
        <v>-4223262.203986235</v>
      </c>
      <c r="O199" s="36">
        <v>-7535961.3502042517</v>
      </c>
      <c r="P199" s="22">
        <v>2886968.3828516314</v>
      </c>
      <c r="Q199" s="19">
        <f t="shared" si="44"/>
        <v>-24663835.232808024</v>
      </c>
      <c r="R199" s="22"/>
      <c r="S199" s="22">
        <v>-15791580.061469169</v>
      </c>
      <c r="T199" s="36">
        <v>-3183314.9033171684</v>
      </c>
      <c r="U199" s="36">
        <v>-2491517.88</v>
      </c>
      <c r="V199" s="36">
        <v>-954056.88</v>
      </c>
      <c r="W199" s="491">
        <f t="shared" si="45"/>
        <v>-7535961.3502042517</v>
      </c>
      <c r="X199" s="22">
        <f t="shared" si="67"/>
        <v>4130465.0198894371</v>
      </c>
      <c r="Y199" s="19">
        <f t="shared" si="68"/>
        <v>-25825966.055101149</v>
      </c>
      <c r="Z199" s="546"/>
      <c r="AA199" s="22">
        <f t="shared" si="47"/>
        <v>-157.21821103701805</v>
      </c>
      <c r="AB199" s="22">
        <f t="shared" si="48"/>
        <v>-40.102270552258972</v>
      </c>
      <c r="AC199" s="22">
        <f t="shared" si="49"/>
        <v>-197.32048158927702</v>
      </c>
      <c r="AE199" s="491">
        <f t="shared" si="50"/>
        <v>-189.79123924606898</v>
      </c>
      <c r="AF199" s="491">
        <f t="shared" si="51"/>
        <v>-50.757312709407309</v>
      </c>
      <c r="AG199" s="491">
        <f t="shared" si="52"/>
        <v>-90.571015566423313</v>
      </c>
      <c r="AH199" s="491">
        <f t="shared" si="53"/>
        <v>34.69705405746808</v>
      </c>
      <c r="AI199" s="491">
        <f t="shared" si="54"/>
        <v>-296.42251346443152</v>
      </c>
      <c r="AK199" s="491">
        <f t="shared" si="72"/>
        <v>-190.01732800843706</v>
      </c>
      <c r="AL199" s="491">
        <f t="shared" si="73"/>
        <v>-38.304272896267037</v>
      </c>
      <c r="AM199" s="491">
        <f t="shared" si="74"/>
        <v>-29.98</v>
      </c>
      <c r="AN199" s="491">
        <f t="shared" si="75"/>
        <v>-11.48</v>
      </c>
      <c r="AO199" s="491">
        <f t="shared" si="76"/>
        <v>-90.678908264195741</v>
      </c>
      <c r="AP199" s="491">
        <f t="shared" si="77"/>
        <v>49.701165016839184</v>
      </c>
      <c r="AQ199" s="491">
        <f t="shared" si="71"/>
        <v>-310.75934415206063</v>
      </c>
    </row>
    <row r="200" spans="1:43">
      <c r="A200" s="240">
        <v>611</v>
      </c>
      <c r="B200" s="364">
        <v>1</v>
      </c>
      <c r="C200" s="484">
        <v>33</v>
      </c>
      <c r="D200" s="18" t="s">
        <v>223</v>
      </c>
      <c r="E200" s="21">
        <v>5066</v>
      </c>
      <c r="F200" s="21">
        <v>5011</v>
      </c>
      <c r="G200" s="36">
        <v>4973</v>
      </c>
      <c r="H200" s="36"/>
      <c r="I200" s="22">
        <v>450249.09415179363</v>
      </c>
      <c r="J200" s="22">
        <v>202976.75938680599</v>
      </c>
      <c r="K200" s="478">
        <f t="shared" si="43"/>
        <v>653225.85353859956</v>
      </c>
      <c r="L200" s="478"/>
      <c r="M200" s="36">
        <v>516078.08943939657</v>
      </c>
      <c r="N200" s="22">
        <v>150700.77149704285</v>
      </c>
      <c r="O200" s="22">
        <v>-453851.35900334723</v>
      </c>
      <c r="P200" s="22">
        <v>173866.93788197255</v>
      </c>
      <c r="Q200" s="19">
        <f t="shared" si="44"/>
        <v>386794.43981506466</v>
      </c>
      <c r="R200" s="22"/>
      <c r="S200" s="22">
        <v>516078.08943939657</v>
      </c>
      <c r="T200" s="36">
        <v>63001.333646585445</v>
      </c>
      <c r="U200" s="36">
        <v>-149090.54</v>
      </c>
      <c r="V200" s="36">
        <v>-57090.04</v>
      </c>
      <c r="W200" s="491">
        <f t="shared" si="45"/>
        <v>-453851.35900334723</v>
      </c>
      <c r="X200" s="22">
        <f t="shared" si="67"/>
        <v>247163.89362874127</v>
      </c>
      <c r="Y200" s="19">
        <f t="shared" si="68"/>
        <v>166211.377711376</v>
      </c>
      <c r="Z200" s="546"/>
      <c r="AA200" s="22">
        <f t="shared" si="47"/>
        <v>88.87664708878674</v>
      </c>
      <c r="AB200" s="22">
        <f t="shared" si="48"/>
        <v>40.066474415082112</v>
      </c>
      <c r="AC200" s="22">
        <f t="shared" si="49"/>
        <v>128.94312150386884</v>
      </c>
      <c r="AE200" s="491">
        <f t="shared" si="50"/>
        <v>102.98904199548925</v>
      </c>
      <c r="AF200" s="491">
        <f t="shared" si="51"/>
        <v>30.073991518068819</v>
      </c>
      <c r="AG200" s="491">
        <f t="shared" si="52"/>
        <v>-90.571015566423313</v>
      </c>
      <c r="AH200" s="491">
        <f t="shared" si="53"/>
        <v>34.69705405746808</v>
      </c>
      <c r="AI200" s="491">
        <f t="shared" si="54"/>
        <v>77.189072004602806</v>
      </c>
      <c r="AK200" s="491">
        <f t="shared" si="72"/>
        <v>103.77600833287686</v>
      </c>
      <c r="AL200" s="491">
        <f t="shared" si="73"/>
        <v>12.668677588293876</v>
      </c>
      <c r="AM200" s="491">
        <f t="shared" si="74"/>
        <v>-29.98</v>
      </c>
      <c r="AN200" s="491">
        <f t="shared" si="75"/>
        <v>-11.48</v>
      </c>
      <c r="AO200" s="491">
        <f t="shared" si="76"/>
        <v>-91.263092500170359</v>
      </c>
      <c r="AP200" s="491">
        <f t="shared" si="77"/>
        <v>49.701165016839184</v>
      </c>
      <c r="AQ200" s="491">
        <f t="shared" si="71"/>
        <v>33.422758437839533</v>
      </c>
    </row>
    <row r="201" spans="1:43">
      <c r="A201" s="240">
        <v>614</v>
      </c>
      <c r="B201" s="364">
        <v>19</v>
      </c>
      <c r="C201" s="364">
        <v>19</v>
      </c>
      <c r="D201" s="18" t="s">
        <v>224</v>
      </c>
      <c r="E201" s="21">
        <v>3066</v>
      </c>
      <c r="F201" s="21">
        <v>2999</v>
      </c>
      <c r="G201" s="36">
        <v>2923</v>
      </c>
      <c r="H201" s="36"/>
      <c r="I201" s="22">
        <v>-529647.12186705426</v>
      </c>
      <c r="J201" s="36">
        <v>-341448.28079382353</v>
      </c>
      <c r="K201" s="478">
        <f t="shared" si="43"/>
        <v>-871095.40266087779</v>
      </c>
      <c r="L201" s="478"/>
      <c r="M201" s="36">
        <v>-682283.78183482669</v>
      </c>
      <c r="N201" s="36">
        <v>-410944.64775938384</v>
      </c>
      <c r="O201" s="36">
        <v>-271622.47568370349</v>
      </c>
      <c r="P201" s="22">
        <v>104056.46511834676</v>
      </c>
      <c r="Q201" s="19">
        <f t="shared" si="44"/>
        <v>-1260794.4401595674</v>
      </c>
      <c r="R201" s="22"/>
      <c r="S201" s="22">
        <v>-682283.78183482669</v>
      </c>
      <c r="T201" s="36">
        <v>-373461.29994727485</v>
      </c>
      <c r="U201" s="36">
        <v>-87631.540000000008</v>
      </c>
      <c r="V201" s="36">
        <v>-33556.04</v>
      </c>
      <c r="W201" s="491">
        <f t="shared" si="45"/>
        <v>-271622.47568370349</v>
      </c>
      <c r="X201" s="22">
        <f t="shared" si="67"/>
        <v>145276.50534422093</v>
      </c>
      <c r="Y201" s="19">
        <f t="shared" si="68"/>
        <v>-1303278.6321215844</v>
      </c>
      <c r="Z201" s="546"/>
      <c r="AA201" s="22">
        <f t="shared" si="47"/>
        <v>-172.74857203752586</v>
      </c>
      <c r="AB201" s="22">
        <f t="shared" si="48"/>
        <v>-111.36604070248647</v>
      </c>
      <c r="AC201" s="22">
        <f t="shared" si="49"/>
        <v>-284.11461274001232</v>
      </c>
      <c r="AE201" s="491">
        <f t="shared" si="50"/>
        <v>-227.50376186556409</v>
      </c>
      <c r="AF201" s="491">
        <f t="shared" si="51"/>
        <v>-137.02722499479287</v>
      </c>
      <c r="AG201" s="491">
        <f t="shared" si="52"/>
        <v>-90.571015566423313</v>
      </c>
      <c r="AH201" s="491">
        <f t="shared" si="53"/>
        <v>34.69705405746808</v>
      </c>
      <c r="AI201" s="491">
        <f t="shared" si="54"/>
        <v>-420.40494836931225</v>
      </c>
      <c r="AK201" s="491">
        <f t="shared" si="72"/>
        <v>-233.41901533863384</v>
      </c>
      <c r="AL201" s="491">
        <f t="shared" si="73"/>
        <v>-127.76643857245119</v>
      </c>
      <c r="AM201" s="491">
        <f t="shared" si="74"/>
        <v>-29.980000000000004</v>
      </c>
      <c r="AN201" s="491">
        <f t="shared" si="75"/>
        <v>-11.48</v>
      </c>
      <c r="AO201" s="491">
        <f t="shared" si="76"/>
        <v>-92.925923942423367</v>
      </c>
      <c r="AP201" s="491">
        <f t="shared" si="77"/>
        <v>49.701165016839184</v>
      </c>
      <c r="AQ201" s="491">
        <f t="shared" si="71"/>
        <v>-445.87021283666928</v>
      </c>
    </row>
    <row r="202" spans="1:43">
      <c r="A202" s="240">
        <v>615</v>
      </c>
      <c r="B202" s="364">
        <v>17</v>
      </c>
      <c r="C202" s="364">
        <v>17</v>
      </c>
      <c r="D202" s="18" t="s">
        <v>225</v>
      </c>
      <c r="E202" s="21">
        <v>7702</v>
      </c>
      <c r="F202" s="21">
        <v>7603</v>
      </c>
      <c r="G202" s="36">
        <v>7479</v>
      </c>
      <c r="H202" s="36"/>
      <c r="I202" s="22">
        <v>2028894.164462195</v>
      </c>
      <c r="J202" s="36">
        <v>483654.7357061751</v>
      </c>
      <c r="K202" s="478">
        <f t="shared" si="43"/>
        <v>2512548.90016837</v>
      </c>
      <c r="L202" s="478"/>
      <c r="M202" s="36">
        <v>2046202.4918174073</v>
      </c>
      <c r="N202" s="36">
        <v>349218.54907369835</v>
      </c>
      <c r="O202" s="36">
        <v>-688611.4313515164</v>
      </c>
      <c r="P202" s="22">
        <v>263801.70199892978</v>
      </c>
      <c r="Q202" s="19">
        <f t="shared" si="44"/>
        <v>1970611.3115385191</v>
      </c>
      <c r="R202" s="22"/>
      <c r="S202" s="22">
        <v>2046202.4918174073</v>
      </c>
      <c r="T202" s="22">
        <v>216155.52253667428</v>
      </c>
      <c r="U202" s="22">
        <v>-224220.42</v>
      </c>
      <c r="V202" s="22">
        <v>-85858.92</v>
      </c>
      <c r="W202" s="491">
        <f t="shared" si="45"/>
        <v>-688611.4313515164</v>
      </c>
      <c r="X202" s="22">
        <f t="shared" si="67"/>
        <v>371715.01316094026</v>
      </c>
      <c r="Y202" s="19">
        <f t="shared" si="68"/>
        <v>1635382.2561635058</v>
      </c>
      <c r="Z202" s="546"/>
      <c r="AA202" s="22">
        <f t="shared" si="47"/>
        <v>263.42432672840755</v>
      </c>
      <c r="AB202" s="22">
        <f t="shared" si="48"/>
        <v>62.795992691012088</v>
      </c>
      <c r="AC202" s="22">
        <f t="shared" si="49"/>
        <v>326.22031941941964</v>
      </c>
      <c r="AE202" s="491">
        <f t="shared" si="50"/>
        <v>269.13093408094272</v>
      </c>
      <c r="AF202" s="491">
        <f t="shared" si="51"/>
        <v>45.931678163053839</v>
      </c>
      <c r="AG202" s="491">
        <f t="shared" si="52"/>
        <v>-90.571015566423313</v>
      </c>
      <c r="AH202" s="491">
        <f t="shared" si="53"/>
        <v>34.69705405746808</v>
      </c>
      <c r="AI202" s="491">
        <f t="shared" si="54"/>
        <v>259.18865073504134</v>
      </c>
      <c r="AK202" s="491">
        <f t="shared" si="72"/>
        <v>273.59305947551911</v>
      </c>
      <c r="AL202" s="491">
        <f t="shared" si="73"/>
        <v>28.901660988992415</v>
      </c>
      <c r="AM202" s="491">
        <f t="shared" si="74"/>
        <v>-29.98</v>
      </c>
      <c r="AN202" s="491">
        <f t="shared" si="75"/>
        <v>-11.48</v>
      </c>
      <c r="AO202" s="491">
        <f t="shared" si="76"/>
        <v>-92.072660964235382</v>
      </c>
      <c r="AP202" s="491">
        <f t="shared" si="77"/>
        <v>49.701165016839184</v>
      </c>
      <c r="AQ202" s="491">
        <f t="shared" si="71"/>
        <v>218.66322451711537</v>
      </c>
    </row>
    <row r="203" spans="1:43">
      <c r="A203" s="240">
        <v>616</v>
      </c>
      <c r="B203" s="364">
        <v>1</v>
      </c>
      <c r="C203" s="484">
        <v>32</v>
      </c>
      <c r="D203" s="18" t="s">
        <v>226</v>
      </c>
      <c r="E203" s="21">
        <v>1848</v>
      </c>
      <c r="F203" s="21">
        <v>1807</v>
      </c>
      <c r="G203" s="36">
        <v>1781</v>
      </c>
      <c r="H203" s="36"/>
      <c r="I203" s="22">
        <v>-16580.564826977003</v>
      </c>
      <c r="J203" s="36">
        <v>-39335.543554665368</v>
      </c>
      <c r="K203" s="478">
        <f t="shared" ref="K203:K266" si="78">SUM(I203:J203)</f>
        <v>-55916.108381642371</v>
      </c>
      <c r="L203" s="478"/>
      <c r="M203" s="36">
        <v>-211724.65895705426</v>
      </c>
      <c r="N203" s="36">
        <v>-149995.72517772709</v>
      </c>
      <c r="O203" s="36">
        <v>-163661.82512852692</v>
      </c>
      <c r="P203" s="22">
        <v>62697.576681844817</v>
      </c>
      <c r="Q203" s="19">
        <f t="shared" ref="Q203:Q266" si="79">SUM(M203:P203)</f>
        <v>-462684.63258146337</v>
      </c>
      <c r="R203" s="22"/>
      <c r="S203" s="22">
        <v>-211724.65895705426</v>
      </c>
      <c r="T203" s="36">
        <v>-127410.72701284515</v>
      </c>
      <c r="U203" s="36">
        <v>-53394.38</v>
      </c>
      <c r="V203" s="36">
        <v>-20445.88</v>
      </c>
      <c r="W203" s="491">
        <f t="shared" ref="W203:W266" si="80">O203</f>
        <v>-163661.82512852692</v>
      </c>
      <c r="X203" s="22">
        <f t="shared" si="67"/>
        <v>88517.77489499058</v>
      </c>
      <c r="Y203" s="19">
        <f t="shared" si="68"/>
        <v>-488119.69620343577</v>
      </c>
      <c r="Z203" s="546"/>
      <c r="AA203" s="22">
        <f t="shared" ref="AA203:AA266" si="81">I203/E203</f>
        <v>-8.9721671141650443</v>
      </c>
      <c r="AB203" s="22">
        <f t="shared" ref="AB203:AB266" si="82">J203/E203</f>
        <v>-21.285467291485588</v>
      </c>
      <c r="AC203" s="22">
        <f t="shared" ref="AC203:AC266" si="83">K203/E203</f>
        <v>-30.257634405650634</v>
      </c>
      <c r="AE203" s="491">
        <f t="shared" ref="AE203:AE266" si="84">M203/F203</f>
        <v>-117.16915271558067</v>
      </c>
      <c r="AF203" s="491">
        <f t="shared" ref="AF203:AF266" si="85">N203/F203</f>
        <v>-83.008148963877744</v>
      </c>
      <c r="AG203" s="491">
        <f t="shared" ref="AG203:AG266" si="86">O203/F203</f>
        <v>-90.571015566423313</v>
      </c>
      <c r="AH203" s="491">
        <f t="shared" ref="AH203:AH266" si="87">P203/F203</f>
        <v>34.69705405746808</v>
      </c>
      <c r="AI203" s="491">
        <f t="shared" ref="AI203:AI266" si="88">Q203/F203</f>
        <v>-256.0512631884136</v>
      </c>
      <c r="AK203" s="491">
        <f t="shared" si="72"/>
        <v>-118.87965129537017</v>
      </c>
      <c r="AL203" s="491">
        <f t="shared" si="73"/>
        <v>-71.538869743315644</v>
      </c>
      <c r="AM203" s="491">
        <f t="shared" si="74"/>
        <v>-29.979999999999997</v>
      </c>
      <c r="AN203" s="491">
        <f t="shared" si="75"/>
        <v>-11.48</v>
      </c>
      <c r="AO203" s="491">
        <f t="shared" si="76"/>
        <v>-91.893220173232407</v>
      </c>
      <c r="AP203" s="491">
        <f t="shared" si="77"/>
        <v>49.701165016839177</v>
      </c>
      <c r="AQ203" s="491">
        <f t="shared" si="71"/>
        <v>-274.07057619507901</v>
      </c>
    </row>
    <row r="204" spans="1:43">
      <c r="A204" s="240">
        <v>619</v>
      </c>
      <c r="B204" s="364">
        <v>6</v>
      </c>
      <c r="C204" s="364">
        <v>6</v>
      </c>
      <c r="D204" s="18" t="s">
        <v>227</v>
      </c>
      <c r="E204" s="21">
        <v>2721</v>
      </c>
      <c r="F204" s="21">
        <v>2675</v>
      </c>
      <c r="G204" s="36">
        <v>2650</v>
      </c>
      <c r="H204" s="36"/>
      <c r="I204" s="22">
        <v>738596.321678682</v>
      </c>
      <c r="J204" s="36">
        <v>413689.23469098029</v>
      </c>
      <c r="K204" s="478">
        <f t="shared" si="78"/>
        <v>1152285.5563696623</v>
      </c>
      <c r="L204" s="478"/>
      <c r="M204" s="36">
        <v>773848.59838102816</v>
      </c>
      <c r="N204" s="36">
        <v>385780.19521208655</v>
      </c>
      <c r="O204" s="36">
        <v>-242277.46664018236</v>
      </c>
      <c r="P204" s="22">
        <v>92814.619603727115</v>
      </c>
      <c r="Q204" s="19">
        <f t="shared" si="79"/>
        <v>1010165.9465566595</v>
      </c>
      <c r="R204" s="22"/>
      <c r="S204" s="22">
        <v>773848.59838102816</v>
      </c>
      <c r="T204" s="36">
        <v>338963.99161001638</v>
      </c>
      <c r="U204" s="36">
        <v>-79447</v>
      </c>
      <c r="V204" s="36">
        <v>-30422</v>
      </c>
      <c r="W204" s="491">
        <f t="shared" si="80"/>
        <v>-242277.46664018236</v>
      </c>
      <c r="X204" s="22">
        <f t="shared" si="67"/>
        <v>131708.08729462384</v>
      </c>
      <c r="Y204" s="19">
        <f t="shared" si="68"/>
        <v>892374.21064548602</v>
      </c>
      <c r="Z204" s="546"/>
      <c r="AA204" s="22">
        <f t="shared" si="81"/>
        <v>271.44297011344435</v>
      </c>
      <c r="AB204" s="22">
        <f t="shared" si="82"/>
        <v>152.03573491031983</v>
      </c>
      <c r="AC204" s="22">
        <f t="shared" si="83"/>
        <v>423.47870502376418</v>
      </c>
      <c r="AE204" s="491">
        <f t="shared" si="84"/>
        <v>289.28919565645913</v>
      </c>
      <c r="AF204" s="491">
        <f t="shared" si="85"/>
        <v>144.21689540638749</v>
      </c>
      <c r="AG204" s="491">
        <f t="shared" si="86"/>
        <v>-90.571015566423313</v>
      </c>
      <c r="AH204" s="491">
        <f t="shared" si="87"/>
        <v>34.69705405746808</v>
      </c>
      <c r="AI204" s="491">
        <f t="shared" si="88"/>
        <v>377.63212955389139</v>
      </c>
      <c r="AK204" s="491">
        <f t="shared" si="72"/>
        <v>292.01833901170875</v>
      </c>
      <c r="AL204" s="491">
        <f t="shared" si="73"/>
        <v>127.91094023019487</v>
      </c>
      <c r="AM204" s="491">
        <f t="shared" si="74"/>
        <v>-29.98</v>
      </c>
      <c r="AN204" s="491">
        <f t="shared" si="75"/>
        <v>-11.48</v>
      </c>
      <c r="AO204" s="491">
        <f t="shared" si="76"/>
        <v>-91.425459109502782</v>
      </c>
      <c r="AP204" s="491">
        <f t="shared" si="77"/>
        <v>49.701165016839184</v>
      </c>
      <c r="AQ204" s="491">
        <f t="shared" si="71"/>
        <v>336.74498514923999</v>
      </c>
    </row>
    <row r="205" spans="1:43">
      <c r="A205" s="240">
        <v>620</v>
      </c>
      <c r="B205" s="364">
        <v>18</v>
      </c>
      <c r="C205" s="364">
        <v>18</v>
      </c>
      <c r="D205" s="18" t="s">
        <v>228</v>
      </c>
      <c r="E205" s="21">
        <v>2446</v>
      </c>
      <c r="F205" s="21">
        <v>2380</v>
      </c>
      <c r="G205" s="36">
        <v>2359</v>
      </c>
      <c r="H205" s="36"/>
      <c r="I205" s="22">
        <v>425094.39130486135</v>
      </c>
      <c r="J205" s="36">
        <v>477446.47942081996</v>
      </c>
      <c r="K205" s="478">
        <f t="shared" si="78"/>
        <v>902540.87072568131</v>
      </c>
      <c r="L205" s="478"/>
      <c r="M205" s="36">
        <v>280238.32780430245</v>
      </c>
      <c r="N205" s="36">
        <v>335019.38552573917</v>
      </c>
      <c r="O205" s="36">
        <v>-215559.01704808749</v>
      </c>
      <c r="P205" s="22">
        <v>82578.988656774032</v>
      </c>
      <c r="Q205" s="19">
        <f t="shared" si="79"/>
        <v>482277.68493872817</v>
      </c>
      <c r="R205" s="22"/>
      <c r="S205" s="22">
        <v>280238.32780430245</v>
      </c>
      <c r="T205" s="36">
        <v>293366.09035828983</v>
      </c>
      <c r="U205" s="36">
        <v>-70722.820000000007</v>
      </c>
      <c r="V205" s="36">
        <v>-27081.32</v>
      </c>
      <c r="W205" s="491">
        <f t="shared" si="80"/>
        <v>-215559.01704808749</v>
      </c>
      <c r="X205" s="22">
        <f t="shared" si="67"/>
        <v>117245.04827472364</v>
      </c>
      <c r="Y205" s="19">
        <f t="shared" si="68"/>
        <v>377486.30938922835</v>
      </c>
      <c r="Z205" s="546"/>
      <c r="AA205" s="22">
        <f t="shared" si="81"/>
        <v>173.79165629798092</v>
      </c>
      <c r="AB205" s="22">
        <f t="shared" si="82"/>
        <v>195.1947994361488</v>
      </c>
      <c r="AC205" s="22">
        <f t="shared" si="83"/>
        <v>368.98645573412972</v>
      </c>
      <c r="AE205" s="491">
        <f t="shared" si="84"/>
        <v>117.7471965564296</v>
      </c>
      <c r="AF205" s="491">
        <f t="shared" si="85"/>
        <v>140.76444769989041</v>
      </c>
      <c r="AG205" s="491">
        <f t="shared" si="86"/>
        <v>-90.571015566423313</v>
      </c>
      <c r="AH205" s="491">
        <f t="shared" si="87"/>
        <v>34.69705405746808</v>
      </c>
      <c r="AI205" s="491">
        <f t="shared" si="88"/>
        <v>202.63768274736478</v>
      </c>
      <c r="AK205" s="491">
        <f t="shared" si="72"/>
        <v>118.79539118452838</v>
      </c>
      <c r="AL205" s="491">
        <f t="shared" si="73"/>
        <v>124.3603604740525</v>
      </c>
      <c r="AM205" s="491">
        <f t="shared" si="74"/>
        <v>-29.980000000000004</v>
      </c>
      <c r="AN205" s="491">
        <f t="shared" si="75"/>
        <v>-11.48</v>
      </c>
      <c r="AO205" s="491">
        <f t="shared" si="76"/>
        <v>-91.377285734670409</v>
      </c>
      <c r="AP205" s="491">
        <f t="shared" si="77"/>
        <v>49.701165016839184</v>
      </c>
      <c r="AQ205" s="491">
        <f t="shared" si="71"/>
        <v>160.01963094074961</v>
      </c>
    </row>
    <row r="206" spans="1:43">
      <c r="A206" s="240">
        <v>623</v>
      </c>
      <c r="B206" s="364">
        <v>10</v>
      </c>
      <c r="C206" s="364">
        <v>10</v>
      </c>
      <c r="D206" s="18" t="s">
        <v>229</v>
      </c>
      <c r="E206" s="21">
        <v>2117</v>
      </c>
      <c r="F206" s="21">
        <v>2107</v>
      </c>
      <c r="G206" s="36">
        <v>2108</v>
      </c>
      <c r="H206" s="36"/>
      <c r="I206" s="22">
        <v>488578.59961381136</v>
      </c>
      <c r="J206" s="36">
        <v>130320.03979379506</v>
      </c>
      <c r="K206" s="478">
        <f t="shared" si="78"/>
        <v>618898.63940760645</v>
      </c>
      <c r="L206" s="478"/>
      <c r="M206" s="36">
        <v>507635.85202716128</v>
      </c>
      <c r="N206" s="36">
        <v>102651.19525432005</v>
      </c>
      <c r="O206" s="36">
        <v>-190833.12979845391</v>
      </c>
      <c r="P206" s="22">
        <v>73106.692899085247</v>
      </c>
      <c r="Q206" s="19">
        <f t="shared" si="79"/>
        <v>492560.61038211267</v>
      </c>
      <c r="R206" s="22"/>
      <c r="S206" s="22">
        <v>507635.85202716128</v>
      </c>
      <c r="T206" s="36">
        <v>65775.778061960504</v>
      </c>
      <c r="U206" s="36">
        <v>-63197.840000000004</v>
      </c>
      <c r="V206" s="36">
        <v>-24199.84</v>
      </c>
      <c r="W206" s="491">
        <f t="shared" si="80"/>
        <v>-190833.12979845391</v>
      </c>
      <c r="X206" s="22">
        <f t="shared" si="67"/>
        <v>104770.055855497</v>
      </c>
      <c r="Y206" s="19">
        <f t="shared" si="68"/>
        <v>399950.87614616484</v>
      </c>
      <c r="Z206" s="546"/>
      <c r="AA206" s="22">
        <f t="shared" si="81"/>
        <v>230.78819065366619</v>
      </c>
      <c r="AB206" s="22">
        <f t="shared" si="82"/>
        <v>61.558828433535695</v>
      </c>
      <c r="AC206" s="22">
        <f t="shared" si="83"/>
        <v>292.34701908720189</v>
      </c>
      <c r="AE206" s="491">
        <f t="shared" si="84"/>
        <v>240.92826389518808</v>
      </c>
      <c r="AF206" s="491">
        <f t="shared" si="85"/>
        <v>48.71912446811583</v>
      </c>
      <c r="AG206" s="491">
        <f t="shared" si="86"/>
        <v>-90.571015566423313</v>
      </c>
      <c r="AH206" s="491">
        <f t="shared" si="87"/>
        <v>34.69705405746808</v>
      </c>
      <c r="AI206" s="491">
        <f t="shared" si="88"/>
        <v>233.77342685434868</v>
      </c>
      <c r="AK206" s="491">
        <f t="shared" si="72"/>
        <v>240.81397154988676</v>
      </c>
      <c r="AL206" s="491">
        <f t="shared" si="73"/>
        <v>31.202930769430978</v>
      </c>
      <c r="AM206" s="491">
        <f t="shared" si="74"/>
        <v>-29.98</v>
      </c>
      <c r="AN206" s="491">
        <f t="shared" si="75"/>
        <v>-11.48</v>
      </c>
      <c r="AO206" s="491">
        <f t="shared" si="76"/>
        <v>-90.528050189019879</v>
      </c>
      <c r="AP206" s="491">
        <f t="shared" si="77"/>
        <v>49.701165016839184</v>
      </c>
      <c r="AQ206" s="491">
        <f t="shared" si="71"/>
        <v>189.73001714713703</v>
      </c>
    </row>
    <row r="207" spans="1:43">
      <c r="A207" s="240">
        <v>624</v>
      </c>
      <c r="B207" s="364">
        <v>8</v>
      </c>
      <c r="C207" s="364">
        <v>8</v>
      </c>
      <c r="D207" s="18" t="s">
        <v>230</v>
      </c>
      <c r="E207" s="21">
        <v>5119</v>
      </c>
      <c r="F207" s="21">
        <v>5117</v>
      </c>
      <c r="G207" s="36">
        <v>5065</v>
      </c>
      <c r="H207" s="36"/>
      <c r="I207" s="22">
        <v>1230772.7042678252</v>
      </c>
      <c r="J207" s="36">
        <v>1242135.8190745302</v>
      </c>
      <c r="K207" s="478">
        <f t="shared" si="78"/>
        <v>2472908.5233423552</v>
      </c>
      <c r="L207" s="478"/>
      <c r="M207" s="36">
        <v>725888.94401539117</v>
      </c>
      <c r="N207" s="36">
        <v>807599.48619995406</v>
      </c>
      <c r="O207" s="36">
        <v>-463451.88665338809</v>
      </c>
      <c r="P207" s="22">
        <v>177544.82561206416</v>
      </c>
      <c r="Q207" s="19">
        <f t="shared" si="79"/>
        <v>1247581.3691740213</v>
      </c>
      <c r="R207" s="22"/>
      <c r="S207" s="22">
        <v>725888.94401539117</v>
      </c>
      <c r="T207" s="36">
        <v>718044.90158993797</v>
      </c>
      <c r="U207" s="36">
        <v>-151848.70000000001</v>
      </c>
      <c r="V207" s="36">
        <v>-58146.200000000004</v>
      </c>
      <c r="W207" s="491">
        <f t="shared" si="80"/>
        <v>-463451.88665338809</v>
      </c>
      <c r="X207" s="22">
        <f t="shared" si="67"/>
        <v>251736.40081029048</v>
      </c>
      <c r="Y207" s="19">
        <f t="shared" si="68"/>
        <v>1022223.4597622316</v>
      </c>
      <c r="Z207" s="546"/>
      <c r="AA207" s="22">
        <f t="shared" si="81"/>
        <v>240.43225322676795</v>
      </c>
      <c r="AB207" s="22">
        <f t="shared" si="82"/>
        <v>242.65204514056069</v>
      </c>
      <c r="AC207" s="22">
        <f t="shared" si="83"/>
        <v>483.08429836732859</v>
      </c>
      <c r="AE207" s="491">
        <f t="shared" si="84"/>
        <v>141.85830447828633</v>
      </c>
      <c r="AF207" s="491">
        <f t="shared" si="85"/>
        <v>157.82675126049523</v>
      </c>
      <c r="AG207" s="491">
        <f t="shared" si="86"/>
        <v>-90.571015566423313</v>
      </c>
      <c r="AH207" s="491">
        <f t="shared" si="87"/>
        <v>34.69705405746808</v>
      </c>
      <c r="AI207" s="491">
        <f t="shared" si="88"/>
        <v>243.81109422982632</v>
      </c>
      <c r="AK207" s="491">
        <f t="shared" si="72"/>
        <v>143.31469773255503</v>
      </c>
      <c r="AL207" s="491">
        <f t="shared" si="73"/>
        <v>141.76602203157708</v>
      </c>
      <c r="AM207" s="491">
        <f t="shared" si="74"/>
        <v>-29.980000000000004</v>
      </c>
      <c r="AN207" s="491">
        <f t="shared" si="75"/>
        <v>-11.48</v>
      </c>
      <c r="AO207" s="491">
        <f t="shared" si="76"/>
        <v>-91.500866071744937</v>
      </c>
      <c r="AP207" s="491">
        <f t="shared" si="77"/>
        <v>49.701165016839184</v>
      </c>
      <c r="AQ207" s="491">
        <f t="shared" si="71"/>
        <v>201.82101870922637</v>
      </c>
    </row>
    <row r="208" spans="1:43">
      <c r="A208" s="240">
        <v>625</v>
      </c>
      <c r="B208" s="364">
        <v>17</v>
      </c>
      <c r="C208" s="364">
        <v>17</v>
      </c>
      <c r="D208" s="18" t="s">
        <v>231</v>
      </c>
      <c r="E208" s="21">
        <v>3048</v>
      </c>
      <c r="F208" s="21">
        <v>2991</v>
      </c>
      <c r="G208" s="36">
        <v>2980</v>
      </c>
      <c r="H208" s="36"/>
      <c r="I208" s="22">
        <v>926376.7372162512</v>
      </c>
      <c r="J208" s="36">
        <v>624383.3613538905</v>
      </c>
      <c r="K208" s="478">
        <f t="shared" si="78"/>
        <v>1550760.0985701417</v>
      </c>
      <c r="L208" s="478"/>
      <c r="M208" s="36">
        <v>866263.96259344369</v>
      </c>
      <c r="N208" s="36">
        <v>526799.0707816052</v>
      </c>
      <c r="O208" s="36">
        <v>-270897.90755917213</v>
      </c>
      <c r="P208" s="22">
        <v>103778.88868588702</v>
      </c>
      <c r="Q208" s="19">
        <f t="shared" si="79"/>
        <v>1225944.0145017637</v>
      </c>
      <c r="R208" s="22"/>
      <c r="S208" s="22">
        <v>866263.96259344369</v>
      </c>
      <c r="T208" s="36">
        <v>474452.42966990732</v>
      </c>
      <c r="U208" s="36">
        <v>-89340.4</v>
      </c>
      <c r="V208" s="36">
        <v>-34210.400000000001</v>
      </c>
      <c r="W208" s="491">
        <f t="shared" si="80"/>
        <v>-270897.90755917213</v>
      </c>
      <c r="X208" s="22">
        <f t="shared" si="67"/>
        <v>148109.47175018079</v>
      </c>
      <c r="Y208" s="19">
        <f t="shared" si="68"/>
        <v>1094377.1564543599</v>
      </c>
      <c r="Z208" s="546"/>
      <c r="AA208" s="22">
        <f t="shared" si="81"/>
        <v>303.92937572711656</v>
      </c>
      <c r="AB208" s="22">
        <f t="shared" si="82"/>
        <v>204.85018417122393</v>
      </c>
      <c r="AC208" s="22">
        <f t="shared" si="83"/>
        <v>508.77955989834044</v>
      </c>
      <c r="AE208" s="491">
        <f t="shared" si="84"/>
        <v>289.62352477213096</v>
      </c>
      <c r="AF208" s="491">
        <f t="shared" si="85"/>
        <v>176.12807448398704</v>
      </c>
      <c r="AG208" s="491">
        <f t="shared" si="86"/>
        <v>-90.571015566423313</v>
      </c>
      <c r="AH208" s="491">
        <f t="shared" si="87"/>
        <v>34.69705405746808</v>
      </c>
      <c r="AI208" s="491">
        <f t="shared" si="88"/>
        <v>409.87763774716274</v>
      </c>
      <c r="AK208" s="491">
        <f t="shared" si="72"/>
        <v>290.69260489712877</v>
      </c>
      <c r="AL208" s="491">
        <f t="shared" si="73"/>
        <v>159.21222472144541</v>
      </c>
      <c r="AM208" s="491">
        <f t="shared" si="74"/>
        <v>-29.979999999999997</v>
      </c>
      <c r="AN208" s="491">
        <f t="shared" si="75"/>
        <v>-11.48</v>
      </c>
      <c r="AO208" s="491">
        <f t="shared" si="76"/>
        <v>-90.90533810710474</v>
      </c>
      <c r="AP208" s="491">
        <f t="shared" si="77"/>
        <v>49.701165016839191</v>
      </c>
      <c r="AQ208" s="491">
        <f t="shared" si="71"/>
        <v>367.2406565283087</v>
      </c>
    </row>
    <row r="209" spans="1:43">
      <c r="A209" s="240">
        <v>626</v>
      </c>
      <c r="B209" s="364">
        <v>17</v>
      </c>
      <c r="C209" s="364">
        <v>17</v>
      </c>
      <c r="D209" s="18" t="s">
        <v>232</v>
      </c>
      <c r="E209" s="21">
        <v>4964</v>
      </c>
      <c r="F209" s="21">
        <v>4835</v>
      </c>
      <c r="G209" s="36">
        <v>4756</v>
      </c>
      <c r="H209" s="36"/>
      <c r="I209" s="22">
        <v>-290975.44823777484</v>
      </c>
      <c r="J209" s="36">
        <v>-340119.33275351027</v>
      </c>
      <c r="K209" s="478">
        <f t="shared" si="78"/>
        <v>-631094.78099128511</v>
      </c>
      <c r="L209" s="478"/>
      <c r="M209" s="36">
        <v>-810274.76302125945</v>
      </c>
      <c r="N209" s="36">
        <v>-634403.05447880784</v>
      </c>
      <c r="O209" s="36">
        <v>-437910.86026365671</v>
      </c>
      <c r="P209" s="22">
        <v>167760.25636785818</v>
      </c>
      <c r="Q209" s="19">
        <f t="shared" si="79"/>
        <v>-1714828.421395866</v>
      </c>
      <c r="R209" s="22"/>
      <c r="S209" s="22">
        <v>-810274.76302125945</v>
      </c>
      <c r="T209" s="36">
        <v>-573972.24865301687</v>
      </c>
      <c r="U209" s="36">
        <v>-142584.88</v>
      </c>
      <c r="V209" s="36">
        <v>-54598.880000000005</v>
      </c>
      <c r="W209" s="491">
        <f t="shared" si="80"/>
        <v>-437910.86026365671</v>
      </c>
      <c r="X209" s="22">
        <f t="shared" si="67"/>
        <v>236378.74082008717</v>
      </c>
      <c r="Y209" s="19">
        <f t="shared" si="68"/>
        <v>-1782962.8911178459</v>
      </c>
      <c r="Z209" s="546"/>
      <c r="AA209" s="22">
        <f t="shared" si="81"/>
        <v>-58.61713300519235</v>
      </c>
      <c r="AB209" s="22">
        <f t="shared" si="82"/>
        <v>-68.517190321013345</v>
      </c>
      <c r="AC209" s="22">
        <f t="shared" si="83"/>
        <v>-127.1343233262057</v>
      </c>
      <c r="AE209" s="491">
        <f t="shared" si="84"/>
        <v>-167.58526639529669</v>
      </c>
      <c r="AF209" s="491">
        <f t="shared" si="85"/>
        <v>-131.2105593544587</v>
      </c>
      <c r="AG209" s="491">
        <f t="shared" si="86"/>
        <v>-90.571015566423313</v>
      </c>
      <c r="AH209" s="491">
        <f t="shared" si="87"/>
        <v>34.69705405746808</v>
      </c>
      <c r="AI209" s="491">
        <f t="shared" si="88"/>
        <v>-354.66978725871064</v>
      </c>
      <c r="AK209" s="491">
        <f t="shared" si="72"/>
        <v>-170.36895774206465</v>
      </c>
      <c r="AL209" s="491">
        <f t="shared" si="73"/>
        <v>-120.68382015412466</v>
      </c>
      <c r="AM209" s="491">
        <f t="shared" si="74"/>
        <v>-29.98</v>
      </c>
      <c r="AN209" s="491">
        <f t="shared" si="75"/>
        <v>-11.48</v>
      </c>
      <c r="AO209" s="491">
        <f t="shared" si="76"/>
        <v>-92.075454218598978</v>
      </c>
      <c r="AP209" s="491">
        <f t="shared" si="77"/>
        <v>49.701165016839184</v>
      </c>
      <c r="AQ209" s="491">
        <f t="shared" si="71"/>
        <v>-374.88706709794911</v>
      </c>
    </row>
    <row r="210" spans="1:43">
      <c r="A210" s="240">
        <v>630</v>
      </c>
      <c r="B210" s="364">
        <v>17</v>
      </c>
      <c r="C210" s="364">
        <v>17</v>
      </c>
      <c r="D210" s="18" t="s">
        <v>233</v>
      </c>
      <c r="E210" s="21">
        <v>1631</v>
      </c>
      <c r="F210" s="21">
        <v>1635</v>
      </c>
      <c r="G210" s="36">
        <v>1646</v>
      </c>
      <c r="H210" s="36"/>
      <c r="I210" s="22">
        <v>-353312.35339960601</v>
      </c>
      <c r="J210" s="36">
        <v>-467785.08220569883</v>
      </c>
      <c r="K210" s="478">
        <f t="shared" si="78"/>
        <v>-821097.43560530478</v>
      </c>
      <c r="L210" s="478"/>
      <c r="M210" s="36">
        <v>-212876.4904722666</v>
      </c>
      <c r="N210" s="36">
        <v>-356386.24548224919</v>
      </c>
      <c r="O210" s="36">
        <v>-148083.61045110211</v>
      </c>
      <c r="P210" s="22">
        <v>56729.683383960313</v>
      </c>
      <c r="Q210" s="19">
        <f t="shared" si="79"/>
        <v>-660616.66302165762</v>
      </c>
      <c r="R210" s="22"/>
      <c r="S210" s="22">
        <v>-212876.4904722666</v>
      </c>
      <c r="T210" s="36">
        <v>-335951.00917921547</v>
      </c>
      <c r="U210" s="36">
        <v>-49347.08</v>
      </c>
      <c r="V210" s="36">
        <v>-18896.080000000002</v>
      </c>
      <c r="W210" s="491">
        <f t="shared" si="80"/>
        <v>-148083.61045110211</v>
      </c>
      <c r="X210" s="22">
        <f t="shared" si="67"/>
        <v>81808.117617717289</v>
      </c>
      <c r="Y210" s="19">
        <f t="shared" si="68"/>
        <v>-683346.15248486691</v>
      </c>
      <c r="Z210" s="546"/>
      <c r="AA210" s="22">
        <f t="shared" si="81"/>
        <v>-216.62314739399511</v>
      </c>
      <c r="AB210" s="22">
        <f t="shared" si="82"/>
        <v>-286.80875671716666</v>
      </c>
      <c r="AC210" s="22">
        <f t="shared" si="83"/>
        <v>-503.43190411116171</v>
      </c>
      <c r="AE210" s="491">
        <f t="shared" si="84"/>
        <v>-130.19968836224257</v>
      </c>
      <c r="AF210" s="491">
        <f t="shared" si="85"/>
        <v>-217.97323882706371</v>
      </c>
      <c r="AG210" s="491">
        <f t="shared" si="86"/>
        <v>-90.571015566423313</v>
      </c>
      <c r="AH210" s="491">
        <f t="shared" si="87"/>
        <v>34.69705405746808</v>
      </c>
      <c r="AI210" s="491">
        <f t="shared" si="88"/>
        <v>-404.04688869826151</v>
      </c>
      <c r="AK210" s="491">
        <f t="shared" si="72"/>
        <v>-129.32958108886186</v>
      </c>
      <c r="AL210" s="491">
        <f t="shared" si="73"/>
        <v>-204.10146365687453</v>
      </c>
      <c r="AM210" s="491">
        <f t="shared" si="74"/>
        <v>-29.98</v>
      </c>
      <c r="AN210" s="491">
        <f t="shared" si="75"/>
        <v>-11.48</v>
      </c>
      <c r="AO210" s="491">
        <f t="shared" si="76"/>
        <v>-89.965741464825101</v>
      </c>
      <c r="AP210" s="491">
        <f t="shared" si="77"/>
        <v>49.701165016839177</v>
      </c>
      <c r="AQ210" s="491">
        <f t="shared" si="71"/>
        <v>-415.15562119372231</v>
      </c>
    </row>
    <row r="211" spans="1:43">
      <c r="A211" s="240">
        <v>631</v>
      </c>
      <c r="B211" s="364">
        <v>2</v>
      </c>
      <c r="C211" s="364">
        <v>2</v>
      </c>
      <c r="D211" s="18" t="s">
        <v>234</v>
      </c>
      <c r="E211" s="21">
        <v>1985</v>
      </c>
      <c r="F211" s="21">
        <v>1963</v>
      </c>
      <c r="G211" s="36">
        <v>1930</v>
      </c>
      <c r="H211" s="36"/>
      <c r="I211" s="22">
        <v>562070.08676746942</v>
      </c>
      <c r="J211" s="36">
        <v>552852.39864837914</v>
      </c>
      <c r="K211" s="478">
        <f t="shared" si="78"/>
        <v>1114922.4854158484</v>
      </c>
      <c r="L211" s="478"/>
      <c r="M211" s="36">
        <v>142206.73888944913</v>
      </c>
      <c r="N211" s="36">
        <v>235270.97998128511</v>
      </c>
      <c r="O211" s="36">
        <v>-177790.90355688895</v>
      </c>
      <c r="P211" s="22">
        <v>68110.317114809834</v>
      </c>
      <c r="Q211" s="19">
        <f t="shared" si="79"/>
        <v>267797.13242865511</v>
      </c>
      <c r="R211" s="22"/>
      <c r="S211" s="22">
        <v>142206.73888944913</v>
      </c>
      <c r="T211" s="36">
        <v>200915.76216040147</v>
      </c>
      <c r="U211" s="36">
        <v>-57861.4</v>
      </c>
      <c r="V211" s="36">
        <v>-22156.400000000001</v>
      </c>
      <c r="W211" s="491">
        <f t="shared" si="80"/>
        <v>-177790.90355688895</v>
      </c>
      <c r="X211" s="22">
        <f t="shared" si="67"/>
        <v>95923.248482499621</v>
      </c>
      <c r="Y211" s="19">
        <f t="shared" si="68"/>
        <v>181237.04597546122</v>
      </c>
      <c r="Z211" s="546"/>
      <c r="AA211" s="22">
        <f t="shared" si="81"/>
        <v>283.1587338878939</v>
      </c>
      <c r="AB211" s="22">
        <f t="shared" si="82"/>
        <v>278.51506229137487</v>
      </c>
      <c r="AC211" s="22">
        <f t="shared" si="83"/>
        <v>561.67379617926872</v>
      </c>
      <c r="AE211" s="491">
        <f t="shared" si="84"/>
        <v>72.443575593198744</v>
      </c>
      <c r="AF211" s="491">
        <f t="shared" si="85"/>
        <v>119.85276616468931</v>
      </c>
      <c r="AG211" s="491">
        <f t="shared" si="86"/>
        <v>-90.571015566423313</v>
      </c>
      <c r="AH211" s="491">
        <f t="shared" si="87"/>
        <v>34.69705405746808</v>
      </c>
      <c r="AI211" s="491">
        <f t="shared" si="88"/>
        <v>136.42238024893282</v>
      </c>
      <c r="AK211" s="491">
        <f t="shared" si="72"/>
        <v>73.682248129248251</v>
      </c>
      <c r="AL211" s="491">
        <f t="shared" si="73"/>
        <v>104.10143117119247</v>
      </c>
      <c r="AM211" s="491">
        <f t="shared" si="74"/>
        <v>-29.98</v>
      </c>
      <c r="AN211" s="491">
        <f t="shared" si="75"/>
        <v>-11.48</v>
      </c>
      <c r="AO211" s="491">
        <f t="shared" si="76"/>
        <v>-92.119639148647124</v>
      </c>
      <c r="AP211" s="491">
        <f t="shared" si="77"/>
        <v>49.701165016839184</v>
      </c>
      <c r="AQ211" s="491">
        <f t="shared" si="71"/>
        <v>93.905205168632762</v>
      </c>
    </row>
    <row r="212" spans="1:43">
      <c r="A212" s="240">
        <v>635</v>
      </c>
      <c r="B212" s="364">
        <v>6</v>
      </c>
      <c r="C212" s="364">
        <v>6</v>
      </c>
      <c r="D212" s="18" t="s">
        <v>235</v>
      </c>
      <c r="E212" s="21">
        <v>6439</v>
      </c>
      <c r="F212" s="21">
        <v>6347</v>
      </c>
      <c r="G212" s="36">
        <v>6337</v>
      </c>
      <c r="H212" s="36"/>
      <c r="I212" s="22">
        <v>-40000.643998499349</v>
      </c>
      <c r="J212" s="36">
        <v>-88598.224881671558</v>
      </c>
      <c r="K212" s="478">
        <f t="shared" si="78"/>
        <v>-128598.86888017091</v>
      </c>
      <c r="L212" s="478"/>
      <c r="M212" s="36">
        <v>-114422.80464292956</v>
      </c>
      <c r="N212" s="36">
        <v>-69706.290798041548</v>
      </c>
      <c r="O212" s="36">
        <v>-574854.23580008873</v>
      </c>
      <c r="P212" s="22">
        <v>220222.2021027499</v>
      </c>
      <c r="Q212" s="19">
        <f t="shared" si="79"/>
        <v>-538761.12913830997</v>
      </c>
      <c r="R212" s="22"/>
      <c r="S212" s="22">
        <v>-114422.80464292956</v>
      </c>
      <c r="T212" s="36">
        <v>-12958.827423141587</v>
      </c>
      <c r="U212" s="36">
        <v>-189983.26</v>
      </c>
      <c r="V212" s="36">
        <v>-72748.760000000009</v>
      </c>
      <c r="W212" s="491">
        <f t="shared" si="80"/>
        <v>-574854.23580008873</v>
      </c>
      <c r="X212" s="22">
        <f t="shared" si="67"/>
        <v>314956.28271170991</v>
      </c>
      <c r="Y212" s="19">
        <f t="shared" si="68"/>
        <v>-650011.60515445005</v>
      </c>
      <c r="Z212" s="546"/>
      <c r="AA212" s="22">
        <f t="shared" si="81"/>
        <v>-6.2122447582698168</v>
      </c>
      <c r="AB212" s="22">
        <f t="shared" si="82"/>
        <v>-13.759624923384308</v>
      </c>
      <c r="AC212" s="22">
        <f t="shared" si="83"/>
        <v>-19.971869681654123</v>
      </c>
      <c r="AE212" s="491">
        <f t="shared" si="84"/>
        <v>-18.027856411364354</v>
      </c>
      <c r="AF212" s="491">
        <f t="shared" si="85"/>
        <v>-10.982557239332211</v>
      </c>
      <c r="AG212" s="491">
        <f t="shared" si="86"/>
        <v>-90.571015566423313</v>
      </c>
      <c r="AH212" s="491">
        <f t="shared" si="87"/>
        <v>34.69705405746808</v>
      </c>
      <c r="AI212" s="491">
        <f t="shared" si="88"/>
        <v>-84.884375159651796</v>
      </c>
      <c r="AK212" s="491">
        <f t="shared" si="72"/>
        <v>-18.056304977580805</v>
      </c>
      <c r="AL212" s="491">
        <f t="shared" si="73"/>
        <v>-2.0449467292317478</v>
      </c>
      <c r="AM212" s="491">
        <f t="shared" si="74"/>
        <v>-29.98</v>
      </c>
      <c r="AN212" s="491">
        <f t="shared" si="75"/>
        <v>-11.480000000000002</v>
      </c>
      <c r="AO212" s="491">
        <f t="shared" si="76"/>
        <v>-90.713939687563311</v>
      </c>
      <c r="AP212" s="491">
        <f t="shared" si="77"/>
        <v>49.701165016839184</v>
      </c>
      <c r="AQ212" s="491">
        <f t="shared" si="71"/>
        <v>-102.5740263775367</v>
      </c>
    </row>
    <row r="213" spans="1:43">
      <c r="A213" s="240">
        <v>636</v>
      </c>
      <c r="B213" s="364">
        <v>2</v>
      </c>
      <c r="C213" s="364">
        <v>2</v>
      </c>
      <c r="D213" s="18" t="s">
        <v>236</v>
      </c>
      <c r="E213" s="21">
        <v>8222</v>
      </c>
      <c r="F213" s="21">
        <v>8154</v>
      </c>
      <c r="G213" s="36">
        <v>8130</v>
      </c>
      <c r="H213" s="36"/>
      <c r="I213" s="22">
        <v>547609.04309370148</v>
      </c>
      <c r="J213" s="36">
        <v>227655.28563894515</v>
      </c>
      <c r="K213" s="478">
        <f t="shared" si="78"/>
        <v>775264.32873264665</v>
      </c>
      <c r="L213" s="478"/>
      <c r="M213" s="36">
        <v>736313.75676624791</v>
      </c>
      <c r="N213" s="36">
        <v>197080.27186350423</v>
      </c>
      <c r="O213" s="36">
        <v>-738516.06092861574</v>
      </c>
      <c r="P213" s="22">
        <v>282919.77878459473</v>
      </c>
      <c r="Q213" s="19">
        <f t="shared" si="79"/>
        <v>477797.7464857311</v>
      </c>
      <c r="R213" s="22"/>
      <c r="S213" s="22">
        <v>736313.75676624791</v>
      </c>
      <c r="T213" s="36">
        <v>54373.982453679906</v>
      </c>
      <c r="U213" s="36">
        <v>-243737.4</v>
      </c>
      <c r="V213" s="36">
        <v>-93332.400000000009</v>
      </c>
      <c r="W213" s="491">
        <f t="shared" si="80"/>
        <v>-738516.06092861574</v>
      </c>
      <c r="X213" s="22">
        <f t="shared" si="67"/>
        <v>404070.47158690257</v>
      </c>
      <c r="Y213" s="19">
        <f t="shared" si="68"/>
        <v>119172.34987821459</v>
      </c>
      <c r="Z213" s="546"/>
      <c r="AA213" s="22">
        <f t="shared" si="81"/>
        <v>66.602899914096511</v>
      </c>
      <c r="AB213" s="22">
        <f t="shared" si="82"/>
        <v>27.688553349421692</v>
      </c>
      <c r="AC213" s="22">
        <f t="shared" si="83"/>
        <v>94.291453263518207</v>
      </c>
      <c r="AE213" s="491">
        <f t="shared" si="84"/>
        <v>90.30092675573313</v>
      </c>
      <c r="AF213" s="491">
        <f t="shared" si="85"/>
        <v>24.16976598767528</v>
      </c>
      <c r="AG213" s="491">
        <f t="shared" si="86"/>
        <v>-90.571015566423313</v>
      </c>
      <c r="AH213" s="491">
        <f t="shared" si="87"/>
        <v>34.69705405746808</v>
      </c>
      <c r="AI213" s="491">
        <f t="shared" si="88"/>
        <v>58.596731234453166</v>
      </c>
      <c r="AK213" s="491">
        <f t="shared" si="72"/>
        <v>90.567497757226064</v>
      </c>
      <c r="AL213" s="491">
        <f t="shared" si="73"/>
        <v>6.6880667224698529</v>
      </c>
      <c r="AM213" s="491">
        <f t="shared" si="74"/>
        <v>-29.98</v>
      </c>
      <c r="AN213" s="491">
        <f t="shared" si="75"/>
        <v>-11.48</v>
      </c>
      <c r="AO213" s="491">
        <f t="shared" si="76"/>
        <v>-90.838383878058522</v>
      </c>
      <c r="AP213" s="491">
        <f t="shared" si="77"/>
        <v>49.701165016839184</v>
      </c>
      <c r="AQ213" s="491">
        <f t="shared" si="71"/>
        <v>14.658345618476579</v>
      </c>
    </row>
    <row r="214" spans="1:43">
      <c r="A214" s="240">
        <v>638</v>
      </c>
      <c r="B214" s="364">
        <v>1</v>
      </c>
      <c r="C214" s="484">
        <v>32</v>
      </c>
      <c r="D214" s="18" t="s">
        <v>237</v>
      </c>
      <c r="E214" s="21">
        <v>51149</v>
      </c>
      <c r="F214" s="21">
        <v>51232</v>
      </c>
      <c r="G214" s="36">
        <v>51289</v>
      </c>
      <c r="H214" s="36"/>
      <c r="I214" s="22">
        <v>13635707.035093911</v>
      </c>
      <c r="J214" s="36">
        <v>5791297.8341033831</v>
      </c>
      <c r="K214" s="478">
        <f t="shared" si="78"/>
        <v>19427004.869197294</v>
      </c>
      <c r="L214" s="478"/>
      <c r="M214" s="36">
        <v>14522566.989777571</v>
      </c>
      <c r="N214" s="36">
        <v>5402351.0373497</v>
      </c>
      <c r="O214" s="36">
        <v>-4640134.2694989992</v>
      </c>
      <c r="P214" s="22">
        <v>1777599.4734722048</v>
      </c>
      <c r="Q214" s="19">
        <f t="shared" si="79"/>
        <v>17062383.231100474</v>
      </c>
      <c r="R214" s="22"/>
      <c r="S214" s="22">
        <v>14522566.989777571</v>
      </c>
      <c r="T214" s="36">
        <v>4505720.105409042</v>
      </c>
      <c r="U214" s="36">
        <v>-1537644.22</v>
      </c>
      <c r="V214" s="36">
        <v>-588797.72</v>
      </c>
      <c r="W214" s="491">
        <f t="shared" si="80"/>
        <v>-4640134.2694989992</v>
      </c>
      <c r="X214" s="22">
        <f t="shared" si="67"/>
        <v>2549123.0525486646</v>
      </c>
      <c r="Y214" s="19">
        <f t="shared" si="68"/>
        <v>14810833.938236281</v>
      </c>
      <c r="Z214" s="546"/>
      <c r="AA214" s="22">
        <f t="shared" si="81"/>
        <v>266.58794961961939</v>
      </c>
      <c r="AB214" s="22">
        <f t="shared" si="82"/>
        <v>113.22406760842603</v>
      </c>
      <c r="AC214" s="22">
        <f t="shared" si="83"/>
        <v>379.81201722804542</v>
      </c>
      <c r="AE214" s="491">
        <f t="shared" si="84"/>
        <v>283.46671981920616</v>
      </c>
      <c r="AF214" s="491">
        <f t="shared" si="85"/>
        <v>105.44876322122306</v>
      </c>
      <c r="AG214" s="491">
        <f t="shared" si="86"/>
        <v>-90.571015566423313</v>
      </c>
      <c r="AH214" s="491">
        <f t="shared" si="87"/>
        <v>34.69705405746808</v>
      </c>
      <c r="AI214" s="491">
        <f t="shared" si="88"/>
        <v>333.04152153147396</v>
      </c>
      <c r="AK214" s="491">
        <f t="shared" si="72"/>
        <v>283.15168924676971</v>
      </c>
      <c r="AL214" s="491">
        <f t="shared" si="73"/>
        <v>87.849638429469124</v>
      </c>
      <c r="AM214" s="491">
        <f t="shared" si="74"/>
        <v>-29.98</v>
      </c>
      <c r="AN214" s="491">
        <f t="shared" si="75"/>
        <v>-11.479999999999999</v>
      </c>
      <c r="AO214" s="491">
        <f t="shared" si="76"/>
        <v>-90.47035952151532</v>
      </c>
      <c r="AP214" s="491">
        <f t="shared" si="77"/>
        <v>49.701165016839177</v>
      </c>
      <c r="AQ214" s="491">
        <f t="shared" si="71"/>
        <v>288.77213317156276</v>
      </c>
    </row>
    <row r="215" spans="1:43">
      <c r="A215" s="240">
        <v>678</v>
      </c>
      <c r="B215" s="364">
        <v>17</v>
      </c>
      <c r="C215" s="364">
        <v>17</v>
      </c>
      <c r="D215" s="18" t="s">
        <v>238</v>
      </c>
      <c r="E215" s="21">
        <v>24260</v>
      </c>
      <c r="F215" s="21">
        <v>24073</v>
      </c>
      <c r="G215" s="36">
        <v>23797</v>
      </c>
      <c r="H215" s="36"/>
      <c r="I215" s="22">
        <v>2016187.6418590839</v>
      </c>
      <c r="J215" s="36">
        <v>1338054.1044095384</v>
      </c>
      <c r="K215" s="478">
        <f t="shared" si="78"/>
        <v>3354241.7462686226</v>
      </c>
      <c r="L215" s="478"/>
      <c r="M215" s="36">
        <v>1514748.4909656369</v>
      </c>
      <c r="N215" s="36">
        <v>542150.00276506203</v>
      </c>
      <c r="O215" s="36">
        <v>-2180316.0577305085</v>
      </c>
      <c r="P215" s="22">
        <v>835262.18232542905</v>
      </c>
      <c r="Q215" s="19">
        <f t="shared" si="79"/>
        <v>711844.61832561949</v>
      </c>
      <c r="R215" s="22"/>
      <c r="S215" s="22">
        <v>1514748.4909656369</v>
      </c>
      <c r="T215" s="36">
        <v>120839.17311547887</v>
      </c>
      <c r="U215" s="36">
        <v>-713434.06</v>
      </c>
      <c r="V215" s="36">
        <v>-273189.56</v>
      </c>
      <c r="W215" s="491">
        <f t="shared" si="80"/>
        <v>-2180316.0577305085</v>
      </c>
      <c r="X215" s="22">
        <f t="shared" si="67"/>
        <v>1182738.6239057221</v>
      </c>
      <c r="Y215" s="19">
        <f t="shared" si="68"/>
        <v>-348613.38974367082</v>
      </c>
      <c r="Z215" s="546"/>
      <c r="AA215" s="22">
        <f t="shared" si="81"/>
        <v>83.107487298395867</v>
      </c>
      <c r="AB215" s="22">
        <f t="shared" si="82"/>
        <v>55.154744617046106</v>
      </c>
      <c r="AC215" s="22">
        <f t="shared" si="83"/>
        <v>138.26223191544199</v>
      </c>
      <c r="AE215" s="491">
        <f t="shared" si="84"/>
        <v>62.92312927203244</v>
      </c>
      <c r="AF215" s="491">
        <f t="shared" si="85"/>
        <v>22.521081824660907</v>
      </c>
      <c r="AG215" s="491">
        <f t="shared" si="86"/>
        <v>-90.571015566423313</v>
      </c>
      <c r="AH215" s="491">
        <f t="shared" si="87"/>
        <v>34.69705405746808</v>
      </c>
      <c r="AI215" s="491">
        <f t="shared" si="88"/>
        <v>29.570249587738108</v>
      </c>
      <c r="AK215" s="491">
        <f t="shared" si="72"/>
        <v>63.652918055453917</v>
      </c>
      <c r="AL215" s="491">
        <f t="shared" si="73"/>
        <v>5.0779162548001375</v>
      </c>
      <c r="AM215" s="491">
        <f t="shared" si="74"/>
        <v>-29.980000000000004</v>
      </c>
      <c r="AN215" s="491">
        <f t="shared" si="75"/>
        <v>-11.48</v>
      </c>
      <c r="AO215" s="491">
        <f t="shared" si="76"/>
        <v>-91.621467316489827</v>
      </c>
      <c r="AP215" s="491">
        <f t="shared" si="77"/>
        <v>49.701165016839184</v>
      </c>
      <c r="AQ215" s="491">
        <f t="shared" si="71"/>
        <v>-14.649467989396596</v>
      </c>
    </row>
    <row r="216" spans="1:43">
      <c r="A216" s="240">
        <v>680</v>
      </c>
      <c r="B216" s="364">
        <v>2</v>
      </c>
      <c r="C216" s="364">
        <v>2</v>
      </c>
      <c r="D216" s="18" t="s">
        <v>239</v>
      </c>
      <c r="E216" s="21">
        <v>24810</v>
      </c>
      <c r="F216" s="21">
        <v>24942</v>
      </c>
      <c r="G216" s="36">
        <v>25331</v>
      </c>
      <c r="H216" s="36"/>
      <c r="I216" s="22">
        <v>123682.93708904352</v>
      </c>
      <c r="J216" s="36">
        <v>750431.68923208234</v>
      </c>
      <c r="K216" s="478">
        <f t="shared" si="78"/>
        <v>874114.62632112589</v>
      </c>
      <c r="L216" s="478"/>
      <c r="M216" s="36">
        <v>787177.58923664829</v>
      </c>
      <c r="N216" s="36">
        <v>715983.87553536065</v>
      </c>
      <c r="O216" s="36">
        <v>-2259022.27025773</v>
      </c>
      <c r="P216" s="22">
        <v>865413.92230136879</v>
      </c>
      <c r="Q216" s="19">
        <f t="shared" si="79"/>
        <v>109553.11681564758</v>
      </c>
      <c r="R216" s="22"/>
      <c r="S216" s="22">
        <v>787177.58923664829</v>
      </c>
      <c r="T216" s="36">
        <v>279464.34273430123</v>
      </c>
      <c r="U216" s="36">
        <v>-759423.38</v>
      </c>
      <c r="V216" s="36">
        <v>-290799.88</v>
      </c>
      <c r="W216" s="491">
        <f t="shared" si="80"/>
        <v>-2259022.27025773</v>
      </c>
      <c r="X216" s="22">
        <f t="shared" si="67"/>
        <v>1258980.2110415534</v>
      </c>
      <c r="Y216" s="19">
        <f t="shared" si="68"/>
        <v>-983623.38724522712</v>
      </c>
      <c r="Z216" s="546"/>
      <c r="AA216" s="22">
        <f t="shared" si="81"/>
        <v>4.9852050418800289</v>
      </c>
      <c r="AB216" s="22">
        <f t="shared" si="82"/>
        <v>30.247145877955756</v>
      </c>
      <c r="AC216" s="22">
        <f t="shared" si="83"/>
        <v>35.232350919835788</v>
      </c>
      <c r="AE216" s="491">
        <f t="shared" si="84"/>
        <v>31.560323520032405</v>
      </c>
      <c r="AF216" s="491">
        <f t="shared" si="85"/>
        <v>28.705952831984632</v>
      </c>
      <c r="AG216" s="491">
        <f t="shared" si="86"/>
        <v>-90.571015566423299</v>
      </c>
      <c r="AH216" s="491">
        <f t="shared" si="87"/>
        <v>34.69705405746808</v>
      </c>
      <c r="AI216" s="491">
        <f t="shared" si="88"/>
        <v>4.3923148430618069</v>
      </c>
      <c r="AK216" s="491">
        <f t="shared" si="72"/>
        <v>31.075661807139404</v>
      </c>
      <c r="AL216" s="491">
        <f t="shared" si="73"/>
        <v>11.032503364821808</v>
      </c>
      <c r="AM216" s="491">
        <f t="shared" si="74"/>
        <v>-29.98</v>
      </c>
      <c r="AN216" s="491">
        <f t="shared" si="75"/>
        <v>-11.48</v>
      </c>
      <c r="AO216" s="491">
        <f t="shared" si="76"/>
        <v>-89.180145681486323</v>
      </c>
      <c r="AP216" s="491">
        <f t="shared" si="77"/>
        <v>49.701165016839184</v>
      </c>
      <c r="AQ216" s="491">
        <f t="shared" si="71"/>
        <v>-38.830815492685922</v>
      </c>
    </row>
    <row r="217" spans="1:43">
      <c r="A217" s="240">
        <v>681</v>
      </c>
      <c r="B217" s="364">
        <v>10</v>
      </c>
      <c r="C217" s="364">
        <v>10</v>
      </c>
      <c r="D217" s="18" t="s">
        <v>240</v>
      </c>
      <c r="E217" s="21">
        <v>3330</v>
      </c>
      <c r="F217" s="21">
        <v>3308</v>
      </c>
      <c r="G217" s="36">
        <v>3297</v>
      </c>
      <c r="H217" s="36"/>
      <c r="I217" s="22">
        <v>371221.84530391701</v>
      </c>
      <c r="J217" s="36">
        <v>373672.73274623655</v>
      </c>
      <c r="K217" s="478">
        <f t="shared" si="78"/>
        <v>744894.57805015356</v>
      </c>
      <c r="L217" s="478"/>
      <c r="M217" s="36">
        <v>335908.79838194582</v>
      </c>
      <c r="N217" s="36">
        <v>286714.98700340791</v>
      </c>
      <c r="O217" s="36">
        <v>-299608.91949372832</v>
      </c>
      <c r="P217" s="22">
        <v>114777.8548221044</v>
      </c>
      <c r="Q217" s="19">
        <f t="shared" si="79"/>
        <v>437792.7207137298</v>
      </c>
      <c r="R217" s="22"/>
      <c r="S217" s="22">
        <v>335908.79838194582</v>
      </c>
      <c r="T217" s="36">
        <v>228820.40699755811</v>
      </c>
      <c r="U217" s="36">
        <v>-98844.06</v>
      </c>
      <c r="V217" s="36">
        <v>-37849.560000000005</v>
      </c>
      <c r="W217" s="491">
        <f t="shared" si="80"/>
        <v>-299608.91949372832</v>
      </c>
      <c r="X217" s="22">
        <f t="shared" si="67"/>
        <v>163864.74106051878</v>
      </c>
      <c r="Y217" s="19">
        <f t="shared" si="68"/>
        <v>292291.40694629436</v>
      </c>
      <c r="Z217" s="546"/>
      <c r="AA217" s="22">
        <f t="shared" si="81"/>
        <v>111.4780316227979</v>
      </c>
      <c r="AB217" s="22">
        <f t="shared" si="82"/>
        <v>112.21403385772869</v>
      </c>
      <c r="AC217" s="22">
        <f t="shared" si="83"/>
        <v>223.69206548052659</v>
      </c>
      <c r="AE217" s="491">
        <f t="shared" si="84"/>
        <v>101.54437677809729</v>
      </c>
      <c r="AF217" s="491">
        <f t="shared" si="85"/>
        <v>86.673212516145071</v>
      </c>
      <c r="AG217" s="491">
        <f t="shared" si="86"/>
        <v>-90.571015566423313</v>
      </c>
      <c r="AH217" s="491">
        <f t="shared" si="87"/>
        <v>34.69705405746808</v>
      </c>
      <c r="AI217" s="491">
        <f t="shared" si="88"/>
        <v>132.34362778528711</v>
      </c>
      <c r="AK217" s="491">
        <f t="shared" si="72"/>
        <v>101.88316602424806</v>
      </c>
      <c r="AL217" s="491">
        <f t="shared" si="73"/>
        <v>69.402610554309405</v>
      </c>
      <c r="AM217" s="491">
        <f t="shared" si="74"/>
        <v>-29.98</v>
      </c>
      <c r="AN217" s="491">
        <f t="shared" si="75"/>
        <v>-11.480000000000002</v>
      </c>
      <c r="AO217" s="491">
        <f t="shared" si="76"/>
        <v>-90.873193659001615</v>
      </c>
      <c r="AP217" s="491">
        <f t="shared" si="77"/>
        <v>49.701165016839177</v>
      </c>
      <c r="AQ217" s="491">
        <f t="shared" si="71"/>
        <v>88.653747936395007</v>
      </c>
    </row>
    <row r="218" spans="1:43">
      <c r="A218" s="240">
        <v>683</v>
      </c>
      <c r="B218" s="364">
        <v>19</v>
      </c>
      <c r="C218" s="364">
        <v>19</v>
      </c>
      <c r="D218" s="18" t="s">
        <v>241</v>
      </c>
      <c r="E218" s="21">
        <v>3670</v>
      </c>
      <c r="F218" s="21">
        <v>3618</v>
      </c>
      <c r="G218" s="36">
        <v>3599</v>
      </c>
      <c r="H218" s="36"/>
      <c r="I218" s="22">
        <v>-388451.5013686202</v>
      </c>
      <c r="J218" s="36">
        <v>39568.52792225578</v>
      </c>
      <c r="K218" s="478">
        <f t="shared" si="78"/>
        <v>-348882.9734463644</v>
      </c>
      <c r="L218" s="478"/>
      <c r="M218" s="36">
        <v>-129120.03389231845</v>
      </c>
      <c r="N218" s="36">
        <v>142969.46351055618</v>
      </c>
      <c r="O218" s="36">
        <v>-327685.93431931955</v>
      </c>
      <c r="P218" s="22">
        <v>125533.94157991951</v>
      </c>
      <c r="Q218" s="19">
        <f t="shared" si="79"/>
        <v>-188302.56312116233</v>
      </c>
      <c r="R218" s="22"/>
      <c r="S218" s="22">
        <v>-129120.03389231845</v>
      </c>
      <c r="T218" s="36">
        <v>79649.454302223545</v>
      </c>
      <c r="U218" s="36">
        <v>-107898.02</v>
      </c>
      <c r="V218" s="36">
        <v>-41316.520000000004</v>
      </c>
      <c r="W218" s="491">
        <f t="shared" si="80"/>
        <v>-327685.93431931955</v>
      </c>
      <c r="X218" s="22">
        <f t="shared" si="67"/>
        <v>178874.49289560423</v>
      </c>
      <c r="Y218" s="19">
        <f t="shared" si="68"/>
        <v>-347496.56101381022</v>
      </c>
      <c r="Z218" s="546"/>
      <c r="AA218" s="22">
        <f t="shared" si="81"/>
        <v>-105.84509574076844</v>
      </c>
      <c r="AB218" s="22">
        <f t="shared" si="82"/>
        <v>10.781615237671875</v>
      </c>
      <c r="AC218" s="22">
        <f t="shared" si="83"/>
        <v>-95.063480503096571</v>
      </c>
      <c r="AE218" s="491">
        <f t="shared" si="84"/>
        <v>-35.688234906666239</v>
      </c>
      <c r="AF218" s="491">
        <f t="shared" si="85"/>
        <v>39.516159068699885</v>
      </c>
      <c r="AG218" s="491">
        <f t="shared" si="86"/>
        <v>-90.571015566423313</v>
      </c>
      <c r="AH218" s="491">
        <f t="shared" si="87"/>
        <v>34.69705405746808</v>
      </c>
      <c r="AI218" s="491">
        <f t="shared" si="88"/>
        <v>-52.046037346921594</v>
      </c>
      <c r="AK218" s="491">
        <f t="shared" si="72"/>
        <v>-35.876641815037075</v>
      </c>
      <c r="AL218" s="491">
        <f t="shared" si="73"/>
        <v>22.130995916149914</v>
      </c>
      <c r="AM218" s="491">
        <f t="shared" si="74"/>
        <v>-29.98</v>
      </c>
      <c r="AN218" s="491">
        <f t="shared" si="75"/>
        <v>-11.48</v>
      </c>
      <c r="AO218" s="491">
        <f t="shared" si="76"/>
        <v>-91.049162078166034</v>
      </c>
      <c r="AP218" s="491">
        <f t="shared" si="77"/>
        <v>49.701165016839184</v>
      </c>
      <c r="AQ218" s="491">
        <f t="shared" si="71"/>
        <v>-96.553642960214006</v>
      </c>
    </row>
    <row r="219" spans="1:43">
      <c r="A219" s="240">
        <v>684</v>
      </c>
      <c r="B219" s="364">
        <v>4</v>
      </c>
      <c r="C219" s="364">
        <v>4</v>
      </c>
      <c r="D219" s="18" t="s">
        <v>242</v>
      </c>
      <c r="E219" s="21">
        <v>38959</v>
      </c>
      <c r="F219" s="21">
        <v>38667</v>
      </c>
      <c r="G219" s="36">
        <v>38832</v>
      </c>
      <c r="H219" s="36"/>
      <c r="I219" s="22">
        <v>4224861.5882231388</v>
      </c>
      <c r="J219" s="36">
        <v>4584242.9445898756</v>
      </c>
      <c r="K219" s="478">
        <f t="shared" si="78"/>
        <v>8809104.5328130145</v>
      </c>
      <c r="L219" s="478"/>
      <c r="M219" s="36">
        <v>-324383.78114465909</v>
      </c>
      <c r="N219" s="36">
        <v>809991.02204050089</v>
      </c>
      <c r="O219" s="36">
        <v>-3502109.4589068904</v>
      </c>
      <c r="P219" s="22">
        <v>1341630.9892401183</v>
      </c>
      <c r="Q219" s="19">
        <f t="shared" si="79"/>
        <v>-1674871.2287709303</v>
      </c>
      <c r="R219" s="22"/>
      <c r="S219" s="22">
        <v>-324383.78114465909</v>
      </c>
      <c r="T219" s="36">
        <v>133264.98664564223</v>
      </c>
      <c r="U219" s="36">
        <v>-1164183.3600000001</v>
      </c>
      <c r="V219" s="36">
        <v>-445791.36000000004</v>
      </c>
      <c r="W219" s="491">
        <f t="shared" si="80"/>
        <v>-3502109.4589068904</v>
      </c>
      <c r="X219" s="22">
        <f t="shared" si="67"/>
        <v>1929995.6399338993</v>
      </c>
      <c r="Y219" s="19">
        <f t="shared" si="68"/>
        <v>-3373207.3334720079</v>
      </c>
      <c r="Z219" s="546"/>
      <c r="AA219" s="22">
        <f t="shared" si="81"/>
        <v>108.44378932270179</v>
      </c>
      <c r="AB219" s="22">
        <f t="shared" si="82"/>
        <v>117.66839355706963</v>
      </c>
      <c r="AC219" s="22">
        <f t="shared" si="83"/>
        <v>226.11218287977141</v>
      </c>
      <c r="AE219" s="491">
        <f t="shared" si="84"/>
        <v>-8.3891633988842962</v>
      </c>
      <c r="AF219" s="491">
        <f t="shared" si="85"/>
        <v>20.947863088434605</v>
      </c>
      <c r="AG219" s="491">
        <f t="shared" si="86"/>
        <v>-90.571015566423313</v>
      </c>
      <c r="AH219" s="491">
        <f t="shared" si="87"/>
        <v>34.69705405746808</v>
      </c>
      <c r="AI219" s="491">
        <f t="shared" si="88"/>
        <v>-43.315261819404924</v>
      </c>
      <c r="AK219" s="491">
        <f t="shared" si="72"/>
        <v>-8.353517231784588</v>
      </c>
      <c r="AL219" s="491">
        <f t="shared" si="73"/>
        <v>3.4318342255264276</v>
      </c>
      <c r="AM219" s="491">
        <f t="shared" si="74"/>
        <v>-29.980000000000004</v>
      </c>
      <c r="AN219" s="491">
        <f t="shared" si="75"/>
        <v>-11.48</v>
      </c>
      <c r="AO219" s="491">
        <f t="shared" si="76"/>
        <v>-90.186172715978842</v>
      </c>
      <c r="AP219" s="491">
        <f t="shared" si="77"/>
        <v>49.701165016839184</v>
      </c>
      <c r="AQ219" s="491">
        <f t="shared" si="71"/>
        <v>-86.866690705397815</v>
      </c>
    </row>
    <row r="220" spans="1:43">
      <c r="A220" s="240">
        <v>686</v>
      </c>
      <c r="B220" s="364">
        <v>11</v>
      </c>
      <c r="C220" s="364">
        <v>11</v>
      </c>
      <c r="D220" s="18" t="s">
        <v>243</v>
      </c>
      <c r="E220" s="21">
        <v>3033</v>
      </c>
      <c r="F220" s="21">
        <v>2964</v>
      </c>
      <c r="G220" s="36">
        <v>2933</v>
      </c>
      <c r="H220" s="36"/>
      <c r="I220" s="22">
        <v>-437443.22531851195</v>
      </c>
      <c r="J220" s="36">
        <v>-426852.19623817643</v>
      </c>
      <c r="K220" s="478">
        <f t="shared" si="78"/>
        <v>-864295.42155668838</v>
      </c>
      <c r="L220" s="478"/>
      <c r="M220" s="36">
        <v>-180845.56850963301</v>
      </c>
      <c r="N220" s="36">
        <v>-223914.84800246346</v>
      </c>
      <c r="O220" s="36">
        <v>-268452.4901388787</v>
      </c>
      <c r="P220" s="22">
        <v>102842.06822633538</v>
      </c>
      <c r="Q220" s="19">
        <f t="shared" si="79"/>
        <v>-570370.83842463978</v>
      </c>
      <c r="R220" s="22"/>
      <c r="S220" s="22">
        <v>-180845.56850963301</v>
      </c>
      <c r="T220" s="36">
        <v>-186868.95173200962</v>
      </c>
      <c r="U220" s="36">
        <v>-87931.34</v>
      </c>
      <c r="V220" s="36">
        <v>-33670.840000000004</v>
      </c>
      <c r="W220" s="491">
        <f t="shared" si="80"/>
        <v>-268452.4901388787</v>
      </c>
      <c r="X220" s="22">
        <f t="shared" si="67"/>
        <v>145773.51699438933</v>
      </c>
      <c r="Y220" s="19">
        <f t="shared" si="68"/>
        <v>-611995.673386132</v>
      </c>
      <c r="Z220" s="546"/>
      <c r="AA220" s="22">
        <f t="shared" si="81"/>
        <v>-144.22790152275368</v>
      </c>
      <c r="AB220" s="22">
        <f t="shared" si="82"/>
        <v>-140.7359697455247</v>
      </c>
      <c r="AC220" s="22">
        <f t="shared" si="83"/>
        <v>-284.96387126827841</v>
      </c>
      <c r="AE220" s="491">
        <f t="shared" si="84"/>
        <v>-61.014024463438936</v>
      </c>
      <c r="AF220" s="491">
        <f t="shared" si="85"/>
        <v>-75.544820513651644</v>
      </c>
      <c r="AG220" s="491">
        <f t="shared" si="86"/>
        <v>-90.571015566423313</v>
      </c>
      <c r="AH220" s="491">
        <f t="shared" si="87"/>
        <v>34.69705405746808</v>
      </c>
      <c r="AI220" s="491">
        <f t="shared" si="88"/>
        <v>-192.43280648604582</v>
      </c>
      <c r="AK220" s="491">
        <f t="shared" si="72"/>
        <v>-61.65890504931231</v>
      </c>
      <c r="AL220" s="491">
        <f t="shared" si="73"/>
        <v>-63.712564518243987</v>
      </c>
      <c r="AM220" s="491">
        <f t="shared" si="74"/>
        <v>-29.98</v>
      </c>
      <c r="AN220" s="491">
        <f t="shared" si="75"/>
        <v>-11.48</v>
      </c>
      <c r="AO220" s="491">
        <f t="shared" si="76"/>
        <v>-91.528295308175487</v>
      </c>
      <c r="AP220" s="491">
        <f t="shared" si="77"/>
        <v>49.701165016839184</v>
      </c>
      <c r="AQ220" s="491">
        <f t="shared" si="71"/>
        <v>-208.65859985889259</v>
      </c>
    </row>
    <row r="221" spans="1:43">
      <c r="A221" s="240">
        <v>687</v>
      </c>
      <c r="B221" s="364">
        <v>11</v>
      </c>
      <c r="C221" s="364">
        <v>11</v>
      </c>
      <c r="D221" s="18" t="s">
        <v>244</v>
      </c>
      <c r="E221" s="21">
        <v>1513</v>
      </c>
      <c r="F221" s="21">
        <v>1477</v>
      </c>
      <c r="G221" s="36">
        <v>1424</v>
      </c>
      <c r="H221" s="36"/>
      <c r="I221" s="22">
        <v>-184051.24712608245</v>
      </c>
      <c r="J221" s="36">
        <v>-280279.81793716457</v>
      </c>
      <c r="K221" s="478">
        <f t="shared" si="78"/>
        <v>-464331.06506324699</v>
      </c>
      <c r="L221" s="478"/>
      <c r="M221" s="36">
        <v>81211.573948834237</v>
      </c>
      <c r="N221" s="36">
        <v>-87563.051754543267</v>
      </c>
      <c r="O221" s="36">
        <v>-133773.38999160723</v>
      </c>
      <c r="P221" s="22">
        <v>51247.548842880351</v>
      </c>
      <c r="Q221" s="19">
        <f t="shared" si="79"/>
        <v>-88877.318954435905</v>
      </c>
      <c r="R221" s="22"/>
      <c r="S221" s="22">
        <v>81211.573948834237</v>
      </c>
      <c r="T221" s="36">
        <v>-69102.596696695648</v>
      </c>
      <c r="U221" s="36">
        <v>-42691.520000000004</v>
      </c>
      <c r="V221" s="36">
        <v>-16347.52</v>
      </c>
      <c r="W221" s="491">
        <f t="shared" si="80"/>
        <v>-133773.38999160723</v>
      </c>
      <c r="X221" s="22">
        <f t="shared" si="67"/>
        <v>70774.458983979013</v>
      </c>
      <c r="Y221" s="19">
        <f t="shared" si="68"/>
        <v>-109928.99375548965</v>
      </c>
      <c r="Z221" s="546"/>
      <c r="AA221" s="22">
        <f t="shared" si="81"/>
        <v>-121.64656122014702</v>
      </c>
      <c r="AB221" s="22">
        <f t="shared" si="82"/>
        <v>-185.24773161742536</v>
      </c>
      <c r="AC221" s="22">
        <f t="shared" si="83"/>
        <v>-306.89429283757238</v>
      </c>
      <c r="AE221" s="491">
        <f t="shared" si="84"/>
        <v>54.984139437260822</v>
      </c>
      <c r="AF221" s="491">
        <f t="shared" si="85"/>
        <v>-59.28439522988711</v>
      </c>
      <c r="AG221" s="491">
        <f t="shared" si="86"/>
        <v>-90.571015566423313</v>
      </c>
      <c r="AH221" s="491">
        <f t="shared" si="87"/>
        <v>34.69705405746808</v>
      </c>
      <c r="AI221" s="491">
        <f t="shared" si="88"/>
        <v>-60.174217301581521</v>
      </c>
      <c r="AK221" s="491">
        <f t="shared" si="72"/>
        <v>57.030599683170109</v>
      </c>
      <c r="AL221" s="491">
        <f t="shared" si="73"/>
        <v>-48.527104421836832</v>
      </c>
      <c r="AM221" s="491">
        <f t="shared" si="74"/>
        <v>-29.980000000000004</v>
      </c>
      <c r="AN221" s="491">
        <f t="shared" si="75"/>
        <v>-11.48</v>
      </c>
      <c r="AO221" s="491">
        <f t="shared" si="76"/>
        <v>-93.941987353656756</v>
      </c>
      <c r="AP221" s="491">
        <f t="shared" si="77"/>
        <v>49.701165016839198</v>
      </c>
      <c r="AQ221" s="491">
        <f t="shared" si="71"/>
        <v>-77.197327075484296</v>
      </c>
    </row>
    <row r="222" spans="1:43">
      <c r="A222" s="240">
        <v>689</v>
      </c>
      <c r="B222" s="364">
        <v>9</v>
      </c>
      <c r="C222" s="364">
        <v>9</v>
      </c>
      <c r="D222" s="18" t="s">
        <v>245</v>
      </c>
      <c r="E222" s="21">
        <v>3092</v>
      </c>
      <c r="F222" s="21">
        <v>3093</v>
      </c>
      <c r="G222" s="36">
        <v>3032</v>
      </c>
      <c r="H222" s="36"/>
      <c r="I222" s="22">
        <v>1478680.7573115446</v>
      </c>
      <c r="J222" s="36">
        <v>1022459.7179055756</v>
      </c>
      <c r="K222" s="478">
        <f t="shared" si="78"/>
        <v>2501140.4752171203</v>
      </c>
      <c r="L222" s="478"/>
      <c r="M222" s="36">
        <v>1376801.1554838896</v>
      </c>
      <c r="N222" s="36">
        <v>895345.04002921132</v>
      </c>
      <c r="O222" s="36">
        <v>-280136.15114694729</v>
      </c>
      <c r="P222" s="22">
        <v>107317.98819974877</v>
      </c>
      <c r="Q222" s="19">
        <f t="shared" si="79"/>
        <v>2099328.032565902</v>
      </c>
      <c r="R222" s="22"/>
      <c r="S222" s="22">
        <v>1376801.1554838896</v>
      </c>
      <c r="T222" s="36">
        <v>841213.25769605138</v>
      </c>
      <c r="U222" s="36">
        <v>-90899.36</v>
      </c>
      <c r="V222" s="36">
        <v>-34807.360000000001</v>
      </c>
      <c r="W222" s="491">
        <f t="shared" si="80"/>
        <v>-280136.15114694729</v>
      </c>
      <c r="X222" s="22">
        <f t="shared" ref="X222:X253" si="89">G222/$G$10*277000000</f>
        <v>150693.93233105639</v>
      </c>
      <c r="Y222" s="19">
        <f t="shared" ref="Y222:Y253" si="90">SUM(S222:X222)</f>
        <v>1962865.4743640502</v>
      </c>
      <c r="Z222" s="546"/>
      <c r="AA222" s="22">
        <f t="shared" si="81"/>
        <v>478.22792927281523</v>
      </c>
      <c r="AB222" s="22">
        <f t="shared" si="82"/>
        <v>330.67908082327801</v>
      </c>
      <c r="AC222" s="22">
        <f t="shared" si="83"/>
        <v>808.90701009609325</v>
      </c>
      <c r="AE222" s="491">
        <f t="shared" si="84"/>
        <v>445.13454752146447</v>
      </c>
      <c r="AF222" s="491">
        <f t="shared" si="85"/>
        <v>289.47463305179804</v>
      </c>
      <c r="AG222" s="491">
        <f t="shared" si="86"/>
        <v>-90.571015566423313</v>
      </c>
      <c r="AH222" s="491">
        <f t="shared" si="87"/>
        <v>34.69705405746808</v>
      </c>
      <c r="AI222" s="491">
        <f t="shared" si="88"/>
        <v>678.7352190643071</v>
      </c>
      <c r="AK222" s="491">
        <f t="shared" si="72"/>
        <v>454.09009085880263</v>
      </c>
      <c r="AL222" s="491">
        <f t="shared" si="73"/>
        <v>277.44500583642855</v>
      </c>
      <c r="AM222" s="491">
        <f t="shared" si="74"/>
        <v>-29.98</v>
      </c>
      <c r="AN222" s="491">
        <f t="shared" si="75"/>
        <v>-11.48</v>
      </c>
      <c r="AO222" s="491">
        <f t="shared" si="76"/>
        <v>-92.39318969226494</v>
      </c>
      <c r="AP222" s="491">
        <f t="shared" si="77"/>
        <v>49.701165016839177</v>
      </c>
      <c r="AQ222" s="491">
        <f t="shared" ref="AQ222:AQ253" si="91">Y222/$G222</f>
        <v>647.38307201980547</v>
      </c>
    </row>
    <row r="223" spans="1:43">
      <c r="A223" s="240">
        <v>691</v>
      </c>
      <c r="B223" s="364">
        <v>17</v>
      </c>
      <c r="C223" s="364">
        <v>17</v>
      </c>
      <c r="D223" s="18" t="s">
        <v>246</v>
      </c>
      <c r="E223" s="21">
        <v>2690</v>
      </c>
      <c r="F223" s="21">
        <v>2636</v>
      </c>
      <c r="G223" s="36">
        <v>2598</v>
      </c>
      <c r="H223" s="36"/>
      <c r="I223" s="22">
        <v>538032.02669340617</v>
      </c>
      <c r="J223" s="36">
        <v>55127.68437012424</v>
      </c>
      <c r="K223" s="478">
        <f t="shared" si="78"/>
        <v>593159.71106353041</v>
      </c>
      <c r="L223" s="478"/>
      <c r="M223" s="36">
        <v>540346.54838544631</v>
      </c>
      <c r="N223" s="36">
        <v>5969.9586773742358</v>
      </c>
      <c r="O223" s="36">
        <v>-238745.19703309186</v>
      </c>
      <c r="P223" s="22">
        <v>91461.434495485853</v>
      </c>
      <c r="Q223" s="19">
        <f t="shared" si="79"/>
        <v>399032.7445252146</v>
      </c>
      <c r="R223" s="22"/>
      <c r="S223" s="22">
        <v>540346.54838544631</v>
      </c>
      <c r="T223" s="36">
        <v>-5381.9866216167047</v>
      </c>
      <c r="U223" s="36">
        <v>-77888.040000000008</v>
      </c>
      <c r="V223" s="36">
        <v>-29825.040000000001</v>
      </c>
      <c r="W223" s="491">
        <f t="shared" si="80"/>
        <v>-238745.19703309186</v>
      </c>
      <c r="X223" s="22">
        <f t="shared" si="89"/>
        <v>129123.62671374819</v>
      </c>
      <c r="Y223" s="19">
        <f t="shared" si="90"/>
        <v>317629.91144448589</v>
      </c>
      <c r="Z223" s="546"/>
      <c r="AA223" s="22">
        <f t="shared" si="81"/>
        <v>200.01190583397999</v>
      </c>
      <c r="AB223" s="22">
        <f t="shared" si="82"/>
        <v>20.493562962871465</v>
      </c>
      <c r="AC223" s="22">
        <f t="shared" si="83"/>
        <v>220.50546879685146</v>
      </c>
      <c r="AE223" s="491">
        <f t="shared" si="84"/>
        <v>204.98730970616324</v>
      </c>
      <c r="AF223" s="491">
        <f t="shared" si="85"/>
        <v>2.2647794678961439</v>
      </c>
      <c r="AG223" s="491">
        <f t="shared" si="86"/>
        <v>-90.571015566423313</v>
      </c>
      <c r="AH223" s="491">
        <f t="shared" si="87"/>
        <v>34.69705405746808</v>
      </c>
      <c r="AI223" s="491">
        <f t="shared" si="88"/>
        <v>151.37812766510416</v>
      </c>
      <c r="AK223" s="491">
        <f t="shared" si="72"/>
        <v>207.98558444397472</v>
      </c>
      <c r="AL223" s="491">
        <f t="shared" si="73"/>
        <v>-2.0715883839941127</v>
      </c>
      <c r="AM223" s="491">
        <f t="shared" si="74"/>
        <v>-29.980000000000004</v>
      </c>
      <c r="AN223" s="491">
        <f t="shared" si="75"/>
        <v>-11.48</v>
      </c>
      <c r="AO223" s="491">
        <f t="shared" si="76"/>
        <v>-91.895764831829041</v>
      </c>
      <c r="AP223" s="491">
        <f t="shared" si="77"/>
        <v>49.701165016839184</v>
      </c>
      <c r="AQ223" s="491">
        <f t="shared" si="91"/>
        <v>122.25939624499073</v>
      </c>
    </row>
    <row r="224" spans="1:43">
      <c r="A224" s="240">
        <v>694</v>
      </c>
      <c r="B224" s="364">
        <v>5</v>
      </c>
      <c r="C224" s="364">
        <v>5</v>
      </c>
      <c r="D224" s="18" t="s">
        <v>247</v>
      </c>
      <c r="E224" s="21">
        <v>28521</v>
      </c>
      <c r="F224" s="21">
        <v>28349</v>
      </c>
      <c r="G224" s="36">
        <v>28483</v>
      </c>
      <c r="H224" s="36"/>
      <c r="I224" s="22">
        <v>182336.14887084407</v>
      </c>
      <c r="J224" s="36">
        <v>1703642.2988672403</v>
      </c>
      <c r="K224" s="478">
        <f t="shared" si="78"/>
        <v>1885978.4477380845</v>
      </c>
      <c r="L224" s="478"/>
      <c r="M224" s="36">
        <v>-1473514.3347520274</v>
      </c>
      <c r="N224" s="36">
        <v>56357.402221216857</v>
      </c>
      <c r="O224" s="36">
        <v>-2567597.7202925347</v>
      </c>
      <c r="P224" s="22">
        <v>983626.78547516256</v>
      </c>
      <c r="Q224" s="19">
        <f t="shared" si="79"/>
        <v>-3001127.8673481829</v>
      </c>
      <c r="R224" s="22"/>
      <c r="S224" s="22">
        <v>-1473514.3347520274</v>
      </c>
      <c r="T224" s="36">
        <v>-57880.856880201805</v>
      </c>
      <c r="U224" s="36">
        <v>-853920.34</v>
      </c>
      <c r="V224" s="36">
        <v>-326984.84000000003</v>
      </c>
      <c r="W224" s="491">
        <f t="shared" si="80"/>
        <v>-2567597.7202925347</v>
      </c>
      <c r="X224" s="22">
        <f t="shared" si="89"/>
        <v>1415638.2831746305</v>
      </c>
      <c r="Y224" s="19">
        <f t="shared" si="90"/>
        <v>-3864259.808750134</v>
      </c>
      <c r="Z224" s="546"/>
      <c r="AA224" s="22">
        <f t="shared" si="81"/>
        <v>6.3930489418619292</v>
      </c>
      <c r="AB224" s="22">
        <f t="shared" si="82"/>
        <v>59.732909044817511</v>
      </c>
      <c r="AC224" s="22">
        <f t="shared" si="83"/>
        <v>66.125957986679452</v>
      </c>
      <c r="AE224" s="491">
        <f t="shared" si="84"/>
        <v>-51.977647703694217</v>
      </c>
      <c r="AF224" s="491">
        <f t="shared" si="85"/>
        <v>1.9879855452120658</v>
      </c>
      <c r="AG224" s="491">
        <f t="shared" si="86"/>
        <v>-90.571015566423313</v>
      </c>
      <c r="AH224" s="491">
        <f t="shared" si="87"/>
        <v>34.69705405746808</v>
      </c>
      <c r="AI224" s="491">
        <f t="shared" si="88"/>
        <v>-105.86362366743741</v>
      </c>
      <c r="AK224" s="491">
        <f t="shared" si="72"/>
        <v>-51.733115709441684</v>
      </c>
      <c r="AL224" s="491">
        <f t="shared" si="73"/>
        <v>-2.0321194003511498</v>
      </c>
      <c r="AM224" s="491">
        <f t="shared" si="74"/>
        <v>-29.98</v>
      </c>
      <c r="AN224" s="491">
        <f t="shared" si="75"/>
        <v>-11.48</v>
      </c>
      <c r="AO224" s="491">
        <f t="shared" si="76"/>
        <v>-90.144918733719578</v>
      </c>
      <c r="AP224" s="491">
        <f t="shared" si="77"/>
        <v>49.701165016839184</v>
      </c>
      <c r="AQ224" s="491">
        <f t="shared" si="91"/>
        <v>-135.66898882667323</v>
      </c>
    </row>
    <row r="225" spans="1:43">
      <c r="A225" s="240">
        <v>697</v>
      </c>
      <c r="B225" s="364">
        <v>18</v>
      </c>
      <c r="C225" s="364">
        <v>18</v>
      </c>
      <c r="D225" s="18" t="s">
        <v>248</v>
      </c>
      <c r="E225" s="21">
        <v>1210</v>
      </c>
      <c r="F225" s="21">
        <v>1174</v>
      </c>
      <c r="G225" s="36">
        <v>1164</v>
      </c>
      <c r="H225" s="36"/>
      <c r="I225" s="22">
        <v>-130762.00988030998</v>
      </c>
      <c r="J225" s="36">
        <v>-75527.227030838651</v>
      </c>
      <c r="K225" s="478">
        <f t="shared" si="78"/>
        <v>-206289.23691114865</v>
      </c>
      <c r="L225" s="478"/>
      <c r="M225" s="36">
        <v>-129552.52919706824</v>
      </c>
      <c r="N225" s="36">
        <v>-62136.642070308364</v>
      </c>
      <c r="O225" s="36">
        <v>-106330.37227498097</v>
      </c>
      <c r="P225" s="22">
        <v>40734.341463467528</v>
      </c>
      <c r="Q225" s="19">
        <f t="shared" si="79"/>
        <v>-257285.20207889006</v>
      </c>
      <c r="R225" s="22"/>
      <c r="S225" s="22">
        <v>-129552.52919706824</v>
      </c>
      <c r="T225" s="36">
        <v>-47463.267501646813</v>
      </c>
      <c r="U225" s="36">
        <v>-34896.720000000001</v>
      </c>
      <c r="V225" s="36">
        <v>-13362.720000000001</v>
      </c>
      <c r="W225" s="491">
        <f t="shared" si="80"/>
        <v>-106330.37227498097</v>
      </c>
      <c r="X225" s="22">
        <f t="shared" si="89"/>
        <v>57852.156079600813</v>
      </c>
      <c r="Y225" s="19">
        <f t="shared" si="90"/>
        <v>-273753.45289409522</v>
      </c>
      <c r="Z225" s="546"/>
      <c r="AA225" s="22">
        <f t="shared" si="81"/>
        <v>-108.06777676058677</v>
      </c>
      <c r="AB225" s="22">
        <f t="shared" si="82"/>
        <v>-62.419195893255086</v>
      </c>
      <c r="AC225" s="22">
        <f t="shared" si="83"/>
        <v>-170.48697265384186</v>
      </c>
      <c r="AE225" s="491">
        <f t="shared" si="84"/>
        <v>-110.35138773174467</v>
      </c>
      <c r="AF225" s="491">
        <f t="shared" si="85"/>
        <v>-52.927293075220071</v>
      </c>
      <c r="AG225" s="491">
        <f t="shared" si="86"/>
        <v>-90.571015566423313</v>
      </c>
      <c r="AH225" s="491">
        <f t="shared" si="87"/>
        <v>34.69705405746808</v>
      </c>
      <c r="AI225" s="491">
        <f t="shared" si="88"/>
        <v>-219.15264231591999</v>
      </c>
      <c r="AK225" s="491">
        <f t="shared" si="72"/>
        <v>-111.29942370882152</v>
      </c>
      <c r="AL225" s="491">
        <f t="shared" si="73"/>
        <v>-40.776003008287638</v>
      </c>
      <c r="AM225" s="491">
        <f t="shared" si="74"/>
        <v>-29.98</v>
      </c>
      <c r="AN225" s="491">
        <f t="shared" si="75"/>
        <v>-11.48</v>
      </c>
      <c r="AO225" s="491">
        <f t="shared" si="76"/>
        <v>-91.34911707472591</v>
      </c>
      <c r="AP225" s="491">
        <f t="shared" si="77"/>
        <v>49.701165016839184</v>
      </c>
      <c r="AQ225" s="491">
        <f t="shared" si="91"/>
        <v>-235.1833787749959</v>
      </c>
    </row>
    <row r="226" spans="1:43">
      <c r="A226" s="240">
        <v>698</v>
      </c>
      <c r="B226" s="364">
        <v>19</v>
      </c>
      <c r="C226" s="364">
        <v>19</v>
      </c>
      <c r="D226" s="18" t="s">
        <v>249</v>
      </c>
      <c r="E226" s="21">
        <v>64180</v>
      </c>
      <c r="F226" s="21">
        <v>64535</v>
      </c>
      <c r="G226" s="36">
        <v>65286</v>
      </c>
      <c r="H226" s="36"/>
      <c r="I226" s="22">
        <v>-18309719.873889558</v>
      </c>
      <c r="J226" s="36">
        <v>-11865842.428295489</v>
      </c>
      <c r="K226" s="478">
        <f t="shared" si="78"/>
        <v>-30175562.302185047</v>
      </c>
      <c r="L226" s="478"/>
      <c r="M226" s="36">
        <v>-18170790.172582045</v>
      </c>
      <c r="N226" s="36">
        <v>-11070725.067709833</v>
      </c>
      <c r="O226" s="36">
        <v>-5845000.4895791281</v>
      </c>
      <c r="P226" s="22">
        <v>2239174.3835987025</v>
      </c>
      <c r="Q226" s="19">
        <f t="shared" si="79"/>
        <v>-32847341.346272301</v>
      </c>
      <c r="R226" s="22"/>
      <c r="S226" s="22">
        <v>-18170790.172582045</v>
      </c>
      <c r="T226" s="36">
        <v>-10264126.917975103</v>
      </c>
      <c r="U226" s="36">
        <v>-1957274.28</v>
      </c>
      <c r="V226" s="36">
        <v>-749483.28</v>
      </c>
      <c r="W226" s="491">
        <f t="shared" si="80"/>
        <v>-5845000.4895791281</v>
      </c>
      <c r="X226" s="22">
        <f t="shared" si="89"/>
        <v>3244790.2592893634</v>
      </c>
      <c r="Y226" s="19">
        <f t="shared" si="90"/>
        <v>-33741884.880846918</v>
      </c>
      <c r="Z226" s="546"/>
      <c r="AA226" s="22">
        <f t="shared" si="81"/>
        <v>-285.28700333265124</v>
      </c>
      <c r="AB226" s="22">
        <f t="shared" si="82"/>
        <v>-184.8838022482937</v>
      </c>
      <c r="AC226" s="22">
        <f t="shared" si="83"/>
        <v>-470.17080558094494</v>
      </c>
      <c r="AE226" s="491">
        <f t="shared" si="84"/>
        <v>-281.56488994471289</v>
      </c>
      <c r="AF226" s="491">
        <f t="shared" si="85"/>
        <v>-171.5460613265644</v>
      </c>
      <c r="AG226" s="491">
        <f t="shared" si="86"/>
        <v>-90.571015566423313</v>
      </c>
      <c r="AH226" s="491">
        <f t="shared" si="87"/>
        <v>34.69705405746808</v>
      </c>
      <c r="AI226" s="491">
        <f t="shared" si="88"/>
        <v>-508.98491278023243</v>
      </c>
      <c r="AK226" s="491">
        <f t="shared" si="72"/>
        <v>-278.32598371139363</v>
      </c>
      <c r="AL226" s="491">
        <f t="shared" si="73"/>
        <v>-157.2178861926769</v>
      </c>
      <c r="AM226" s="491">
        <f t="shared" si="74"/>
        <v>-29.98</v>
      </c>
      <c r="AN226" s="491">
        <f t="shared" si="75"/>
        <v>-11.48</v>
      </c>
      <c r="AO226" s="491">
        <f t="shared" si="76"/>
        <v>-89.52915616792464</v>
      </c>
      <c r="AP226" s="491">
        <f t="shared" si="77"/>
        <v>49.701165016839191</v>
      </c>
      <c r="AQ226" s="491">
        <f t="shared" si="91"/>
        <v>-516.83186105515608</v>
      </c>
    </row>
    <row r="227" spans="1:43">
      <c r="A227" s="240">
        <v>700</v>
      </c>
      <c r="B227" s="364">
        <v>9</v>
      </c>
      <c r="C227" s="364">
        <v>9</v>
      </c>
      <c r="D227" s="18" t="s">
        <v>250</v>
      </c>
      <c r="E227" s="21">
        <v>4913</v>
      </c>
      <c r="F227" s="21">
        <v>4842</v>
      </c>
      <c r="G227" s="36">
        <v>4758</v>
      </c>
      <c r="H227" s="36"/>
      <c r="I227" s="22">
        <v>242837.30904163822</v>
      </c>
      <c r="J227" s="36">
        <v>508720.88065454521</v>
      </c>
      <c r="K227" s="478">
        <f t="shared" si="78"/>
        <v>751558.18969618343</v>
      </c>
      <c r="L227" s="478"/>
      <c r="M227" s="36">
        <v>262424.35537567706</v>
      </c>
      <c r="N227" s="36">
        <v>428777.55756141309</v>
      </c>
      <c r="O227" s="36">
        <v>-438544.85737262166</v>
      </c>
      <c r="P227" s="22">
        <v>168003.13574626044</v>
      </c>
      <c r="Q227" s="19">
        <f t="shared" si="79"/>
        <v>420660.1913107289</v>
      </c>
      <c r="R227" s="22"/>
      <c r="S227" s="22">
        <v>262424.35537567706</v>
      </c>
      <c r="T227" s="36">
        <v>344035.85369553498</v>
      </c>
      <c r="U227" s="36">
        <v>-142644.84</v>
      </c>
      <c r="V227" s="36">
        <v>-54621.840000000004</v>
      </c>
      <c r="W227" s="491">
        <f t="shared" si="80"/>
        <v>-438544.85737262166</v>
      </c>
      <c r="X227" s="22">
        <f t="shared" si="89"/>
        <v>236478.14315012086</v>
      </c>
      <c r="Y227" s="19">
        <f t="shared" si="90"/>
        <v>207126.81484871119</v>
      </c>
      <c r="Z227" s="546"/>
      <c r="AA227" s="22">
        <f t="shared" si="81"/>
        <v>49.427500313787547</v>
      </c>
      <c r="AB227" s="22">
        <f t="shared" si="82"/>
        <v>103.5458743445034</v>
      </c>
      <c r="AC227" s="22">
        <f t="shared" si="83"/>
        <v>152.97337465829094</v>
      </c>
      <c r="AE227" s="491">
        <f t="shared" si="84"/>
        <v>54.197512469160898</v>
      </c>
      <c r="AF227" s="491">
        <f t="shared" si="85"/>
        <v>88.553811970552061</v>
      </c>
      <c r="AG227" s="491">
        <f t="shared" si="86"/>
        <v>-90.571015566423313</v>
      </c>
      <c r="AH227" s="491">
        <f t="shared" si="87"/>
        <v>34.69705405746808</v>
      </c>
      <c r="AI227" s="491">
        <f t="shared" si="88"/>
        <v>86.877362930757727</v>
      </c>
      <c r="AK227" s="491">
        <f t="shared" si="72"/>
        <v>55.154341188666891</v>
      </c>
      <c r="AL227" s="491">
        <f t="shared" si="73"/>
        <v>72.30682086917507</v>
      </c>
      <c r="AM227" s="491">
        <f t="shared" si="74"/>
        <v>-29.98</v>
      </c>
      <c r="AN227" s="491">
        <f t="shared" si="75"/>
        <v>-11.48</v>
      </c>
      <c r="AO227" s="491">
        <f t="shared" si="76"/>
        <v>-92.169999447797736</v>
      </c>
      <c r="AP227" s="491">
        <f t="shared" si="77"/>
        <v>49.701165016839191</v>
      </c>
      <c r="AQ227" s="491">
        <f t="shared" si="91"/>
        <v>43.532327626883394</v>
      </c>
    </row>
    <row r="228" spans="1:43">
      <c r="A228" s="240">
        <v>702</v>
      </c>
      <c r="B228" s="364">
        <v>6</v>
      </c>
      <c r="C228" s="364">
        <v>6</v>
      </c>
      <c r="D228" s="18" t="s">
        <v>251</v>
      </c>
      <c r="E228" s="21">
        <v>4155</v>
      </c>
      <c r="F228" s="21">
        <v>4114</v>
      </c>
      <c r="G228" s="36">
        <v>4124</v>
      </c>
      <c r="H228" s="36"/>
      <c r="I228" s="22">
        <v>595501.04167854588</v>
      </c>
      <c r="J228" s="36">
        <v>219068.59101016991</v>
      </c>
      <c r="K228" s="478">
        <f t="shared" si="78"/>
        <v>814569.63268871582</v>
      </c>
      <c r="L228" s="478"/>
      <c r="M228" s="36">
        <v>631630.07506514434</v>
      </c>
      <c r="N228" s="36">
        <v>164224.75068798894</v>
      </c>
      <c r="O228" s="36">
        <v>-372609.15804026549</v>
      </c>
      <c r="P228" s="22">
        <v>142743.68039242367</v>
      </c>
      <c r="Q228" s="19">
        <f t="shared" si="79"/>
        <v>565989.34810529149</v>
      </c>
      <c r="R228" s="22"/>
      <c r="S228" s="22">
        <v>631630.07506514434</v>
      </c>
      <c r="T228" s="36">
        <v>92224.054755683654</v>
      </c>
      <c r="U228" s="36">
        <v>-123637.52</v>
      </c>
      <c r="V228" s="36">
        <v>-47343.520000000004</v>
      </c>
      <c r="W228" s="491">
        <f t="shared" si="80"/>
        <v>-372609.15804026549</v>
      </c>
      <c r="X228" s="22">
        <f t="shared" si="89"/>
        <v>204967.6045294448</v>
      </c>
      <c r="Y228" s="19">
        <f t="shared" si="90"/>
        <v>385231.53631000721</v>
      </c>
      <c r="Z228" s="546"/>
      <c r="AA228" s="22">
        <f t="shared" si="81"/>
        <v>143.3215503438137</v>
      </c>
      <c r="AB228" s="22">
        <f t="shared" si="82"/>
        <v>52.724089292459666</v>
      </c>
      <c r="AC228" s="22">
        <f t="shared" si="83"/>
        <v>196.04563963627336</v>
      </c>
      <c r="AE228" s="491">
        <f t="shared" si="84"/>
        <v>153.53186073532919</v>
      </c>
      <c r="AF228" s="491">
        <f t="shared" si="85"/>
        <v>39.918510133201003</v>
      </c>
      <c r="AG228" s="491">
        <f t="shared" si="86"/>
        <v>-90.571015566423313</v>
      </c>
      <c r="AH228" s="491">
        <f t="shared" si="87"/>
        <v>34.69705405746808</v>
      </c>
      <c r="AI228" s="491">
        <f t="shared" si="88"/>
        <v>137.576409359575</v>
      </c>
      <c r="AK228" s="491">
        <f t="shared" si="72"/>
        <v>153.15957203325519</v>
      </c>
      <c r="AL228" s="491">
        <f t="shared" si="73"/>
        <v>22.36276788450137</v>
      </c>
      <c r="AM228" s="491">
        <f t="shared" si="74"/>
        <v>-29.98</v>
      </c>
      <c r="AN228" s="491">
        <f t="shared" si="75"/>
        <v>-11.48</v>
      </c>
      <c r="AO228" s="491">
        <f t="shared" si="76"/>
        <v>-90.351396227028488</v>
      </c>
      <c r="AP228" s="491">
        <f t="shared" si="77"/>
        <v>49.701165016839184</v>
      </c>
      <c r="AQ228" s="491">
        <f t="shared" si="91"/>
        <v>93.412108707567214</v>
      </c>
    </row>
    <row r="229" spans="1:43">
      <c r="A229" s="240">
        <v>704</v>
      </c>
      <c r="B229" s="364">
        <v>2</v>
      </c>
      <c r="C229" s="364">
        <v>2</v>
      </c>
      <c r="D229" s="18" t="s">
        <v>252</v>
      </c>
      <c r="E229" s="21">
        <v>6379</v>
      </c>
      <c r="F229" s="21">
        <v>6428</v>
      </c>
      <c r="G229" s="36">
        <v>6436</v>
      </c>
      <c r="H229" s="36"/>
      <c r="I229" s="22">
        <v>454971.36601067602</v>
      </c>
      <c r="J229" s="36">
        <v>-5509.4448884603189</v>
      </c>
      <c r="K229" s="478">
        <f t="shared" si="78"/>
        <v>449461.92112221569</v>
      </c>
      <c r="L229" s="478"/>
      <c r="M229" s="36">
        <v>919069.55215610692</v>
      </c>
      <c r="N229" s="36">
        <v>181084.63277539014</v>
      </c>
      <c r="O229" s="36">
        <v>-582190.48806096904</v>
      </c>
      <c r="P229" s="22">
        <v>223032.66348140483</v>
      </c>
      <c r="Q229" s="19">
        <f t="shared" si="79"/>
        <v>740996.36035193293</v>
      </c>
      <c r="R229" s="22"/>
      <c r="S229" s="22">
        <v>919069.55215610692</v>
      </c>
      <c r="T229" s="36">
        <v>68585.733054228665</v>
      </c>
      <c r="U229" s="36">
        <v>-192951.28</v>
      </c>
      <c r="V229" s="36">
        <v>-73885.279999999999</v>
      </c>
      <c r="W229" s="491">
        <f t="shared" si="80"/>
        <v>-582190.48806096904</v>
      </c>
      <c r="X229" s="22">
        <f t="shared" si="89"/>
        <v>319876.69804837694</v>
      </c>
      <c r="Y229" s="19">
        <f t="shared" si="90"/>
        <v>458504.93519774347</v>
      </c>
      <c r="Z229" s="546"/>
      <c r="AA229" s="22">
        <f t="shared" si="81"/>
        <v>71.323305535456342</v>
      </c>
      <c r="AB229" s="22">
        <f t="shared" si="82"/>
        <v>-0.8636847293400719</v>
      </c>
      <c r="AC229" s="22">
        <f t="shared" si="83"/>
        <v>70.459620806116277</v>
      </c>
      <c r="AE229" s="491">
        <f t="shared" si="84"/>
        <v>142.97908403175279</v>
      </c>
      <c r="AF229" s="491">
        <f t="shared" si="85"/>
        <v>28.171224762817385</v>
      </c>
      <c r="AG229" s="491">
        <f t="shared" si="86"/>
        <v>-90.571015566423313</v>
      </c>
      <c r="AH229" s="491">
        <f t="shared" si="87"/>
        <v>34.69705405746808</v>
      </c>
      <c r="AI229" s="491">
        <f t="shared" si="88"/>
        <v>115.27634728561496</v>
      </c>
      <c r="AK229" s="491">
        <f t="shared" si="72"/>
        <v>142.80135987509431</v>
      </c>
      <c r="AL229" s="491">
        <f t="shared" si="73"/>
        <v>10.656577541054796</v>
      </c>
      <c r="AM229" s="491">
        <f t="shared" si="74"/>
        <v>-29.98</v>
      </c>
      <c r="AN229" s="491">
        <f t="shared" si="75"/>
        <v>-11.48</v>
      </c>
      <c r="AO229" s="491">
        <f t="shared" si="76"/>
        <v>-90.458435062300964</v>
      </c>
      <c r="AP229" s="491">
        <f t="shared" si="77"/>
        <v>49.701165016839177</v>
      </c>
      <c r="AQ229" s="491">
        <f t="shared" si="91"/>
        <v>71.240667370687305</v>
      </c>
    </row>
    <row r="230" spans="1:43">
      <c r="A230" s="240">
        <v>707</v>
      </c>
      <c r="B230" s="364">
        <v>12</v>
      </c>
      <c r="C230" s="364">
        <v>12</v>
      </c>
      <c r="D230" s="18" t="s">
        <v>253</v>
      </c>
      <c r="E230" s="21">
        <v>2032</v>
      </c>
      <c r="F230" s="21">
        <v>1960</v>
      </c>
      <c r="G230" s="36">
        <v>1902</v>
      </c>
      <c r="H230" s="36"/>
      <c r="I230" s="22">
        <v>120641.47269543461</v>
      </c>
      <c r="J230" s="36">
        <v>250001.08566486579</v>
      </c>
      <c r="K230" s="478">
        <f t="shared" si="78"/>
        <v>370642.55836030038</v>
      </c>
      <c r="L230" s="478"/>
      <c r="M230" s="36">
        <v>-212619.09718746648</v>
      </c>
      <c r="N230" s="36">
        <v>900.93302301351832</v>
      </c>
      <c r="O230" s="36">
        <v>-177519.19051018968</v>
      </c>
      <c r="P230" s="22">
        <v>68006.22595263744</v>
      </c>
      <c r="Q230" s="19">
        <f t="shared" si="79"/>
        <v>-321231.12872200523</v>
      </c>
      <c r="R230" s="22"/>
      <c r="S230" s="22">
        <v>-212619.09718746648</v>
      </c>
      <c r="T230" s="36">
        <v>-4001.7806442977012</v>
      </c>
      <c r="U230" s="36">
        <v>-57021.96</v>
      </c>
      <c r="V230" s="36">
        <v>-21834.959999999999</v>
      </c>
      <c r="W230" s="491">
        <f t="shared" si="80"/>
        <v>-177519.19051018968</v>
      </c>
      <c r="X230" s="22">
        <f t="shared" si="89"/>
        <v>94531.61586202812</v>
      </c>
      <c r="Y230" s="19">
        <f t="shared" si="90"/>
        <v>-378465.37247992575</v>
      </c>
      <c r="Z230" s="546"/>
      <c r="AA230" s="22">
        <f t="shared" si="81"/>
        <v>59.370803491847745</v>
      </c>
      <c r="AB230" s="22">
        <f t="shared" si="82"/>
        <v>123.03203034688278</v>
      </c>
      <c r="AC230" s="22">
        <f t="shared" si="83"/>
        <v>182.40283383873049</v>
      </c>
      <c r="AE230" s="491">
        <f t="shared" si="84"/>
        <v>-108.47913121809515</v>
      </c>
      <c r="AF230" s="491">
        <f t="shared" si="85"/>
        <v>0.45965970561914199</v>
      </c>
      <c r="AG230" s="491">
        <f t="shared" si="86"/>
        <v>-90.571015566423313</v>
      </c>
      <c r="AH230" s="491">
        <f t="shared" si="87"/>
        <v>34.69705405746808</v>
      </c>
      <c r="AI230" s="491">
        <f t="shared" si="88"/>
        <v>-163.89343302143124</v>
      </c>
      <c r="AK230" s="491">
        <f t="shared" si="72"/>
        <v>-111.78711734356807</v>
      </c>
      <c r="AL230" s="491">
        <f t="shared" si="73"/>
        <v>-2.1039856174015252</v>
      </c>
      <c r="AM230" s="491">
        <f t="shared" si="74"/>
        <v>-29.98</v>
      </c>
      <c r="AN230" s="491">
        <f t="shared" si="75"/>
        <v>-11.48</v>
      </c>
      <c r="AO230" s="491">
        <f t="shared" si="76"/>
        <v>-93.33290773406398</v>
      </c>
      <c r="AP230" s="491">
        <f t="shared" si="77"/>
        <v>49.701165016839177</v>
      </c>
      <c r="AQ230" s="491">
        <f t="shared" si="91"/>
        <v>-198.98284567819439</v>
      </c>
    </row>
    <row r="231" spans="1:43">
      <c r="A231" s="240">
        <v>710</v>
      </c>
      <c r="B231" s="364">
        <v>1</v>
      </c>
      <c r="C231" s="484">
        <v>34</v>
      </c>
      <c r="D231" s="18" t="s">
        <v>254</v>
      </c>
      <c r="E231" s="21">
        <v>27484</v>
      </c>
      <c r="F231" s="21">
        <v>27306</v>
      </c>
      <c r="G231" s="36">
        <v>27209</v>
      </c>
      <c r="H231" s="36"/>
      <c r="I231" s="22">
        <v>-1876434.7318152732</v>
      </c>
      <c r="J231" s="36">
        <v>412923.11956884601</v>
      </c>
      <c r="K231" s="478">
        <f t="shared" si="78"/>
        <v>-1463511.6122464272</v>
      </c>
      <c r="L231" s="478"/>
      <c r="M231" s="36">
        <v>-2352267.1041067266</v>
      </c>
      <c r="N231" s="36">
        <v>12551.467921636291</v>
      </c>
      <c r="O231" s="36">
        <v>-2473132.1510567549</v>
      </c>
      <c r="P231" s="22">
        <v>947437.75809322344</v>
      </c>
      <c r="Q231" s="19">
        <f t="shared" si="79"/>
        <v>-3865410.029148622</v>
      </c>
      <c r="R231" s="22"/>
      <c r="S231" s="22">
        <v>-2352267.1041067266</v>
      </c>
      <c r="T231" s="36">
        <v>-55751.337894486242</v>
      </c>
      <c r="U231" s="36">
        <v>-815725.82000000007</v>
      </c>
      <c r="V231" s="36">
        <v>-312359.32</v>
      </c>
      <c r="W231" s="491">
        <f t="shared" si="80"/>
        <v>-2473132.1510567549</v>
      </c>
      <c r="X231" s="22">
        <f t="shared" si="89"/>
        <v>1352318.9989431775</v>
      </c>
      <c r="Y231" s="19">
        <f t="shared" si="90"/>
        <v>-4656916.7341147903</v>
      </c>
      <c r="Z231" s="546"/>
      <c r="AA231" s="22">
        <f t="shared" si="81"/>
        <v>-68.273713135470572</v>
      </c>
      <c r="AB231" s="22">
        <f t="shared" si="82"/>
        <v>15.024127476671737</v>
      </c>
      <c r="AC231" s="22">
        <f t="shared" si="83"/>
        <v>-53.249585658798836</v>
      </c>
      <c r="AE231" s="491">
        <f t="shared" si="84"/>
        <v>-86.144697286557047</v>
      </c>
      <c r="AF231" s="491">
        <f t="shared" si="85"/>
        <v>0.45965970561914199</v>
      </c>
      <c r="AG231" s="491">
        <f t="shared" si="86"/>
        <v>-90.571015566423313</v>
      </c>
      <c r="AH231" s="491">
        <f t="shared" si="87"/>
        <v>34.69705405746808</v>
      </c>
      <c r="AI231" s="491">
        <f t="shared" si="88"/>
        <v>-141.55899908989315</v>
      </c>
      <c r="AK231" s="491">
        <f t="shared" si="72"/>
        <v>-86.451802863270487</v>
      </c>
      <c r="AL231" s="491">
        <f t="shared" si="73"/>
        <v>-2.049003561118977</v>
      </c>
      <c r="AM231" s="491">
        <f t="shared" si="74"/>
        <v>-29.980000000000004</v>
      </c>
      <c r="AN231" s="491">
        <f t="shared" si="75"/>
        <v>-11.48</v>
      </c>
      <c r="AO231" s="491">
        <f t="shared" si="76"/>
        <v>-90.893900953976811</v>
      </c>
      <c r="AP231" s="491">
        <f t="shared" si="77"/>
        <v>49.701165016839191</v>
      </c>
      <c r="AQ231" s="491">
        <f t="shared" si="91"/>
        <v>-171.15354236152709</v>
      </c>
    </row>
    <row r="232" spans="1:43">
      <c r="A232" s="240">
        <v>729</v>
      </c>
      <c r="B232" s="364">
        <v>13</v>
      </c>
      <c r="C232" s="364">
        <v>13</v>
      </c>
      <c r="D232" s="18" t="s">
        <v>255</v>
      </c>
      <c r="E232" s="21">
        <v>9117</v>
      </c>
      <c r="F232" s="21">
        <v>8975</v>
      </c>
      <c r="G232" s="36">
        <v>8847</v>
      </c>
      <c r="H232" s="36"/>
      <c r="I232" s="22">
        <v>-2235.4910099561166</v>
      </c>
      <c r="J232" s="36">
        <v>199038.06417472914</v>
      </c>
      <c r="K232" s="478">
        <f t="shared" si="78"/>
        <v>196802.57316477303</v>
      </c>
      <c r="L232" s="478"/>
      <c r="M232" s="36">
        <v>-506507.40780627506</v>
      </c>
      <c r="N232" s="36">
        <v>-40326.05046439841</v>
      </c>
      <c r="O232" s="36">
        <v>-812874.86470864923</v>
      </c>
      <c r="P232" s="22">
        <v>311406.060165776</v>
      </c>
      <c r="Q232" s="19">
        <f t="shared" si="79"/>
        <v>-1048302.2628135467</v>
      </c>
      <c r="R232" s="22"/>
      <c r="S232" s="22">
        <v>-506507.40780627506</v>
      </c>
      <c r="T232" s="36">
        <v>-18324.480246210136</v>
      </c>
      <c r="U232" s="36">
        <v>-265233.06</v>
      </c>
      <c r="V232" s="36">
        <v>-101563.56</v>
      </c>
      <c r="W232" s="491">
        <f t="shared" si="80"/>
        <v>-812874.86470864923</v>
      </c>
      <c r="X232" s="22">
        <f t="shared" si="89"/>
        <v>439706.20690397627</v>
      </c>
      <c r="Y232" s="19">
        <f t="shared" si="90"/>
        <v>-1264797.1658571581</v>
      </c>
      <c r="Z232" s="546"/>
      <c r="AA232" s="22">
        <f t="shared" si="81"/>
        <v>-0.24520028627356769</v>
      </c>
      <c r="AB232" s="22">
        <f t="shared" si="82"/>
        <v>21.831530566494365</v>
      </c>
      <c r="AC232" s="22">
        <f t="shared" si="83"/>
        <v>21.5863302802208</v>
      </c>
      <c r="AE232" s="491">
        <f t="shared" si="84"/>
        <v>-56.435365772286914</v>
      </c>
      <c r="AF232" s="491">
        <f t="shared" si="85"/>
        <v>-4.4931532550861739</v>
      </c>
      <c r="AG232" s="491">
        <f t="shared" si="86"/>
        <v>-90.571015566423313</v>
      </c>
      <c r="AH232" s="491">
        <f t="shared" si="87"/>
        <v>34.69705405746808</v>
      </c>
      <c r="AI232" s="491">
        <f t="shared" si="88"/>
        <v>-116.80248053632832</v>
      </c>
      <c r="AK232" s="491">
        <f t="shared" si="72"/>
        <v>-57.251882876260325</v>
      </c>
      <c r="AL232" s="491">
        <f t="shared" si="73"/>
        <v>-2.0712648633672583</v>
      </c>
      <c r="AM232" s="491">
        <f t="shared" si="74"/>
        <v>-29.98</v>
      </c>
      <c r="AN232" s="491">
        <f t="shared" si="75"/>
        <v>-11.48</v>
      </c>
      <c r="AO232" s="491">
        <f t="shared" si="76"/>
        <v>-91.881413440561687</v>
      </c>
      <c r="AP232" s="491">
        <f t="shared" si="77"/>
        <v>49.701165016839184</v>
      </c>
      <c r="AQ232" s="491">
        <f t="shared" si="91"/>
        <v>-142.96339616335007</v>
      </c>
    </row>
    <row r="233" spans="1:43">
      <c r="A233" s="240">
        <v>732</v>
      </c>
      <c r="B233" s="364">
        <v>19</v>
      </c>
      <c r="C233" s="364">
        <v>19</v>
      </c>
      <c r="D233" s="18" t="s">
        <v>256</v>
      </c>
      <c r="E233" s="21">
        <v>3416</v>
      </c>
      <c r="F233" s="21">
        <v>3336</v>
      </c>
      <c r="G233" s="36">
        <v>3344</v>
      </c>
      <c r="H233" s="36"/>
      <c r="I233" s="22">
        <v>-604844.44520688534</v>
      </c>
      <c r="J233" s="36">
        <v>579434.21842443536</v>
      </c>
      <c r="K233" s="478">
        <f t="shared" si="78"/>
        <v>-25410.226782449987</v>
      </c>
      <c r="L233" s="478"/>
      <c r="M233" s="36">
        <v>-710272.22485074052</v>
      </c>
      <c r="N233" s="36">
        <v>444930.54671531904</v>
      </c>
      <c r="O233" s="36">
        <v>-302144.90792958817</v>
      </c>
      <c r="P233" s="22">
        <v>115749.37233571352</v>
      </c>
      <c r="Q233" s="19">
        <f t="shared" si="79"/>
        <v>-451737.21372929617</v>
      </c>
      <c r="R233" s="22"/>
      <c r="S233" s="22">
        <v>-710272.22485074052</v>
      </c>
      <c r="T233" s="36">
        <v>386545.92794279335</v>
      </c>
      <c r="U233" s="36">
        <v>-100253.12</v>
      </c>
      <c r="V233" s="36">
        <v>-38389.120000000003</v>
      </c>
      <c r="W233" s="491">
        <f t="shared" si="80"/>
        <v>-302144.90792958817</v>
      </c>
      <c r="X233" s="22">
        <f t="shared" si="89"/>
        <v>166200.69581631024</v>
      </c>
      <c r="Y233" s="19">
        <f t="shared" si="90"/>
        <v>-598312.74902122503</v>
      </c>
      <c r="Z233" s="546"/>
      <c r="AA233" s="22">
        <f t="shared" si="81"/>
        <v>-177.06219121981422</v>
      </c>
      <c r="AB233" s="22">
        <f t="shared" si="82"/>
        <v>169.62360024134526</v>
      </c>
      <c r="AC233" s="22">
        <f t="shared" si="83"/>
        <v>-7.4385909784689659</v>
      </c>
      <c r="AE233" s="491">
        <f t="shared" si="84"/>
        <v>-212.91133838451455</v>
      </c>
      <c r="AF233" s="491">
        <f t="shared" si="85"/>
        <v>133.37246604176229</v>
      </c>
      <c r="AG233" s="491">
        <f t="shared" si="86"/>
        <v>-90.571015566423313</v>
      </c>
      <c r="AH233" s="491">
        <f t="shared" si="87"/>
        <v>34.69705405746808</v>
      </c>
      <c r="AI233" s="491">
        <f t="shared" si="88"/>
        <v>-135.41283385170749</v>
      </c>
      <c r="AK233" s="491">
        <f t="shared" si="72"/>
        <v>-212.40198111565206</v>
      </c>
      <c r="AL233" s="491">
        <f t="shared" si="73"/>
        <v>115.59387797332337</v>
      </c>
      <c r="AM233" s="491">
        <f t="shared" si="74"/>
        <v>-29.979999999999997</v>
      </c>
      <c r="AN233" s="491">
        <f t="shared" si="75"/>
        <v>-11.48</v>
      </c>
      <c r="AO233" s="491">
        <f t="shared" si="76"/>
        <v>-90.354338495690243</v>
      </c>
      <c r="AP233" s="491">
        <f t="shared" si="77"/>
        <v>49.701165016839184</v>
      </c>
      <c r="AQ233" s="491">
        <f t="shared" si="91"/>
        <v>-178.92127662117974</v>
      </c>
    </row>
    <row r="234" spans="1:43">
      <c r="A234" s="240">
        <v>734</v>
      </c>
      <c r="B234" s="364">
        <v>2</v>
      </c>
      <c r="C234" s="364">
        <v>2</v>
      </c>
      <c r="D234" s="18" t="s">
        <v>257</v>
      </c>
      <c r="E234" s="21">
        <v>51400</v>
      </c>
      <c r="F234" s="21">
        <v>50933</v>
      </c>
      <c r="G234" s="36">
        <v>51100</v>
      </c>
      <c r="H234" s="36"/>
      <c r="I234" s="22">
        <v>-3196452.2279215986</v>
      </c>
      <c r="J234" s="36">
        <v>-164855.49441304526</v>
      </c>
      <c r="K234" s="478">
        <f t="shared" si="78"/>
        <v>-3361307.7223346438</v>
      </c>
      <c r="L234" s="478"/>
      <c r="M234" s="36">
        <v>-1488226.3948632984</v>
      </c>
      <c r="N234" s="36">
        <v>23411.847786299761</v>
      </c>
      <c r="O234" s="36">
        <v>-4613053.5358446389</v>
      </c>
      <c r="P234" s="22">
        <v>1767225.0543090217</v>
      </c>
      <c r="Q234" s="19">
        <f t="shared" si="79"/>
        <v>-4310643.0286126155</v>
      </c>
      <c r="R234" s="22"/>
      <c r="S234" s="22">
        <v>-1488226.3948632984</v>
      </c>
      <c r="T234" s="36">
        <v>-103991.17018164022</v>
      </c>
      <c r="U234" s="36">
        <v>-1531978</v>
      </c>
      <c r="V234" s="36">
        <v>-586628</v>
      </c>
      <c r="W234" s="491">
        <f t="shared" si="80"/>
        <v>-4613053.5358446389</v>
      </c>
      <c r="X234" s="22">
        <f t="shared" si="89"/>
        <v>2539729.532360482</v>
      </c>
      <c r="Y234" s="19">
        <f t="shared" si="90"/>
        <v>-5784147.5685290955</v>
      </c>
      <c r="Z234" s="546"/>
      <c r="AA234" s="22">
        <f t="shared" si="81"/>
        <v>-62.187786535439663</v>
      </c>
      <c r="AB234" s="22">
        <f t="shared" si="82"/>
        <v>-3.2073053387751997</v>
      </c>
      <c r="AC234" s="22">
        <f t="shared" si="83"/>
        <v>-65.395091874214856</v>
      </c>
      <c r="AE234" s="491">
        <f t="shared" si="84"/>
        <v>-29.219295836948508</v>
      </c>
      <c r="AF234" s="491">
        <f t="shared" si="85"/>
        <v>0.45965970561914204</v>
      </c>
      <c r="AG234" s="491">
        <f t="shared" si="86"/>
        <v>-90.571015566423313</v>
      </c>
      <c r="AH234" s="491">
        <f t="shared" si="87"/>
        <v>34.69705405746808</v>
      </c>
      <c r="AI234" s="491">
        <f t="shared" si="88"/>
        <v>-84.633597640284606</v>
      </c>
      <c r="AK234" s="491">
        <f t="shared" si="72"/>
        <v>-29.123804204761221</v>
      </c>
      <c r="AL234" s="491">
        <f t="shared" si="73"/>
        <v>-2.03505225404384</v>
      </c>
      <c r="AM234" s="491">
        <f t="shared" si="74"/>
        <v>-29.98</v>
      </c>
      <c r="AN234" s="491">
        <f t="shared" si="75"/>
        <v>-11.48</v>
      </c>
      <c r="AO234" s="491">
        <f t="shared" si="76"/>
        <v>-90.275020270932274</v>
      </c>
      <c r="AP234" s="491">
        <f t="shared" si="77"/>
        <v>49.701165016839177</v>
      </c>
      <c r="AQ234" s="491">
        <f t="shared" si="91"/>
        <v>-113.19271171289815</v>
      </c>
    </row>
    <row r="235" spans="1:43">
      <c r="A235" s="240">
        <v>738</v>
      </c>
      <c r="B235" s="364">
        <v>2</v>
      </c>
      <c r="C235" s="364">
        <v>2</v>
      </c>
      <c r="D235" s="18" t="s">
        <v>258</v>
      </c>
      <c r="E235" s="21">
        <v>2959</v>
      </c>
      <c r="F235" s="21">
        <v>2917</v>
      </c>
      <c r="G235" s="36">
        <v>2974</v>
      </c>
      <c r="H235" s="36"/>
      <c r="I235" s="22">
        <v>48497.464560992346</v>
      </c>
      <c r="J235" s="36">
        <v>-5785.8933444046088</v>
      </c>
      <c r="K235" s="478">
        <f t="shared" si="78"/>
        <v>42711.571216587734</v>
      </c>
      <c r="L235" s="478"/>
      <c r="M235" s="36">
        <v>97268.16018971859</v>
      </c>
      <c r="N235" s="36">
        <v>1340.8273612910373</v>
      </c>
      <c r="O235" s="36">
        <v>-264195.65240725683</v>
      </c>
      <c r="P235" s="22">
        <v>101211.30668563439</v>
      </c>
      <c r="Q235" s="19">
        <f t="shared" si="79"/>
        <v>-64375.358170612802</v>
      </c>
      <c r="R235" s="22"/>
      <c r="S235" s="22">
        <v>97268.16018971859</v>
      </c>
      <c r="T235" s="36">
        <v>-5955.7112956206092</v>
      </c>
      <c r="U235" s="36">
        <v>-89160.52</v>
      </c>
      <c r="V235" s="36">
        <v>-34141.520000000004</v>
      </c>
      <c r="W235" s="491">
        <f t="shared" si="80"/>
        <v>-264195.65240725683</v>
      </c>
      <c r="X235" s="22">
        <f t="shared" si="89"/>
        <v>147811.26476007974</v>
      </c>
      <c r="Y235" s="19">
        <f t="shared" si="90"/>
        <v>-148373.97875307914</v>
      </c>
      <c r="Z235" s="546"/>
      <c r="AA235" s="22">
        <f t="shared" si="81"/>
        <v>16.389815667790586</v>
      </c>
      <c r="AB235" s="22">
        <f t="shared" si="82"/>
        <v>-1.9553542900995637</v>
      </c>
      <c r="AC235" s="22">
        <f t="shared" si="83"/>
        <v>14.434461377691022</v>
      </c>
      <c r="AE235" s="491">
        <f t="shared" si="84"/>
        <v>33.345272605320055</v>
      </c>
      <c r="AF235" s="491">
        <f t="shared" si="85"/>
        <v>0.45965970561914204</v>
      </c>
      <c r="AG235" s="491">
        <f t="shared" si="86"/>
        <v>-90.571015566423327</v>
      </c>
      <c r="AH235" s="491">
        <f t="shared" si="87"/>
        <v>34.69705405746808</v>
      </c>
      <c r="AI235" s="491">
        <f t="shared" si="88"/>
        <v>-22.069029198016043</v>
      </c>
      <c r="AK235" s="491">
        <f t="shared" si="72"/>
        <v>32.70617356749112</v>
      </c>
      <c r="AL235" s="491">
        <f t="shared" si="73"/>
        <v>-2.002592903705652</v>
      </c>
      <c r="AM235" s="491">
        <f t="shared" si="74"/>
        <v>-29.98</v>
      </c>
      <c r="AN235" s="491">
        <f t="shared" si="75"/>
        <v>-11.480000000000002</v>
      </c>
      <c r="AO235" s="491">
        <f t="shared" si="76"/>
        <v>-88.835121858526165</v>
      </c>
      <c r="AP235" s="491">
        <f t="shared" si="77"/>
        <v>49.701165016839184</v>
      </c>
      <c r="AQ235" s="491">
        <f t="shared" si="91"/>
        <v>-49.890376177901523</v>
      </c>
    </row>
    <row r="236" spans="1:43">
      <c r="A236" s="240">
        <v>739</v>
      </c>
      <c r="B236" s="364">
        <v>9</v>
      </c>
      <c r="C236" s="364">
        <v>9</v>
      </c>
      <c r="D236" s="18" t="s">
        <v>259</v>
      </c>
      <c r="E236" s="21">
        <v>3261</v>
      </c>
      <c r="F236" s="21">
        <v>3256</v>
      </c>
      <c r="G236" s="36">
        <v>3216</v>
      </c>
      <c r="H236" s="36"/>
      <c r="I236" s="22">
        <v>1487130.9457899807</v>
      </c>
      <c r="J236" s="36">
        <v>1236713.0197413699</v>
      </c>
      <c r="K236" s="478">
        <f t="shared" si="78"/>
        <v>2723843.9655313506</v>
      </c>
      <c r="L236" s="478"/>
      <c r="M236" s="36">
        <v>1181236.7453195436</v>
      </c>
      <c r="N236" s="36">
        <v>970441.29712819995</v>
      </c>
      <c r="O236" s="36">
        <v>-294899.22668427433</v>
      </c>
      <c r="P236" s="22">
        <v>112973.60801111607</v>
      </c>
      <c r="Q236" s="19">
        <f t="shared" si="79"/>
        <v>1969752.4237745851</v>
      </c>
      <c r="R236" s="22"/>
      <c r="S236" s="22">
        <v>1181236.7453195436</v>
      </c>
      <c r="T236" s="36">
        <v>913456.78911760543</v>
      </c>
      <c r="U236" s="36">
        <v>-96415.680000000008</v>
      </c>
      <c r="V236" s="36">
        <v>-36919.68</v>
      </c>
      <c r="W236" s="491">
        <f t="shared" si="80"/>
        <v>-294899.22668427433</v>
      </c>
      <c r="X236" s="22">
        <f t="shared" si="89"/>
        <v>159838.94669415482</v>
      </c>
      <c r="Y236" s="19">
        <f t="shared" si="90"/>
        <v>1826297.8944470296</v>
      </c>
      <c r="Z236" s="546"/>
      <c r="AA236" s="22">
        <f t="shared" si="81"/>
        <v>456.03524863231547</v>
      </c>
      <c r="AB236" s="22">
        <f t="shared" si="82"/>
        <v>379.24348964776755</v>
      </c>
      <c r="AC236" s="22">
        <f t="shared" si="83"/>
        <v>835.27873828008296</v>
      </c>
      <c r="AE236" s="491">
        <f t="shared" si="84"/>
        <v>362.78769819396302</v>
      </c>
      <c r="AF236" s="491">
        <f t="shared" si="85"/>
        <v>298.04708142757983</v>
      </c>
      <c r="AG236" s="491">
        <f t="shared" si="86"/>
        <v>-90.571015566423313</v>
      </c>
      <c r="AH236" s="491">
        <f t="shared" si="87"/>
        <v>34.69705405746808</v>
      </c>
      <c r="AI236" s="491">
        <f t="shared" si="88"/>
        <v>604.96081811258762</v>
      </c>
      <c r="AK236" s="491">
        <f t="shared" si="72"/>
        <v>367.29998299737053</v>
      </c>
      <c r="AL236" s="491">
        <f t="shared" si="73"/>
        <v>284.0350712430365</v>
      </c>
      <c r="AM236" s="491">
        <f t="shared" si="74"/>
        <v>-29.980000000000004</v>
      </c>
      <c r="AN236" s="491">
        <f t="shared" si="75"/>
        <v>-11.48</v>
      </c>
      <c r="AO236" s="491">
        <f t="shared" si="76"/>
        <v>-91.697520735159927</v>
      </c>
      <c r="AP236" s="491">
        <f t="shared" si="77"/>
        <v>49.701165016839184</v>
      </c>
      <c r="AQ236" s="491">
        <f t="shared" si="91"/>
        <v>567.87869852208632</v>
      </c>
    </row>
    <row r="237" spans="1:43">
      <c r="A237" s="240">
        <v>740</v>
      </c>
      <c r="B237" s="364">
        <v>10</v>
      </c>
      <c r="C237" s="364">
        <v>10</v>
      </c>
      <c r="D237" s="18" t="s">
        <v>260</v>
      </c>
      <c r="E237" s="21">
        <v>32547</v>
      </c>
      <c r="F237" s="21">
        <v>32085</v>
      </c>
      <c r="G237" s="36">
        <v>31843</v>
      </c>
      <c r="H237" s="36"/>
      <c r="I237" s="22">
        <v>-2020804.7409270357</v>
      </c>
      <c r="J237" s="36">
        <v>228095.99623139377</v>
      </c>
      <c r="K237" s="478">
        <f t="shared" si="78"/>
        <v>-1792708.744695642</v>
      </c>
      <c r="L237" s="478"/>
      <c r="M237" s="36">
        <v>-5483952.9192687627</v>
      </c>
      <c r="N237" s="36">
        <v>-1734345.665751552</v>
      </c>
      <c r="O237" s="36">
        <v>-2905971.0344486921</v>
      </c>
      <c r="P237" s="22">
        <v>1113254.9794338634</v>
      </c>
      <c r="Q237" s="19">
        <f t="shared" si="79"/>
        <v>-9011014.640035145</v>
      </c>
      <c r="R237" s="22"/>
      <c r="S237" s="22">
        <v>-5483952.9192687627</v>
      </c>
      <c r="T237" s="36">
        <v>-1333327.5882085317</v>
      </c>
      <c r="U237" s="36">
        <v>-954653.14</v>
      </c>
      <c r="V237" s="36">
        <v>-365557.64</v>
      </c>
      <c r="W237" s="491">
        <f t="shared" si="80"/>
        <v>-2905971.0344486921</v>
      </c>
      <c r="X237" s="22">
        <f t="shared" si="89"/>
        <v>1582634.1976312103</v>
      </c>
      <c r="Y237" s="19">
        <f t="shared" si="90"/>
        <v>-9460828.1242947765</v>
      </c>
      <c r="Z237" s="546"/>
      <c r="AA237" s="22">
        <f t="shared" si="81"/>
        <v>-62.088817431008565</v>
      </c>
      <c r="AB237" s="22">
        <f t="shared" si="82"/>
        <v>7.0082034052721838</v>
      </c>
      <c r="AC237" s="22">
        <f t="shared" si="83"/>
        <v>-55.080614025736381</v>
      </c>
      <c r="AE237" s="491">
        <f t="shared" si="84"/>
        <v>-170.91952374220858</v>
      </c>
      <c r="AF237" s="491">
        <f t="shared" si="85"/>
        <v>-54.054719206842826</v>
      </c>
      <c r="AG237" s="491">
        <f t="shared" si="86"/>
        <v>-90.571015566423313</v>
      </c>
      <c r="AH237" s="491">
        <f t="shared" si="87"/>
        <v>34.69705405746808</v>
      </c>
      <c r="AI237" s="491">
        <f t="shared" si="88"/>
        <v>-280.84820445800671</v>
      </c>
      <c r="AK237" s="491">
        <f t="shared" si="72"/>
        <v>-172.21847562317504</v>
      </c>
      <c r="AL237" s="491">
        <f t="shared" si="73"/>
        <v>-41.871921245125513</v>
      </c>
      <c r="AM237" s="491">
        <f t="shared" si="74"/>
        <v>-29.98</v>
      </c>
      <c r="AN237" s="491">
        <f t="shared" si="75"/>
        <v>-11.48</v>
      </c>
      <c r="AO237" s="491">
        <f t="shared" si="76"/>
        <v>-91.259335943494392</v>
      </c>
      <c r="AP237" s="491">
        <f t="shared" si="77"/>
        <v>49.701165016839191</v>
      </c>
      <c r="AQ237" s="491">
        <f t="shared" si="91"/>
        <v>-297.10856779495577</v>
      </c>
    </row>
    <row r="238" spans="1:43">
      <c r="A238" s="240">
        <v>742</v>
      </c>
      <c r="B238" s="364">
        <v>19</v>
      </c>
      <c r="C238" s="364">
        <v>19</v>
      </c>
      <c r="D238" s="18" t="s">
        <v>261</v>
      </c>
      <c r="E238" s="21">
        <v>1009</v>
      </c>
      <c r="F238" s="21">
        <v>988</v>
      </c>
      <c r="G238" s="36">
        <v>978</v>
      </c>
      <c r="H238" s="36"/>
      <c r="I238" s="22">
        <v>-161407.18414677025</v>
      </c>
      <c r="J238" s="36">
        <v>123525.4114653835</v>
      </c>
      <c r="K238" s="478">
        <f t="shared" si="78"/>
        <v>-37881.772681386748</v>
      </c>
      <c r="L238" s="478"/>
      <c r="M238" s="36">
        <v>-3069.3803781253428</v>
      </c>
      <c r="N238" s="36">
        <v>210077.19787096893</v>
      </c>
      <c r="O238" s="36">
        <v>-89484.163379626232</v>
      </c>
      <c r="P238" s="22">
        <v>34280.68940877846</v>
      </c>
      <c r="Q238" s="19">
        <f t="shared" si="79"/>
        <v>151804.34352199582</v>
      </c>
      <c r="R238" s="22"/>
      <c r="S238" s="22">
        <v>-3069.3803781253428</v>
      </c>
      <c r="T238" s="36">
        <v>192785.82996112021</v>
      </c>
      <c r="U238" s="36">
        <v>-29320.44</v>
      </c>
      <c r="V238" s="36">
        <v>-11227.44</v>
      </c>
      <c r="W238" s="491">
        <f t="shared" si="80"/>
        <v>-89484.163379626232</v>
      </c>
      <c r="X238" s="22">
        <f t="shared" si="89"/>
        <v>48607.739386468718</v>
      </c>
      <c r="Y238" s="19">
        <f t="shared" si="90"/>
        <v>108292.14558983734</v>
      </c>
      <c r="Z238" s="546"/>
      <c r="AA238" s="22">
        <f t="shared" si="81"/>
        <v>-159.96747685507458</v>
      </c>
      <c r="AB238" s="22">
        <f t="shared" si="82"/>
        <v>122.42359907372001</v>
      </c>
      <c r="AC238" s="22">
        <f t="shared" si="83"/>
        <v>-37.54387778135456</v>
      </c>
      <c r="AE238" s="491">
        <f t="shared" si="84"/>
        <v>-3.1066603017462984</v>
      </c>
      <c r="AF238" s="491">
        <f t="shared" si="85"/>
        <v>212.6287427843815</v>
      </c>
      <c r="AG238" s="491">
        <f t="shared" si="86"/>
        <v>-90.571015566423313</v>
      </c>
      <c r="AH238" s="491">
        <f t="shared" si="87"/>
        <v>34.69705405746808</v>
      </c>
      <c r="AI238" s="491">
        <f t="shared" si="88"/>
        <v>153.64812097367997</v>
      </c>
      <c r="AK238" s="491">
        <f t="shared" si="72"/>
        <v>-3.1384257445044406</v>
      </c>
      <c r="AL238" s="491">
        <f t="shared" si="73"/>
        <v>197.12252552261779</v>
      </c>
      <c r="AM238" s="491">
        <f t="shared" si="74"/>
        <v>-29.98</v>
      </c>
      <c r="AN238" s="491">
        <f t="shared" si="75"/>
        <v>-11.48</v>
      </c>
      <c r="AO238" s="491">
        <f t="shared" si="76"/>
        <v>-91.497099570169965</v>
      </c>
      <c r="AP238" s="491">
        <f t="shared" si="77"/>
        <v>49.701165016839177</v>
      </c>
      <c r="AQ238" s="491">
        <f t="shared" si="91"/>
        <v>110.72816522478256</v>
      </c>
    </row>
    <row r="239" spans="1:43">
      <c r="A239" s="240">
        <v>743</v>
      </c>
      <c r="B239" s="364">
        <v>14</v>
      </c>
      <c r="C239" s="364">
        <v>14</v>
      </c>
      <c r="D239" s="18" t="s">
        <v>262</v>
      </c>
      <c r="E239" s="21">
        <v>64736</v>
      </c>
      <c r="F239" s="21">
        <v>65323</v>
      </c>
      <c r="G239" s="36">
        <v>66160</v>
      </c>
      <c r="H239" s="36"/>
      <c r="I239" s="22">
        <v>-5497885.2655691179</v>
      </c>
      <c r="J239" s="36">
        <v>-2689306.917071817</v>
      </c>
      <c r="K239" s="478">
        <f t="shared" si="78"/>
        <v>-8187192.1826409344</v>
      </c>
      <c r="L239" s="478"/>
      <c r="M239" s="36">
        <v>-8531579.612140391</v>
      </c>
      <c r="N239" s="36">
        <v>-3999647.5402078256</v>
      </c>
      <c r="O239" s="36">
        <v>-5916370.4498454705</v>
      </c>
      <c r="P239" s="22">
        <v>2266515.6621959875</v>
      </c>
      <c r="Q239" s="19">
        <f t="shared" si="79"/>
        <v>-16181081.939997699</v>
      </c>
      <c r="R239" s="22"/>
      <c r="S239" s="22">
        <v>-8531579.612140391</v>
      </c>
      <c r="T239" s="36">
        <v>-3183200.4814781165</v>
      </c>
      <c r="U239" s="36">
        <v>-1983476.8</v>
      </c>
      <c r="V239" s="36">
        <v>-759516.8</v>
      </c>
      <c r="W239" s="491">
        <f t="shared" si="80"/>
        <v>-5916370.4498454705</v>
      </c>
      <c r="X239" s="22">
        <f t="shared" si="89"/>
        <v>3288229.0775140808</v>
      </c>
      <c r="Y239" s="19">
        <f t="shared" si="90"/>
        <v>-17085915.065949898</v>
      </c>
      <c r="Z239" s="546"/>
      <c r="AA239" s="22">
        <f t="shared" si="81"/>
        <v>-84.927787715785925</v>
      </c>
      <c r="AB239" s="22">
        <f t="shared" si="82"/>
        <v>-41.542679761984317</v>
      </c>
      <c r="AC239" s="22">
        <f t="shared" si="83"/>
        <v>-126.47046747777024</v>
      </c>
      <c r="AE239" s="491">
        <f t="shared" si="84"/>
        <v>-130.60605930744748</v>
      </c>
      <c r="AF239" s="491">
        <f t="shared" si="85"/>
        <v>-61.228779146821573</v>
      </c>
      <c r="AG239" s="491">
        <f t="shared" si="86"/>
        <v>-90.571015566423313</v>
      </c>
      <c r="AH239" s="491">
        <f t="shared" si="87"/>
        <v>34.69705405746808</v>
      </c>
      <c r="AI239" s="491">
        <f t="shared" si="88"/>
        <v>-247.70879996322427</v>
      </c>
      <c r="AK239" s="491">
        <f t="shared" si="72"/>
        <v>-128.95374262606396</v>
      </c>
      <c r="AL239" s="491">
        <f t="shared" si="73"/>
        <v>-48.113671122704297</v>
      </c>
      <c r="AM239" s="491">
        <f t="shared" si="74"/>
        <v>-29.98</v>
      </c>
      <c r="AN239" s="491">
        <f t="shared" si="75"/>
        <v>-11.48</v>
      </c>
      <c r="AO239" s="491">
        <f t="shared" si="76"/>
        <v>-89.42518817783359</v>
      </c>
      <c r="AP239" s="491">
        <f t="shared" si="77"/>
        <v>49.701165016839191</v>
      </c>
      <c r="AQ239" s="491">
        <f t="shared" si="91"/>
        <v>-258.25143690976267</v>
      </c>
    </row>
    <row r="240" spans="1:43">
      <c r="A240" s="240">
        <v>746</v>
      </c>
      <c r="B240" s="364">
        <v>17</v>
      </c>
      <c r="C240" s="364">
        <v>17</v>
      </c>
      <c r="D240" s="18" t="s">
        <v>263</v>
      </c>
      <c r="E240" s="21">
        <v>4781</v>
      </c>
      <c r="F240" s="21">
        <v>4735</v>
      </c>
      <c r="G240" s="36">
        <v>4713</v>
      </c>
      <c r="H240" s="36"/>
      <c r="I240" s="22">
        <v>-103915.72865544069</v>
      </c>
      <c r="J240" s="36">
        <v>-606658.27817700489</v>
      </c>
      <c r="K240" s="478">
        <f t="shared" si="78"/>
        <v>-710574.00683244562</v>
      </c>
      <c r="L240" s="478"/>
      <c r="M240" s="36">
        <v>-148717.32408441388</v>
      </c>
      <c r="N240" s="36">
        <v>-585313.8821712822</v>
      </c>
      <c r="O240" s="36">
        <v>-428853.75870701438</v>
      </c>
      <c r="P240" s="22">
        <v>164290.55096211136</v>
      </c>
      <c r="Q240" s="19">
        <f t="shared" si="79"/>
        <v>-998594.41400059906</v>
      </c>
      <c r="R240" s="22"/>
      <c r="S240" s="22">
        <v>-148717.32408441388</v>
      </c>
      <c r="T240" s="36">
        <v>-526132.93789307738</v>
      </c>
      <c r="U240" s="36">
        <v>-141295.74</v>
      </c>
      <c r="V240" s="36">
        <v>-54105.240000000005</v>
      </c>
      <c r="W240" s="491">
        <f t="shared" si="80"/>
        <v>-428853.75870701438</v>
      </c>
      <c r="X240" s="22">
        <f t="shared" si="89"/>
        <v>234241.59072436308</v>
      </c>
      <c r="Y240" s="19">
        <f t="shared" si="90"/>
        <v>-1064863.4099601426</v>
      </c>
      <c r="Z240" s="546"/>
      <c r="AA240" s="22">
        <f t="shared" si="81"/>
        <v>-21.735145085848291</v>
      </c>
      <c r="AB240" s="22">
        <f t="shared" si="82"/>
        <v>-126.88941187555007</v>
      </c>
      <c r="AC240" s="22">
        <f t="shared" si="83"/>
        <v>-148.62455696139838</v>
      </c>
      <c r="AE240" s="491">
        <f t="shared" si="84"/>
        <v>-31.408093787627006</v>
      </c>
      <c r="AF240" s="491">
        <f t="shared" si="85"/>
        <v>-123.61433625581461</v>
      </c>
      <c r="AG240" s="491">
        <f t="shared" si="86"/>
        <v>-90.571015566423313</v>
      </c>
      <c r="AH240" s="491">
        <f t="shared" si="87"/>
        <v>34.69705405746808</v>
      </c>
      <c r="AI240" s="491">
        <f t="shared" si="88"/>
        <v>-210.89639155239684</v>
      </c>
      <c r="AK240" s="491">
        <f t="shared" si="72"/>
        <v>-31.554704876811773</v>
      </c>
      <c r="AL240" s="491">
        <f t="shared" si="73"/>
        <v>-111.63440226884731</v>
      </c>
      <c r="AM240" s="491">
        <f t="shared" si="74"/>
        <v>-29.979999999999997</v>
      </c>
      <c r="AN240" s="491">
        <f t="shared" si="75"/>
        <v>-11.48</v>
      </c>
      <c r="AO240" s="491">
        <f t="shared" si="76"/>
        <v>-90.993795609381365</v>
      </c>
      <c r="AP240" s="491">
        <f t="shared" si="77"/>
        <v>49.701165016839184</v>
      </c>
      <c r="AQ240" s="491">
        <f t="shared" si="91"/>
        <v>-225.94173773820125</v>
      </c>
    </row>
    <row r="241" spans="1:43">
      <c r="A241" s="240">
        <v>747</v>
      </c>
      <c r="B241" s="364">
        <v>4</v>
      </c>
      <c r="C241" s="364">
        <v>4</v>
      </c>
      <c r="D241" s="18" t="s">
        <v>264</v>
      </c>
      <c r="E241" s="21">
        <v>1352</v>
      </c>
      <c r="F241" s="21">
        <v>1308</v>
      </c>
      <c r="G241" s="36">
        <v>1283</v>
      </c>
      <c r="H241" s="36"/>
      <c r="I241" s="22">
        <v>447558.96251326235</v>
      </c>
      <c r="J241" s="36">
        <v>365176.29474819027</v>
      </c>
      <c r="K241" s="478">
        <f t="shared" si="78"/>
        <v>812735.25726145261</v>
      </c>
      <c r="L241" s="478"/>
      <c r="M241" s="36">
        <v>363573.27875279542</v>
      </c>
      <c r="N241" s="36">
        <v>283948.58489413082</v>
      </c>
      <c r="O241" s="36">
        <v>-118466.8883608817</v>
      </c>
      <c r="P241" s="22">
        <v>45383.746707168248</v>
      </c>
      <c r="Q241" s="19">
        <f t="shared" si="79"/>
        <v>574438.72199321282</v>
      </c>
      <c r="R241" s="22"/>
      <c r="S241" s="22">
        <v>363573.27875279542</v>
      </c>
      <c r="T241" s="36">
        <v>261056.77393655782</v>
      </c>
      <c r="U241" s="36">
        <v>-38464.340000000004</v>
      </c>
      <c r="V241" s="36">
        <v>-14728.84</v>
      </c>
      <c r="W241" s="491">
        <f t="shared" si="80"/>
        <v>-118466.8883608817</v>
      </c>
      <c r="X241" s="22">
        <f t="shared" si="89"/>
        <v>63766.594716604675</v>
      </c>
      <c r="Y241" s="19">
        <f t="shared" si="90"/>
        <v>516736.57904507627</v>
      </c>
      <c r="Z241" s="546"/>
      <c r="AA241" s="22">
        <f t="shared" si="81"/>
        <v>331.03473558673249</v>
      </c>
      <c r="AB241" s="22">
        <f t="shared" si="82"/>
        <v>270.10080972499281</v>
      </c>
      <c r="AC241" s="22">
        <f t="shared" si="83"/>
        <v>601.13554531172531</v>
      </c>
      <c r="AE241" s="491">
        <f t="shared" si="84"/>
        <v>277.96122228806991</v>
      </c>
      <c r="AF241" s="491">
        <f t="shared" si="85"/>
        <v>217.08607407808168</v>
      </c>
      <c r="AG241" s="491">
        <f t="shared" si="86"/>
        <v>-90.571015566423313</v>
      </c>
      <c r="AH241" s="491">
        <f t="shared" si="87"/>
        <v>34.69705405746808</v>
      </c>
      <c r="AI241" s="491">
        <f t="shared" si="88"/>
        <v>439.17333485719632</v>
      </c>
      <c r="AK241" s="491">
        <f t="shared" si="72"/>
        <v>283.37745810818035</v>
      </c>
      <c r="AL241" s="491">
        <f t="shared" si="73"/>
        <v>203.47371312280421</v>
      </c>
      <c r="AM241" s="491">
        <f t="shared" si="74"/>
        <v>-29.980000000000004</v>
      </c>
      <c r="AN241" s="491">
        <f t="shared" si="75"/>
        <v>-11.48</v>
      </c>
      <c r="AO241" s="491">
        <f t="shared" si="76"/>
        <v>-92.335844396634215</v>
      </c>
      <c r="AP241" s="491">
        <f t="shared" si="77"/>
        <v>49.701165016839184</v>
      </c>
      <c r="AQ241" s="491">
        <f t="shared" si="91"/>
        <v>402.75649185118959</v>
      </c>
    </row>
    <row r="242" spans="1:43">
      <c r="A242" s="240">
        <v>748</v>
      </c>
      <c r="B242" s="364">
        <v>17</v>
      </c>
      <c r="C242" s="364">
        <v>17</v>
      </c>
      <c r="D242" s="18" t="s">
        <v>265</v>
      </c>
      <c r="E242" s="21">
        <v>5028</v>
      </c>
      <c r="F242" s="21">
        <v>4897</v>
      </c>
      <c r="G242" s="36">
        <v>4837</v>
      </c>
      <c r="H242" s="36"/>
      <c r="I242" s="22">
        <v>-665206.94257305388</v>
      </c>
      <c r="J242" s="36">
        <v>-835144.89288000506</v>
      </c>
      <c r="K242" s="478">
        <f t="shared" si="78"/>
        <v>-1500351.8354530591</v>
      </c>
      <c r="L242" s="478"/>
      <c r="M242" s="36">
        <v>-828488.94256553904</v>
      </c>
      <c r="N242" s="36">
        <v>-891419.16936990723</v>
      </c>
      <c r="O242" s="36">
        <v>-443526.26322877494</v>
      </c>
      <c r="P242" s="22">
        <v>169911.47371942119</v>
      </c>
      <c r="Q242" s="19">
        <f t="shared" si="79"/>
        <v>-1993522.9014447997</v>
      </c>
      <c r="R242" s="22"/>
      <c r="S242" s="22">
        <v>-828488.94256553904</v>
      </c>
      <c r="T242" s="36">
        <v>-830213.44938461285</v>
      </c>
      <c r="U242" s="36">
        <v>-145013.26</v>
      </c>
      <c r="V242" s="36">
        <v>-55528.76</v>
      </c>
      <c r="W242" s="491">
        <f t="shared" si="80"/>
        <v>-443526.26322877494</v>
      </c>
      <c r="X242" s="22">
        <f t="shared" si="89"/>
        <v>240404.53518645113</v>
      </c>
      <c r="Y242" s="19">
        <f t="shared" si="90"/>
        <v>-2062366.1399924757</v>
      </c>
      <c r="Z242" s="546"/>
      <c r="AA242" s="22">
        <f t="shared" si="81"/>
        <v>-132.30050568278716</v>
      </c>
      <c r="AB242" s="22">
        <f t="shared" si="82"/>
        <v>-166.09882515513226</v>
      </c>
      <c r="AC242" s="22">
        <f t="shared" si="83"/>
        <v>-298.39933083791948</v>
      </c>
      <c r="AE242" s="491">
        <f t="shared" si="84"/>
        <v>-169.18295743629548</v>
      </c>
      <c r="AF242" s="491">
        <f t="shared" si="85"/>
        <v>-182.03372868489018</v>
      </c>
      <c r="AG242" s="491">
        <f t="shared" si="86"/>
        <v>-90.571015566423313</v>
      </c>
      <c r="AH242" s="491">
        <f t="shared" si="87"/>
        <v>34.69705405746808</v>
      </c>
      <c r="AI242" s="491">
        <f t="shared" si="88"/>
        <v>-407.09064763014084</v>
      </c>
      <c r="AK242" s="491">
        <f t="shared" si="72"/>
        <v>-171.28156761743622</v>
      </c>
      <c r="AL242" s="491">
        <f t="shared" si="73"/>
        <v>-171.63809166520835</v>
      </c>
      <c r="AM242" s="491">
        <f t="shared" si="74"/>
        <v>-29.98</v>
      </c>
      <c r="AN242" s="491">
        <f t="shared" si="75"/>
        <v>-11.48</v>
      </c>
      <c r="AO242" s="491">
        <f t="shared" si="76"/>
        <v>-91.69449312151643</v>
      </c>
      <c r="AP242" s="491">
        <f t="shared" si="77"/>
        <v>49.701165016839184</v>
      </c>
      <c r="AQ242" s="491">
        <f t="shared" si="91"/>
        <v>-426.37298738732181</v>
      </c>
    </row>
    <row r="243" spans="1:43">
      <c r="A243" s="240">
        <v>749</v>
      </c>
      <c r="B243" s="364">
        <v>11</v>
      </c>
      <c r="C243" s="364">
        <v>11</v>
      </c>
      <c r="D243" s="18" t="s">
        <v>266</v>
      </c>
      <c r="E243" s="21">
        <v>21293</v>
      </c>
      <c r="F243" s="21">
        <v>21232</v>
      </c>
      <c r="G243" s="36">
        <v>21290</v>
      </c>
      <c r="H243" s="36"/>
      <c r="I243" s="22">
        <v>-2397156.3534561843</v>
      </c>
      <c r="J243" s="36">
        <v>-2651579.1706958557</v>
      </c>
      <c r="K243" s="478">
        <f t="shared" si="78"/>
        <v>-5048735.5241520405</v>
      </c>
      <c r="L243" s="478"/>
      <c r="M243" s="36">
        <v>-1993593.6277813506</v>
      </c>
      <c r="N243" s="36">
        <v>-2152232.4806169602</v>
      </c>
      <c r="O243" s="36">
        <v>-1923003.8025062997</v>
      </c>
      <c r="P243" s="22">
        <v>736687.8517481623</v>
      </c>
      <c r="Q243" s="19">
        <f t="shared" si="79"/>
        <v>-5332142.0591564486</v>
      </c>
      <c r="R243" s="22"/>
      <c r="S243" s="22">
        <v>-1993593.6277813506</v>
      </c>
      <c r="T243" s="36">
        <v>-1886861.8768334666</v>
      </c>
      <c r="U243" s="36">
        <v>-638274.19999999995</v>
      </c>
      <c r="V243" s="36">
        <v>-244409.2</v>
      </c>
      <c r="W243" s="491">
        <f t="shared" si="80"/>
        <v>-1923003.8025062997</v>
      </c>
      <c r="X243" s="22">
        <f t="shared" si="89"/>
        <v>1058137.8032085062</v>
      </c>
      <c r="Y243" s="19">
        <f t="shared" si="90"/>
        <v>-5628004.9039126113</v>
      </c>
      <c r="Z243" s="546"/>
      <c r="AA243" s="22">
        <f t="shared" si="81"/>
        <v>-112.57954977956062</v>
      </c>
      <c r="AB243" s="22">
        <f t="shared" si="82"/>
        <v>-124.52820977297026</v>
      </c>
      <c r="AC243" s="22">
        <f t="shared" si="83"/>
        <v>-237.10775955253089</v>
      </c>
      <c r="AE243" s="491">
        <f t="shared" si="84"/>
        <v>-93.895705905300986</v>
      </c>
      <c r="AF243" s="491">
        <f t="shared" si="85"/>
        <v>-101.3673926439789</v>
      </c>
      <c r="AG243" s="491">
        <f t="shared" si="86"/>
        <v>-90.571015566423313</v>
      </c>
      <c r="AH243" s="491">
        <f t="shared" si="87"/>
        <v>34.69705405746808</v>
      </c>
      <c r="AI243" s="491">
        <f t="shared" si="88"/>
        <v>-251.13706005823514</v>
      </c>
      <c r="AK243" s="491">
        <f t="shared" si="72"/>
        <v>-93.63990736408411</v>
      </c>
      <c r="AL243" s="491">
        <f t="shared" si="73"/>
        <v>-88.626673406926571</v>
      </c>
      <c r="AM243" s="491">
        <f t="shared" si="74"/>
        <v>-29.979999999999997</v>
      </c>
      <c r="AN243" s="491">
        <f t="shared" si="75"/>
        <v>-11.48</v>
      </c>
      <c r="AO243" s="491">
        <f t="shared" si="76"/>
        <v>-90.324274424908396</v>
      </c>
      <c r="AP243" s="491">
        <f t="shared" si="77"/>
        <v>49.701165016839184</v>
      </c>
      <c r="AQ243" s="491">
        <f t="shared" si="91"/>
        <v>-264.34969017907991</v>
      </c>
    </row>
    <row r="244" spans="1:43">
      <c r="A244" s="240">
        <v>751</v>
      </c>
      <c r="B244" s="364">
        <v>19</v>
      </c>
      <c r="C244" s="364">
        <v>19</v>
      </c>
      <c r="D244" s="18" t="s">
        <v>267</v>
      </c>
      <c r="E244" s="21">
        <v>2904</v>
      </c>
      <c r="F244" s="21">
        <v>2877</v>
      </c>
      <c r="G244" s="36">
        <v>2828</v>
      </c>
      <c r="H244" s="36"/>
      <c r="I244" s="22">
        <v>54004.000961878512</v>
      </c>
      <c r="J244" s="36">
        <v>-249822.7575788908</v>
      </c>
      <c r="K244" s="478">
        <f t="shared" si="78"/>
        <v>-195818.75661701229</v>
      </c>
      <c r="L244" s="478"/>
      <c r="M244" s="36">
        <v>278470.92239572416</v>
      </c>
      <c r="N244" s="36">
        <v>-69057.409734889545</v>
      </c>
      <c r="O244" s="36">
        <v>-260572.81178459988</v>
      </c>
      <c r="P244" s="22">
        <v>99823.424523335663</v>
      </c>
      <c r="Q244" s="19">
        <f t="shared" si="79"/>
        <v>48664.125399570403</v>
      </c>
      <c r="R244" s="22"/>
      <c r="S244" s="22">
        <v>278470.92239572416</v>
      </c>
      <c r="T244" s="36">
        <v>-33098.893010835651</v>
      </c>
      <c r="U244" s="36">
        <v>-84783.44</v>
      </c>
      <c r="V244" s="36">
        <v>-32465.440000000002</v>
      </c>
      <c r="W244" s="491">
        <f t="shared" si="80"/>
        <v>-260572.81178459988</v>
      </c>
      <c r="X244" s="22">
        <f t="shared" si="89"/>
        <v>140554.89466762121</v>
      </c>
      <c r="Y244" s="19">
        <f t="shared" si="90"/>
        <v>8105.2322679098288</v>
      </c>
      <c r="Z244" s="546"/>
      <c r="AA244" s="22">
        <f t="shared" si="81"/>
        <v>18.596419064007751</v>
      </c>
      <c r="AB244" s="22">
        <f t="shared" si="82"/>
        <v>-86.027120378405925</v>
      </c>
      <c r="AC244" s="22">
        <f t="shared" si="83"/>
        <v>-67.430701314398178</v>
      </c>
      <c r="AE244" s="491">
        <f t="shared" si="84"/>
        <v>96.792117621037249</v>
      </c>
      <c r="AF244" s="491">
        <f t="shared" si="85"/>
        <v>-24.003270676013049</v>
      </c>
      <c r="AG244" s="491">
        <f t="shared" si="86"/>
        <v>-90.571015566423313</v>
      </c>
      <c r="AH244" s="491">
        <f t="shared" si="87"/>
        <v>34.69705405746808</v>
      </c>
      <c r="AI244" s="491">
        <f t="shared" si="88"/>
        <v>16.91488543606896</v>
      </c>
      <c r="AK244" s="491">
        <f t="shared" si="72"/>
        <v>98.469208767936408</v>
      </c>
      <c r="AL244" s="491">
        <f t="shared" si="73"/>
        <v>-11.703993285302564</v>
      </c>
      <c r="AM244" s="491">
        <f t="shared" si="74"/>
        <v>-29.98</v>
      </c>
      <c r="AN244" s="491">
        <f t="shared" si="75"/>
        <v>-11.48</v>
      </c>
      <c r="AO244" s="491">
        <f t="shared" si="76"/>
        <v>-92.140315341089064</v>
      </c>
      <c r="AP244" s="491">
        <f t="shared" si="77"/>
        <v>49.701165016839184</v>
      </c>
      <c r="AQ244" s="491">
        <f t="shared" si="91"/>
        <v>2.8660651583839565</v>
      </c>
    </row>
    <row r="245" spans="1:43">
      <c r="A245" s="240">
        <v>753</v>
      </c>
      <c r="B245" s="364">
        <v>1</v>
      </c>
      <c r="C245" s="484">
        <v>32</v>
      </c>
      <c r="D245" s="18" t="s">
        <v>268</v>
      </c>
      <c r="E245" s="21">
        <v>22190</v>
      </c>
      <c r="F245" s="21">
        <v>22320</v>
      </c>
      <c r="G245" s="36">
        <v>22595</v>
      </c>
      <c r="H245" s="36"/>
      <c r="I245" s="22">
        <v>5432032.9815578219</v>
      </c>
      <c r="J245" s="36">
        <v>3242585.9676854638</v>
      </c>
      <c r="K245" s="478">
        <f t="shared" si="78"/>
        <v>8674618.9492432848</v>
      </c>
      <c r="L245" s="478"/>
      <c r="M245" s="36">
        <v>6620333.6686252933</v>
      </c>
      <c r="N245" s="36">
        <v>3608185.4712781096</v>
      </c>
      <c r="O245" s="36">
        <v>-2021545.0674425683</v>
      </c>
      <c r="P245" s="22">
        <v>774438.24656268756</v>
      </c>
      <c r="Q245" s="19">
        <f t="shared" si="79"/>
        <v>8981412.3190235235</v>
      </c>
      <c r="R245" s="22"/>
      <c r="S245" s="22">
        <v>6620333.6686252933</v>
      </c>
      <c r="T245" s="36">
        <v>3217554.5686993408</v>
      </c>
      <c r="U245" s="36">
        <v>-677398.1</v>
      </c>
      <c r="V245" s="36">
        <v>-259390.6</v>
      </c>
      <c r="W245" s="491">
        <f t="shared" si="80"/>
        <v>-2021545.0674425683</v>
      </c>
      <c r="X245" s="22">
        <f t="shared" si="89"/>
        <v>1122997.8235554814</v>
      </c>
      <c r="Y245" s="19">
        <f t="shared" si="90"/>
        <v>8002552.2934375489</v>
      </c>
      <c r="Z245" s="546"/>
      <c r="AA245" s="22">
        <f t="shared" si="81"/>
        <v>244.79643900666164</v>
      </c>
      <c r="AB245" s="22">
        <f t="shared" si="82"/>
        <v>146.12825451489246</v>
      </c>
      <c r="AC245" s="22">
        <f t="shared" si="83"/>
        <v>390.92469352155405</v>
      </c>
      <c r="AE245" s="491">
        <f t="shared" si="84"/>
        <v>296.6099313900221</v>
      </c>
      <c r="AF245" s="491">
        <f t="shared" si="85"/>
        <v>161.65705516478985</v>
      </c>
      <c r="AG245" s="491">
        <f t="shared" si="86"/>
        <v>-90.571015566423313</v>
      </c>
      <c r="AH245" s="491">
        <f t="shared" si="87"/>
        <v>34.69705405746808</v>
      </c>
      <c r="AI245" s="491">
        <f t="shared" si="88"/>
        <v>402.3930250458568</v>
      </c>
      <c r="AK245" s="491">
        <f t="shared" si="72"/>
        <v>292.99994107657858</v>
      </c>
      <c r="AL245" s="491">
        <f t="shared" si="73"/>
        <v>142.40117586631294</v>
      </c>
      <c r="AM245" s="491">
        <f t="shared" si="74"/>
        <v>-29.98</v>
      </c>
      <c r="AN245" s="491">
        <f t="shared" si="75"/>
        <v>-11.48</v>
      </c>
      <c r="AO245" s="491">
        <f t="shared" si="76"/>
        <v>-89.46869074762418</v>
      </c>
      <c r="AP245" s="491">
        <f t="shared" si="77"/>
        <v>49.701165016839184</v>
      </c>
      <c r="AQ245" s="491">
        <f t="shared" si="91"/>
        <v>354.1735912121066</v>
      </c>
    </row>
    <row r="246" spans="1:43">
      <c r="A246" s="240">
        <v>755</v>
      </c>
      <c r="B246" s="364">
        <v>1</v>
      </c>
      <c r="C246" s="484">
        <v>34</v>
      </c>
      <c r="D246" s="18" t="s">
        <v>269</v>
      </c>
      <c r="E246" s="21">
        <v>6198</v>
      </c>
      <c r="F246" s="21">
        <v>6217</v>
      </c>
      <c r="G246" s="36">
        <v>6158</v>
      </c>
      <c r="H246" s="36"/>
      <c r="I246" s="22">
        <v>464360.05994844204</v>
      </c>
      <c r="J246" s="36">
        <v>836917.47642097028</v>
      </c>
      <c r="K246" s="478">
        <f t="shared" si="78"/>
        <v>1301277.5363694122</v>
      </c>
      <c r="L246" s="478"/>
      <c r="M246" s="36">
        <v>948316.28074108204</v>
      </c>
      <c r="N246" s="36">
        <v>1040650.6809683233</v>
      </c>
      <c r="O246" s="36">
        <v>-563080.00377645378</v>
      </c>
      <c r="P246" s="22">
        <v>215711.58507527906</v>
      </c>
      <c r="Q246" s="19">
        <f t="shared" si="79"/>
        <v>1641598.5430082304</v>
      </c>
      <c r="R246" s="22"/>
      <c r="S246" s="22">
        <v>948316.28074108204</v>
      </c>
      <c r="T246" s="36">
        <v>931844.57338175492</v>
      </c>
      <c r="U246" s="36">
        <v>-184616.84</v>
      </c>
      <c r="V246" s="36">
        <v>-70693.84</v>
      </c>
      <c r="W246" s="491">
        <f t="shared" si="80"/>
        <v>-563080.00377645378</v>
      </c>
      <c r="X246" s="22">
        <f t="shared" si="89"/>
        <v>306059.77417369571</v>
      </c>
      <c r="Y246" s="19">
        <f t="shared" si="90"/>
        <v>1367829.9445200786</v>
      </c>
      <c r="Z246" s="546"/>
      <c r="AA246" s="22">
        <f t="shared" si="81"/>
        <v>74.920951911655706</v>
      </c>
      <c r="AB246" s="22">
        <f t="shared" si="82"/>
        <v>135.03024788979837</v>
      </c>
      <c r="AC246" s="22">
        <f t="shared" si="83"/>
        <v>209.95119980145404</v>
      </c>
      <c r="AE246" s="491">
        <f t="shared" si="84"/>
        <v>152.53599497202541</v>
      </c>
      <c r="AF246" s="491">
        <f t="shared" si="85"/>
        <v>167.38791715752345</v>
      </c>
      <c r="AG246" s="491">
        <f t="shared" si="86"/>
        <v>-90.571015566423327</v>
      </c>
      <c r="AH246" s="491">
        <f t="shared" si="87"/>
        <v>34.69705405746808</v>
      </c>
      <c r="AI246" s="491">
        <f t="shared" si="88"/>
        <v>264.04995062059362</v>
      </c>
      <c r="AK246" s="491">
        <f t="shared" si="72"/>
        <v>153.99744734346899</v>
      </c>
      <c r="AL246" s="491">
        <f t="shared" si="73"/>
        <v>151.32260041925218</v>
      </c>
      <c r="AM246" s="491">
        <f t="shared" si="74"/>
        <v>-29.98</v>
      </c>
      <c r="AN246" s="491">
        <f t="shared" si="75"/>
        <v>-11.479999999999999</v>
      </c>
      <c r="AO246" s="491">
        <f t="shared" si="76"/>
        <v>-91.438779437553393</v>
      </c>
      <c r="AP246" s="491">
        <f t="shared" si="77"/>
        <v>49.701165016839184</v>
      </c>
      <c r="AQ246" s="491">
        <f t="shared" si="91"/>
        <v>222.12243334200693</v>
      </c>
    </row>
    <row r="247" spans="1:43">
      <c r="A247" s="240">
        <v>758</v>
      </c>
      <c r="B247" s="364">
        <v>19</v>
      </c>
      <c r="C247" s="364">
        <v>19</v>
      </c>
      <c r="D247" s="18" t="s">
        <v>270</v>
      </c>
      <c r="E247" s="21">
        <v>8187</v>
      </c>
      <c r="F247" s="21">
        <v>8134</v>
      </c>
      <c r="G247" s="36">
        <v>8126</v>
      </c>
      <c r="H247" s="36"/>
      <c r="I247" s="22">
        <v>-3690454.1879474381</v>
      </c>
      <c r="J247" s="36">
        <v>-1876872.494345821</v>
      </c>
      <c r="K247" s="478">
        <f t="shared" si="78"/>
        <v>-5567326.6822932586</v>
      </c>
      <c r="L247" s="478"/>
      <c r="M247" s="36">
        <v>-2318562.9125566757</v>
      </c>
      <c r="N247" s="36">
        <v>-874185.26601256337</v>
      </c>
      <c r="O247" s="36">
        <v>-736704.64061728725</v>
      </c>
      <c r="P247" s="22">
        <v>282225.83770344534</v>
      </c>
      <c r="Q247" s="19">
        <f t="shared" si="79"/>
        <v>-3647226.9814830809</v>
      </c>
      <c r="R247" s="22"/>
      <c r="S247" s="22">
        <v>-2318562.9125566757</v>
      </c>
      <c r="T247" s="36">
        <v>-772521.52773190499</v>
      </c>
      <c r="U247" s="36">
        <v>-243617.48</v>
      </c>
      <c r="V247" s="36">
        <v>-93286.48000000001</v>
      </c>
      <c r="W247" s="491">
        <f t="shared" si="80"/>
        <v>-736704.64061728725</v>
      </c>
      <c r="X247" s="22">
        <f t="shared" si="89"/>
        <v>403871.6669268352</v>
      </c>
      <c r="Y247" s="19">
        <f t="shared" si="90"/>
        <v>-3760821.373979033</v>
      </c>
      <c r="Z247" s="546"/>
      <c r="AA247" s="22">
        <f t="shared" si="81"/>
        <v>-450.77002417826287</v>
      </c>
      <c r="AB247" s="22">
        <f t="shared" si="82"/>
        <v>-229.25033520774656</v>
      </c>
      <c r="AC247" s="22">
        <f t="shared" si="83"/>
        <v>-680.02035938600932</v>
      </c>
      <c r="AE247" s="491">
        <f t="shared" si="84"/>
        <v>-285.04584614662843</v>
      </c>
      <c r="AF247" s="491">
        <f t="shared" si="85"/>
        <v>-107.47298574041841</v>
      </c>
      <c r="AG247" s="491">
        <f t="shared" si="86"/>
        <v>-90.571015566423313</v>
      </c>
      <c r="AH247" s="491">
        <f t="shared" si="87"/>
        <v>34.69705405746808</v>
      </c>
      <c r="AI247" s="491">
        <f t="shared" si="88"/>
        <v>-448.39279339600205</v>
      </c>
      <c r="AK247" s="491">
        <f t="shared" si="72"/>
        <v>-285.32647213348213</v>
      </c>
      <c r="AL247" s="491">
        <f t="shared" si="73"/>
        <v>-95.067871982759655</v>
      </c>
      <c r="AM247" s="491">
        <f t="shared" si="74"/>
        <v>-29.98</v>
      </c>
      <c r="AN247" s="491">
        <f t="shared" si="75"/>
        <v>-11.48</v>
      </c>
      <c r="AO247" s="491">
        <f t="shared" si="76"/>
        <v>-90.660182207394442</v>
      </c>
      <c r="AP247" s="491">
        <f t="shared" si="77"/>
        <v>49.701165016839184</v>
      </c>
      <c r="AQ247" s="491">
        <f t="shared" si="91"/>
        <v>-462.81336130679705</v>
      </c>
    </row>
    <row r="248" spans="1:43">
      <c r="A248" s="240">
        <v>759</v>
      </c>
      <c r="B248" s="364">
        <v>14</v>
      </c>
      <c r="C248" s="364">
        <v>14</v>
      </c>
      <c r="D248" s="18" t="s">
        <v>271</v>
      </c>
      <c r="E248" s="21">
        <v>1997</v>
      </c>
      <c r="F248" s="21">
        <v>1942</v>
      </c>
      <c r="G248" s="36">
        <v>1873</v>
      </c>
      <c r="H248" s="36"/>
      <c r="I248" s="22">
        <v>296684.54337241122</v>
      </c>
      <c r="J248" s="36">
        <v>-9412.404535199852</v>
      </c>
      <c r="K248" s="478">
        <f t="shared" si="78"/>
        <v>287272.13883721136</v>
      </c>
      <c r="L248" s="478"/>
      <c r="M248" s="36">
        <v>82997.477848417751</v>
      </c>
      <c r="N248" s="36">
        <v>-131032.85477877008</v>
      </c>
      <c r="O248" s="36">
        <v>-175888.91222999408</v>
      </c>
      <c r="P248" s="22">
        <v>67381.678979603006</v>
      </c>
      <c r="Q248" s="19">
        <f t="shared" si="79"/>
        <v>-156542.61018074339</v>
      </c>
      <c r="R248" s="22"/>
      <c r="S248" s="22">
        <v>82997.477848417751</v>
      </c>
      <c r="T248" s="36">
        <v>-106760.54352464683</v>
      </c>
      <c r="U248" s="36">
        <v>-56152.54</v>
      </c>
      <c r="V248" s="36">
        <v>-21502.04</v>
      </c>
      <c r="W248" s="491">
        <f t="shared" si="80"/>
        <v>-175888.91222999408</v>
      </c>
      <c r="X248" s="22">
        <f t="shared" si="89"/>
        <v>93090.282076539792</v>
      </c>
      <c r="Y248" s="19">
        <f t="shared" si="90"/>
        <v>-184216.27582968338</v>
      </c>
      <c r="Z248" s="546"/>
      <c r="AA248" s="22">
        <f t="shared" si="81"/>
        <v>148.56511936525348</v>
      </c>
      <c r="AB248" s="22">
        <f t="shared" si="82"/>
        <v>-4.7132721758637217</v>
      </c>
      <c r="AC248" s="22">
        <f t="shared" si="83"/>
        <v>143.85184718938976</v>
      </c>
      <c r="AE248" s="491">
        <f t="shared" si="84"/>
        <v>42.738145133067846</v>
      </c>
      <c r="AF248" s="491">
        <f t="shared" si="85"/>
        <v>-67.473148701735369</v>
      </c>
      <c r="AG248" s="491">
        <f t="shared" si="86"/>
        <v>-90.571015566423313</v>
      </c>
      <c r="AH248" s="491">
        <f t="shared" si="87"/>
        <v>34.69705405746808</v>
      </c>
      <c r="AI248" s="491">
        <f t="shared" si="88"/>
        <v>-80.608965077622756</v>
      </c>
      <c r="AK248" s="491">
        <f t="shared" si="72"/>
        <v>44.31258827998812</v>
      </c>
      <c r="AL248" s="491">
        <f t="shared" si="73"/>
        <v>-56.999756286517261</v>
      </c>
      <c r="AM248" s="491">
        <f t="shared" si="74"/>
        <v>-29.98</v>
      </c>
      <c r="AN248" s="491">
        <f t="shared" si="75"/>
        <v>-11.48</v>
      </c>
      <c r="AO248" s="491">
        <f t="shared" si="76"/>
        <v>-93.907587949809979</v>
      </c>
      <c r="AP248" s="491">
        <f t="shared" si="77"/>
        <v>49.701165016839184</v>
      </c>
      <c r="AQ248" s="491">
        <f t="shared" si="91"/>
        <v>-98.353590939499938</v>
      </c>
    </row>
    <row r="249" spans="1:43">
      <c r="A249" s="240">
        <v>761</v>
      </c>
      <c r="B249" s="364">
        <v>2</v>
      </c>
      <c r="C249" s="364">
        <v>2</v>
      </c>
      <c r="D249" s="18" t="s">
        <v>272</v>
      </c>
      <c r="E249" s="21">
        <v>8563</v>
      </c>
      <c r="F249" s="21">
        <v>8426</v>
      </c>
      <c r="G249" s="36">
        <v>8410</v>
      </c>
      <c r="H249" s="36"/>
      <c r="I249" s="22">
        <v>2210648.4588482603</v>
      </c>
      <c r="J249" s="36">
        <v>1533230.7110828501</v>
      </c>
      <c r="K249" s="478">
        <f t="shared" si="78"/>
        <v>3743879.1699311105</v>
      </c>
      <c r="L249" s="478"/>
      <c r="M249" s="36">
        <v>1184243.7799134771</v>
      </c>
      <c r="N249" s="36">
        <v>687058.8886166492</v>
      </c>
      <c r="O249" s="36">
        <v>-763151.37716268282</v>
      </c>
      <c r="P249" s="22">
        <v>292357.37748822605</v>
      </c>
      <c r="Q249" s="19">
        <f t="shared" si="79"/>
        <v>1400508.6688556694</v>
      </c>
      <c r="R249" s="22"/>
      <c r="S249" s="22">
        <v>1184243.7799134771</v>
      </c>
      <c r="T249" s="36">
        <v>539592.22261625913</v>
      </c>
      <c r="U249" s="36">
        <v>-252131.80000000002</v>
      </c>
      <c r="V249" s="36">
        <v>-96546.8</v>
      </c>
      <c r="W249" s="491">
        <f t="shared" si="80"/>
        <v>-763151.37716268282</v>
      </c>
      <c r="X249" s="22">
        <f t="shared" si="89"/>
        <v>417986.79779161752</v>
      </c>
      <c r="Y249" s="19">
        <f t="shared" si="90"/>
        <v>1029992.8231586707</v>
      </c>
      <c r="Z249" s="546"/>
      <c r="AA249" s="22">
        <f t="shared" si="81"/>
        <v>258.16284699851224</v>
      </c>
      <c r="AB249" s="22">
        <f t="shared" si="82"/>
        <v>179.05298506164314</v>
      </c>
      <c r="AC249" s="22">
        <f t="shared" si="83"/>
        <v>437.21583206015538</v>
      </c>
      <c r="AE249" s="491">
        <f t="shared" si="84"/>
        <v>140.54637786772813</v>
      </c>
      <c r="AF249" s="491">
        <f t="shared" si="85"/>
        <v>81.540338074608258</v>
      </c>
      <c r="AG249" s="491">
        <f t="shared" si="86"/>
        <v>-90.571015566423313</v>
      </c>
      <c r="AH249" s="491">
        <f t="shared" si="87"/>
        <v>34.69705405746808</v>
      </c>
      <c r="AI249" s="491">
        <f t="shared" si="88"/>
        <v>166.21275443338112</v>
      </c>
      <c r="AK249" s="491">
        <f t="shared" si="72"/>
        <v>140.81376693382606</v>
      </c>
      <c r="AL249" s="491">
        <f t="shared" si="73"/>
        <v>64.160787469234137</v>
      </c>
      <c r="AM249" s="491">
        <f t="shared" si="74"/>
        <v>-29.98</v>
      </c>
      <c r="AN249" s="491">
        <f t="shared" si="75"/>
        <v>-11.48</v>
      </c>
      <c r="AO249" s="491">
        <f t="shared" si="76"/>
        <v>-90.743326654302351</v>
      </c>
      <c r="AP249" s="491">
        <f t="shared" si="77"/>
        <v>49.701165016839184</v>
      </c>
      <c r="AQ249" s="491">
        <f t="shared" si="91"/>
        <v>122.47239276559699</v>
      </c>
    </row>
    <row r="250" spans="1:43">
      <c r="A250" s="240">
        <v>762</v>
      </c>
      <c r="B250" s="364">
        <v>11</v>
      </c>
      <c r="C250" s="364">
        <v>11</v>
      </c>
      <c r="D250" s="18" t="s">
        <v>273</v>
      </c>
      <c r="E250" s="21">
        <v>3777</v>
      </c>
      <c r="F250" s="21">
        <v>3672</v>
      </c>
      <c r="G250" s="36">
        <v>3637</v>
      </c>
      <c r="H250" s="36"/>
      <c r="I250" s="22">
        <v>1321670.5136391146</v>
      </c>
      <c r="J250" s="36">
        <v>791032.61263520934</v>
      </c>
      <c r="K250" s="478">
        <f t="shared" si="78"/>
        <v>2112703.126274324</v>
      </c>
      <c r="L250" s="478"/>
      <c r="M250" s="36">
        <v>1133334.640933282</v>
      </c>
      <c r="N250" s="36">
        <v>594711.0679325345</v>
      </c>
      <c r="O250" s="36">
        <v>-332576.76915990643</v>
      </c>
      <c r="P250" s="22">
        <v>127407.58249902278</v>
      </c>
      <c r="Q250" s="19">
        <f t="shared" si="79"/>
        <v>1522876.522204933</v>
      </c>
      <c r="R250" s="22"/>
      <c r="S250" s="22">
        <v>1133334.640933282</v>
      </c>
      <c r="T250" s="36">
        <v>530445.98395989835</v>
      </c>
      <c r="U250" s="36">
        <v>-109037.26</v>
      </c>
      <c r="V250" s="36">
        <v>-41752.76</v>
      </c>
      <c r="W250" s="491">
        <f t="shared" si="80"/>
        <v>-332576.76915990643</v>
      </c>
      <c r="X250" s="22">
        <f t="shared" si="89"/>
        <v>180763.13716624412</v>
      </c>
      <c r="Y250" s="19">
        <f t="shared" si="90"/>
        <v>1361176.9728995182</v>
      </c>
      <c r="Z250" s="546"/>
      <c r="AA250" s="22">
        <f t="shared" si="81"/>
        <v>349.92600308157654</v>
      </c>
      <c r="AB250" s="22">
        <f t="shared" si="82"/>
        <v>209.43410448377267</v>
      </c>
      <c r="AC250" s="22">
        <f t="shared" si="83"/>
        <v>559.36010756534927</v>
      </c>
      <c r="AE250" s="491">
        <f t="shared" si="84"/>
        <v>308.64233140884585</v>
      </c>
      <c r="AF250" s="491">
        <f t="shared" si="85"/>
        <v>161.9583518334789</v>
      </c>
      <c r="AG250" s="491">
        <f t="shared" si="86"/>
        <v>-90.571015566423313</v>
      </c>
      <c r="AH250" s="491">
        <f t="shared" si="87"/>
        <v>34.69705405746808</v>
      </c>
      <c r="AI250" s="491">
        <f t="shared" si="88"/>
        <v>414.72672173336957</v>
      </c>
      <c r="AK250" s="491">
        <f t="shared" si="72"/>
        <v>311.61249407019028</v>
      </c>
      <c r="AL250" s="491">
        <f t="shared" si="73"/>
        <v>145.8471223425621</v>
      </c>
      <c r="AM250" s="491">
        <f t="shared" si="74"/>
        <v>-29.979999999999997</v>
      </c>
      <c r="AN250" s="491">
        <f t="shared" si="75"/>
        <v>-11.48</v>
      </c>
      <c r="AO250" s="491">
        <f t="shared" si="76"/>
        <v>-91.442609062388343</v>
      </c>
      <c r="AP250" s="491">
        <f t="shared" si="77"/>
        <v>49.701165016839184</v>
      </c>
      <c r="AQ250" s="491">
        <f t="shared" si="91"/>
        <v>374.25817236720326</v>
      </c>
    </row>
    <row r="251" spans="1:43">
      <c r="A251" s="240">
        <v>765</v>
      </c>
      <c r="B251" s="364">
        <v>18</v>
      </c>
      <c r="C251" s="364">
        <v>18</v>
      </c>
      <c r="D251" s="18" t="s">
        <v>274</v>
      </c>
      <c r="E251" s="21">
        <v>10348</v>
      </c>
      <c r="F251" s="21">
        <v>10354</v>
      </c>
      <c r="G251" s="36">
        <v>10274</v>
      </c>
      <c r="H251" s="36"/>
      <c r="I251" s="22">
        <v>-2184411.0825233534</v>
      </c>
      <c r="J251" s="36">
        <v>-765267.9430192773</v>
      </c>
      <c r="K251" s="478">
        <f t="shared" si="78"/>
        <v>-2949679.0255426308</v>
      </c>
      <c r="L251" s="478"/>
      <c r="M251" s="36">
        <v>-1043874.4614051267</v>
      </c>
      <c r="N251" s="36">
        <v>4759.3165919805961</v>
      </c>
      <c r="O251" s="36">
        <v>-937772.29517474701</v>
      </c>
      <c r="P251" s="22">
        <v>359253.29771102447</v>
      </c>
      <c r="Q251" s="19">
        <f t="shared" si="79"/>
        <v>-1617634.1422768687</v>
      </c>
      <c r="R251" s="22"/>
      <c r="S251" s="22">
        <v>-1043874.4614051267</v>
      </c>
      <c r="T251" s="36">
        <v>-21140.018770948162</v>
      </c>
      <c r="U251" s="36">
        <v>-308014.52</v>
      </c>
      <c r="V251" s="36">
        <v>-117945.52</v>
      </c>
      <c r="W251" s="491">
        <f t="shared" si="80"/>
        <v>-937772.29517474701</v>
      </c>
      <c r="X251" s="22">
        <f t="shared" si="89"/>
        <v>510629.7693830058</v>
      </c>
      <c r="Y251" s="19">
        <f t="shared" si="90"/>
        <v>-1918117.0459678164</v>
      </c>
      <c r="Z251" s="546"/>
      <c r="AA251" s="22">
        <f t="shared" si="81"/>
        <v>-211.09500217659001</v>
      </c>
      <c r="AB251" s="22">
        <f t="shared" si="82"/>
        <v>-73.953222170397879</v>
      </c>
      <c r="AC251" s="22">
        <f t="shared" si="83"/>
        <v>-285.04822434698792</v>
      </c>
      <c r="AE251" s="491">
        <f t="shared" si="84"/>
        <v>-100.81847222379049</v>
      </c>
      <c r="AF251" s="491">
        <f t="shared" si="85"/>
        <v>0.45965970561914199</v>
      </c>
      <c r="AG251" s="491">
        <f t="shared" si="86"/>
        <v>-90.571015566423313</v>
      </c>
      <c r="AH251" s="491">
        <f t="shared" si="87"/>
        <v>34.69705405746808</v>
      </c>
      <c r="AI251" s="491">
        <f t="shared" si="88"/>
        <v>-156.2327740271266</v>
      </c>
      <c r="AK251" s="491">
        <f t="shared" si="72"/>
        <v>-101.60350996740576</v>
      </c>
      <c r="AL251" s="491">
        <f t="shared" si="73"/>
        <v>-2.0576230067109367</v>
      </c>
      <c r="AM251" s="491">
        <f t="shared" si="74"/>
        <v>-29.98</v>
      </c>
      <c r="AN251" s="491">
        <f t="shared" si="75"/>
        <v>-11.48</v>
      </c>
      <c r="AO251" s="491">
        <f t="shared" si="76"/>
        <v>-91.276259993648722</v>
      </c>
      <c r="AP251" s="491">
        <f t="shared" si="77"/>
        <v>49.701165016839184</v>
      </c>
      <c r="AQ251" s="491">
        <f t="shared" si="91"/>
        <v>-186.69622795092627</v>
      </c>
    </row>
    <row r="252" spans="1:43">
      <c r="A252" s="240">
        <v>768</v>
      </c>
      <c r="B252" s="364">
        <v>10</v>
      </c>
      <c r="C252" s="364">
        <v>10</v>
      </c>
      <c r="D252" s="18" t="s">
        <v>275</v>
      </c>
      <c r="E252" s="21">
        <v>2430</v>
      </c>
      <c r="F252" s="21">
        <v>2375</v>
      </c>
      <c r="G252" s="36">
        <v>2368</v>
      </c>
      <c r="H252" s="36"/>
      <c r="I252" s="22">
        <v>145425.74719057904</v>
      </c>
      <c r="J252" s="36">
        <v>486244.53408457228</v>
      </c>
      <c r="K252" s="478">
        <f t="shared" si="78"/>
        <v>631670.2812751513</v>
      </c>
      <c r="L252" s="478"/>
      <c r="M252" s="36">
        <v>356138.01502340147</v>
      </c>
      <c r="N252" s="36">
        <v>581009.23540068476</v>
      </c>
      <c r="O252" s="36">
        <v>-215106.16197025537</v>
      </c>
      <c r="P252" s="22">
        <v>82405.503386486685</v>
      </c>
      <c r="Q252" s="19">
        <f t="shared" si="79"/>
        <v>804446.59184031759</v>
      </c>
      <c r="R252" s="22"/>
      <c r="S252" s="22">
        <v>356138.01502340147</v>
      </c>
      <c r="T252" s="36">
        <v>539443.44715585606</v>
      </c>
      <c r="U252" s="36">
        <v>-70992.639999999999</v>
      </c>
      <c r="V252" s="36">
        <v>-27184.639999999999</v>
      </c>
      <c r="W252" s="491">
        <f t="shared" si="80"/>
        <v>-215106.16197025537</v>
      </c>
      <c r="X252" s="22">
        <f t="shared" si="89"/>
        <v>117692.35875987519</v>
      </c>
      <c r="Y252" s="19">
        <f t="shared" si="90"/>
        <v>699990.37896887725</v>
      </c>
      <c r="Z252" s="546"/>
      <c r="AA252" s="22">
        <f t="shared" si="81"/>
        <v>59.845986498180679</v>
      </c>
      <c r="AB252" s="22">
        <f t="shared" si="82"/>
        <v>200.10063131052357</v>
      </c>
      <c r="AC252" s="22">
        <f t="shared" si="83"/>
        <v>259.94661780870422</v>
      </c>
      <c r="AE252" s="491">
        <f t="shared" si="84"/>
        <v>149.95284843090587</v>
      </c>
      <c r="AF252" s="491">
        <f t="shared" si="85"/>
        <v>244.63546753713044</v>
      </c>
      <c r="AG252" s="491">
        <f t="shared" si="86"/>
        <v>-90.571015566423313</v>
      </c>
      <c r="AH252" s="491">
        <f t="shared" si="87"/>
        <v>34.69705405746808</v>
      </c>
      <c r="AI252" s="491">
        <f t="shared" si="88"/>
        <v>338.71435445908111</v>
      </c>
      <c r="AK252" s="491">
        <f t="shared" si="72"/>
        <v>150.39612120920671</v>
      </c>
      <c r="AL252" s="491">
        <f t="shared" si="73"/>
        <v>227.80550977865542</v>
      </c>
      <c r="AM252" s="491">
        <f t="shared" si="74"/>
        <v>-29.98</v>
      </c>
      <c r="AN252" s="491">
        <f t="shared" si="75"/>
        <v>-11.48</v>
      </c>
      <c r="AO252" s="491">
        <f t="shared" si="76"/>
        <v>-90.838750832033526</v>
      </c>
      <c r="AP252" s="491">
        <f t="shared" si="77"/>
        <v>49.701165016839184</v>
      </c>
      <c r="AQ252" s="491">
        <f t="shared" si="91"/>
        <v>295.60404517266778</v>
      </c>
    </row>
    <row r="253" spans="1:43">
      <c r="A253" s="240">
        <v>777</v>
      </c>
      <c r="B253" s="364">
        <v>18</v>
      </c>
      <c r="C253" s="364">
        <v>18</v>
      </c>
      <c r="D253" s="18" t="s">
        <v>276</v>
      </c>
      <c r="E253" s="21">
        <v>7508</v>
      </c>
      <c r="F253" s="21">
        <v>7367</v>
      </c>
      <c r="G253" s="36">
        <v>7172</v>
      </c>
      <c r="H253" s="36"/>
      <c r="I253" s="22">
        <v>-72003.561203717982</v>
      </c>
      <c r="J253" s="36">
        <v>455852.61629320763</v>
      </c>
      <c r="K253" s="478">
        <f t="shared" si="78"/>
        <v>383849.05508948967</v>
      </c>
      <c r="L253" s="478"/>
      <c r="M253" s="36">
        <v>299371.21545643284</v>
      </c>
      <c r="N253" s="36">
        <v>561784.0863150229</v>
      </c>
      <c r="O253" s="36">
        <v>-667236.67167784052</v>
      </c>
      <c r="P253" s="22">
        <v>255613.19724136734</v>
      </c>
      <c r="Q253" s="19">
        <f t="shared" si="79"/>
        <v>449531.82733498246</v>
      </c>
      <c r="R253" s="22"/>
      <c r="S253" s="22">
        <v>299371.21545643284</v>
      </c>
      <c r="T253" s="36">
        <v>432851.38652569545</v>
      </c>
      <c r="U253" s="36">
        <v>-215016.56</v>
      </c>
      <c r="V253" s="36">
        <v>-82334.559999999998</v>
      </c>
      <c r="W253" s="491">
        <f t="shared" si="80"/>
        <v>-667236.67167784052</v>
      </c>
      <c r="X253" s="22">
        <f t="shared" si="89"/>
        <v>356456.75550077064</v>
      </c>
      <c r="Y253" s="19">
        <f t="shared" si="90"/>
        <v>124091.56580505846</v>
      </c>
      <c r="Z253" s="546"/>
      <c r="AA253" s="22">
        <f t="shared" si="81"/>
        <v>-9.5902452322479999</v>
      </c>
      <c r="AB253" s="22">
        <f t="shared" si="82"/>
        <v>60.715585547843318</v>
      </c>
      <c r="AC253" s="22">
        <f t="shared" si="83"/>
        <v>51.125340315595324</v>
      </c>
      <c r="AE253" s="491">
        <f t="shared" si="84"/>
        <v>40.636787763870345</v>
      </c>
      <c r="AF253" s="491">
        <f t="shared" si="85"/>
        <v>76.256832674768958</v>
      </c>
      <c r="AG253" s="491">
        <f t="shared" si="86"/>
        <v>-90.571015566423313</v>
      </c>
      <c r="AH253" s="491">
        <f t="shared" si="87"/>
        <v>34.69705405746808</v>
      </c>
      <c r="AI253" s="491">
        <f t="shared" si="88"/>
        <v>61.019658929684056</v>
      </c>
      <c r="AK253" s="491">
        <f t="shared" si="72"/>
        <v>41.741664174070387</v>
      </c>
      <c r="AL253" s="491">
        <f t="shared" si="73"/>
        <v>60.352954061028363</v>
      </c>
      <c r="AM253" s="491">
        <f t="shared" si="74"/>
        <v>-29.98</v>
      </c>
      <c r="AN253" s="491">
        <f t="shared" si="75"/>
        <v>-11.48</v>
      </c>
      <c r="AO253" s="491">
        <f t="shared" si="76"/>
        <v>-93.033557121840559</v>
      </c>
      <c r="AP253" s="491">
        <f t="shared" si="77"/>
        <v>49.701165016839184</v>
      </c>
      <c r="AQ253" s="491">
        <f t="shared" si="91"/>
        <v>17.302226130097388</v>
      </c>
    </row>
    <row r="254" spans="1:43">
      <c r="A254" s="240">
        <v>778</v>
      </c>
      <c r="B254" s="364">
        <v>11</v>
      </c>
      <c r="C254" s="364">
        <v>11</v>
      </c>
      <c r="D254" s="18" t="s">
        <v>277</v>
      </c>
      <c r="E254" s="21">
        <v>6891</v>
      </c>
      <c r="F254" s="21">
        <v>6763</v>
      </c>
      <c r="G254" s="36">
        <v>6708</v>
      </c>
      <c r="H254" s="36"/>
      <c r="I254" s="22">
        <v>204565.76965551908</v>
      </c>
      <c r="J254" s="36">
        <v>147.64595564326964</v>
      </c>
      <c r="K254" s="478">
        <f t="shared" si="78"/>
        <v>204713.41561116235</v>
      </c>
      <c r="L254" s="478"/>
      <c r="M254" s="36">
        <v>735153.47764505388</v>
      </c>
      <c r="N254" s="36">
        <v>223841.56793869319</v>
      </c>
      <c r="O254" s="36">
        <v>-612531.77827572089</v>
      </c>
      <c r="P254" s="22">
        <v>234656.17659065663</v>
      </c>
      <c r="Q254" s="19">
        <f t="shared" si="79"/>
        <v>581119.44389868283</v>
      </c>
      <c r="R254" s="22"/>
      <c r="S254" s="22">
        <v>735153.47764505388</v>
      </c>
      <c r="T254" s="36">
        <v>105479.70440194538</v>
      </c>
      <c r="U254" s="36">
        <v>-201105.84</v>
      </c>
      <c r="V254" s="36">
        <v>-77007.839999999997</v>
      </c>
      <c r="W254" s="491">
        <f t="shared" si="80"/>
        <v>-612531.77827572089</v>
      </c>
      <c r="X254" s="22">
        <f t="shared" ref="X254:X267" si="92">G254/$G$10*277000000</f>
        <v>333395.41493295721</v>
      </c>
      <c r="Y254" s="19">
        <f t="shared" ref="Y254:Y285" si="93">SUM(S254:X254)</f>
        <v>283383.13870423561</v>
      </c>
      <c r="Z254" s="546"/>
      <c r="AA254" s="22">
        <f t="shared" si="81"/>
        <v>29.685933776740541</v>
      </c>
      <c r="AB254" s="22">
        <f t="shared" si="82"/>
        <v>2.142591142697281E-2</v>
      </c>
      <c r="AC254" s="22">
        <f t="shared" si="83"/>
        <v>29.707359688167514</v>
      </c>
      <c r="AE254" s="491">
        <f t="shared" si="84"/>
        <v>108.70227379048556</v>
      </c>
      <c r="AF254" s="491">
        <f t="shared" si="85"/>
        <v>33.097969531079876</v>
      </c>
      <c r="AG254" s="491">
        <f t="shared" si="86"/>
        <v>-90.571015566423313</v>
      </c>
      <c r="AH254" s="491">
        <f t="shared" si="87"/>
        <v>34.69705405746808</v>
      </c>
      <c r="AI254" s="491">
        <f t="shared" si="88"/>
        <v>85.926281812610213</v>
      </c>
      <c r="AK254" s="491">
        <f t="shared" si="72"/>
        <v>109.59354168829068</v>
      </c>
      <c r="AL254" s="491">
        <f t="shared" si="73"/>
        <v>15.724463983593527</v>
      </c>
      <c r="AM254" s="491">
        <f t="shared" si="74"/>
        <v>-29.98</v>
      </c>
      <c r="AN254" s="491">
        <f t="shared" si="75"/>
        <v>-11.479999999999999</v>
      </c>
      <c r="AO254" s="491">
        <f t="shared" si="76"/>
        <v>-91.313622283202278</v>
      </c>
      <c r="AP254" s="491">
        <f t="shared" si="77"/>
        <v>49.701165016839177</v>
      </c>
      <c r="AQ254" s="491">
        <f t="shared" ref="AQ254:AQ285" si="94">Y254/$G254</f>
        <v>42.245548405521113</v>
      </c>
    </row>
    <row r="255" spans="1:43">
      <c r="A255" s="240">
        <v>781</v>
      </c>
      <c r="B255" s="364">
        <v>7</v>
      </c>
      <c r="C255" s="364">
        <v>7</v>
      </c>
      <c r="D255" s="18" t="s">
        <v>278</v>
      </c>
      <c r="E255" s="21">
        <v>3584</v>
      </c>
      <c r="F255" s="21">
        <v>3504</v>
      </c>
      <c r="G255" s="36">
        <v>3496</v>
      </c>
      <c r="H255" s="36"/>
      <c r="I255" s="22">
        <v>1672898.4574167642</v>
      </c>
      <c r="J255" s="36">
        <v>1588792.5748640695</v>
      </c>
      <c r="K255" s="478">
        <f t="shared" si="78"/>
        <v>3261691.0322808335</v>
      </c>
      <c r="L255" s="478"/>
      <c r="M255" s="36">
        <v>1784046.2085390668</v>
      </c>
      <c r="N255" s="36">
        <v>1595457.0456001635</v>
      </c>
      <c r="O255" s="36">
        <v>-317360.83854474727</v>
      </c>
      <c r="P255" s="22">
        <v>121578.47741736815</v>
      </c>
      <c r="Q255" s="19">
        <f t="shared" si="79"/>
        <v>3183720.8930118512</v>
      </c>
      <c r="R255" s="22"/>
      <c r="S255" s="22">
        <v>1784046.2085390668</v>
      </c>
      <c r="T255" s="36">
        <v>1534132.1942275825</v>
      </c>
      <c r="U255" s="36">
        <v>-104810.08</v>
      </c>
      <c r="V255" s="36">
        <v>-40134.080000000002</v>
      </c>
      <c r="W255" s="491">
        <f t="shared" si="80"/>
        <v>-317360.83854474727</v>
      </c>
      <c r="X255" s="22">
        <f t="shared" si="92"/>
        <v>173755.27289886979</v>
      </c>
      <c r="Y255" s="19">
        <f t="shared" si="93"/>
        <v>3029628.6771207717</v>
      </c>
      <c r="Z255" s="546"/>
      <c r="AA255" s="22">
        <f t="shared" si="81"/>
        <v>466.7685428060168</v>
      </c>
      <c r="AB255" s="22">
        <f t="shared" si="82"/>
        <v>443.30149968305511</v>
      </c>
      <c r="AC255" s="22">
        <f t="shared" si="83"/>
        <v>910.07004248907185</v>
      </c>
      <c r="AE255" s="491">
        <f t="shared" si="84"/>
        <v>509.14560745977934</v>
      </c>
      <c r="AF255" s="491">
        <f t="shared" si="85"/>
        <v>455.32449931511513</v>
      </c>
      <c r="AG255" s="491">
        <f t="shared" si="86"/>
        <v>-90.571015566423313</v>
      </c>
      <c r="AH255" s="491">
        <f t="shared" si="87"/>
        <v>34.69705405746808</v>
      </c>
      <c r="AI255" s="491">
        <f t="shared" si="88"/>
        <v>908.5961452659393</v>
      </c>
      <c r="AK255" s="491">
        <f t="shared" ref="AK255:AK303" si="95">S255/$G255</f>
        <v>510.31070038302829</v>
      </c>
      <c r="AL255" s="491">
        <f t="shared" ref="AL255:AL303" si="96">T255/$G255</f>
        <v>438.82499834885084</v>
      </c>
      <c r="AM255" s="491">
        <f t="shared" ref="AM255:AM303" si="97">U255/$G255</f>
        <v>-29.98</v>
      </c>
      <c r="AN255" s="491">
        <f t="shared" ref="AN255:AN303" si="98">V255/$G255</f>
        <v>-11.48</v>
      </c>
      <c r="AO255" s="491">
        <f t="shared" ref="AO255:AO303" si="99">W255/$G255</f>
        <v>-90.778271894950592</v>
      </c>
      <c r="AP255" s="491">
        <f t="shared" ref="AP255:AP303" si="100">X255/$G255</f>
        <v>49.701165016839184</v>
      </c>
      <c r="AQ255" s="491">
        <f t="shared" si="94"/>
        <v>866.59859185376763</v>
      </c>
    </row>
    <row r="256" spans="1:43">
      <c r="A256" s="240">
        <v>783</v>
      </c>
      <c r="B256" s="364">
        <v>4</v>
      </c>
      <c r="C256" s="364">
        <v>4</v>
      </c>
      <c r="D256" s="18" t="s">
        <v>279</v>
      </c>
      <c r="E256" s="21">
        <v>6588</v>
      </c>
      <c r="F256" s="21">
        <v>6419</v>
      </c>
      <c r="G256" s="36">
        <v>6377</v>
      </c>
      <c r="H256" s="36"/>
      <c r="I256" s="22">
        <v>482606.31541533151</v>
      </c>
      <c r="J256" s="36">
        <v>304892.71807438449</v>
      </c>
      <c r="K256" s="478">
        <f t="shared" si="78"/>
        <v>787499.03348971601</v>
      </c>
      <c r="L256" s="478"/>
      <c r="M256" s="36">
        <v>-115446.19249187982</v>
      </c>
      <c r="N256" s="36">
        <v>-24874.755347291954</v>
      </c>
      <c r="O256" s="36">
        <v>-581375.34892087127</v>
      </c>
      <c r="P256" s="22">
        <v>222720.38999488761</v>
      </c>
      <c r="Q256" s="19">
        <f t="shared" si="79"/>
        <v>-498975.90676515538</v>
      </c>
      <c r="R256" s="22"/>
      <c r="S256" s="22">
        <v>-115446.19249187982</v>
      </c>
      <c r="T256" s="36">
        <v>-13105.831610074973</v>
      </c>
      <c r="U256" s="36">
        <v>-191182.46</v>
      </c>
      <c r="V256" s="36">
        <v>-73207.960000000006</v>
      </c>
      <c r="W256" s="491">
        <f t="shared" si="80"/>
        <v>-581375.34892087127</v>
      </c>
      <c r="X256" s="22">
        <f t="shared" si="92"/>
        <v>316944.32931238349</v>
      </c>
      <c r="Y256" s="19">
        <f t="shared" si="93"/>
        <v>-657373.46371044265</v>
      </c>
      <c r="Z256" s="546"/>
      <c r="AA256" s="22">
        <f t="shared" si="81"/>
        <v>73.255360566990205</v>
      </c>
      <c r="AB256" s="22">
        <f t="shared" si="82"/>
        <v>46.280011850999465</v>
      </c>
      <c r="AC256" s="22">
        <f t="shared" si="83"/>
        <v>119.53537241798968</v>
      </c>
      <c r="AE256" s="491">
        <f t="shared" si="84"/>
        <v>-17.985074387269016</v>
      </c>
      <c r="AF256" s="491">
        <f t="shared" si="85"/>
        <v>-3.8751760939853486</v>
      </c>
      <c r="AG256" s="491">
        <f t="shared" si="86"/>
        <v>-90.571015566423313</v>
      </c>
      <c r="AH256" s="491">
        <f t="shared" si="87"/>
        <v>34.69705405746808</v>
      </c>
      <c r="AI256" s="491">
        <f t="shared" si="88"/>
        <v>-77.734211990209587</v>
      </c>
      <c r="AK256" s="491">
        <f t="shared" si="95"/>
        <v>-18.103527127470567</v>
      </c>
      <c r="AL256" s="491">
        <f t="shared" si="96"/>
        <v>-2.0551719633173864</v>
      </c>
      <c r="AM256" s="491">
        <f t="shared" si="97"/>
        <v>-29.98</v>
      </c>
      <c r="AN256" s="491">
        <f t="shared" si="98"/>
        <v>-11.48</v>
      </c>
      <c r="AO256" s="491">
        <f t="shared" si="99"/>
        <v>-91.167531585521601</v>
      </c>
      <c r="AP256" s="491">
        <f t="shared" si="100"/>
        <v>49.701165016839184</v>
      </c>
      <c r="AQ256" s="491">
        <f t="shared" si="94"/>
        <v>-103.08506565947039</v>
      </c>
    </row>
    <row r="257" spans="1:43">
      <c r="A257" s="240">
        <v>785</v>
      </c>
      <c r="B257" s="364">
        <v>17</v>
      </c>
      <c r="C257" s="364">
        <v>17</v>
      </c>
      <c r="D257" s="18" t="s">
        <v>280</v>
      </c>
      <c r="E257" s="21">
        <v>2673</v>
      </c>
      <c r="F257" s="21">
        <v>2626</v>
      </c>
      <c r="G257" s="36">
        <v>2589</v>
      </c>
      <c r="H257" s="36"/>
      <c r="I257" s="22">
        <v>1122290.4797577236</v>
      </c>
      <c r="J257" s="22">
        <v>870430.07666236942</v>
      </c>
      <c r="K257" s="478">
        <f t="shared" si="78"/>
        <v>1992720.5564200929</v>
      </c>
      <c r="L257" s="478"/>
      <c r="M257" s="36">
        <v>1389779.8217081872</v>
      </c>
      <c r="N257" s="22">
        <v>998278.92228896462</v>
      </c>
      <c r="O257" s="22">
        <v>-237839.48687742761</v>
      </c>
      <c r="P257" s="22">
        <v>91114.463954911174</v>
      </c>
      <c r="Q257" s="19">
        <f t="shared" si="79"/>
        <v>2241333.7210746356</v>
      </c>
      <c r="R257" s="22"/>
      <c r="S257" s="22">
        <v>1389779.8217081872</v>
      </c>
      <c r="T257" s="36">
        <v>952320.28652857721</v>
      </c>
      <c r="U257" s="36">
        <v>-77618.22</v>
      </c>
      <c r="V257" s="36">
        <v>-29721.72</v>
      </c>
      <c r="W257" s="491">
        <f t="shared" si="80"/>
        <v>-237839.48687742761</v>
      </c>
      <c r="X257" s="22">
        <f t="shared" si="92"/>
        <v>128676.31622859665</v>
      </c>
      <c r="Y257" s="19">
        <f t="shared" si="93"/>
        <v>2125596.9975879332</v>
      </c>
      <c r="Z257" s="546"/>
      <c r="AA257" s="22">
        <f t="shared" si="81"/>
        <v>419.86175823334219</v>
      </c>
      <c r="AB257" s="22">
        <f t="shared" si="82"/>
        <v>325.6378887625774</v>
      </c>
      <c r="AC257" s="22">
        <f t="shared" si="83"/>
        <v>745.49964699591953</v>
      </c>
      <c r="AE257" s="491">
        <f t="shared" si="84"/>
        <v>529.23831748217333</v>
      </c>
      <c r="AF257" s="491">
        <f t="shared" si="85"/>
        <v>380.15191252435818</v>
      </c>
      <c r="AG257" s="491">
        <f t="shared" si="86"/>
        <v>-90.571015566423313</v>
      </c>
      <c r="AH257" s="491">
        <f t="shared" si="87"/>
        <v>34.69705405746808</v>
      </c>
      <c r="AI257" s="491">
        <f t="shared" si="88"/>
        <v>853.51626849757645</v>
      </c>
      <c r="AK257" s="491">
        <f t="shared" si="95"/>
        <v>536.80178513255589</v>
      </c>
      <c r="AL257" s="491">
        <f t="shared" si="96"/>
        <v>367.83325088009934</v>
      </c>
      <c r="AM257" s="491">
        <f t="shared" si="97"/>
        <v>-29.98</v>
      </c>
      <c r="AN257" s="491">
        <f t="shared" si="98"/>
        <v>-11.48</v>
      </c>
      <c r="AO257" s="491">
        <f t="shared" si="99"/>
        <v>-91.865386974672703</v>
      </c>
      <c r="AP257" s="491">
        <f t="shared" si="100"/>
        <v>49.701165016839184</v>
      </c>
      <c r="AQ257" s="491">
        <f t="shared" si="94"/>
        <v>821.01081405482159</v>
      </c>
    </row>
    <row r="258" spans="1:43">
      <c r="A258" s="240">
        <v>790</v>
      </c>
      <c r="B258" s="364">
        <v>6</v>
      </c>
      <c r="C258" s="364">
        <v>6</v>
      </c>
      <c r="D258" s="18" t="s">
        <v>281</v>
      </c>
      <c r="E258" s="21">
        <v>23998</v>
      </c>
      <c r="F258" s="21">
        <v>23734</v>
      </c>
      <c r="G258" s="36">
        <v>23515</v>
      </c>
      <c r="H258" s="36"/>
      <c r="I258" s="22">
        <v>2153689.1027409001</v>
      </c>
      <c r="J258" s="36">
        <v>1172559.5668414736</v>
      </c>
      <c r="K258" s="478">
        <f t="shared" si="78"/>
        <v>3326248.6695823735</v>
      </c>
      <c r="L258" s="478"/>
      <c r="M258" s="36">
        <v>2354296.3529862952</v>
      </c>
      <c r="N258" s="36">
        <v>850819.70653299696</v>
      </c>
      <c r="O258" s="36">
        <v>-2149612.4834534908</v>
      </c>
      <c r="P258" s="22">
        <v>823499.88099994743</v>
      </c>
      <c r="Q258" s="19">
        <f t="shared" si="79"/>
        <v>1879003.457065749</v>
      </c>
      <c r="R258" s="22"/>
      <c r="S258" s="22">
        <v>2354296.3529862952</v>
      </c>
      <c r="T258" s="36">
        <v>435441.84623709676</v>
      </c>
      <c r="U258" s="36">
        <v>-704979.7</v>
      </c>
      <c r="V258" s="36">
        <v>-269952.2</v>
      </c>
      <c r="W258" s="491">
        <f t="shared" si="80"/>
        <v>-2149612.4834534908</v>
      </c>
      <c r="X258" s="22">
        <f t="shared" si="92"/>
        <v>1168722.8953709735</v>
      </c>
      <c r="Y258" s="19">
        <f t="shared" si="93"/>
        <v>833916.71114087501</v>
      </c>
      <c r="Z258" s="546"/>
      <c r="AA258" s="22">
        <f t="shared" si="81"/>
        <v>89.744524657925666</v>
      </c>
      <c r="AB258" s="22">
        <f t="shared" si="82"/>
        <v>48.860720345090158</v>
      </c>
      <c r="AC258" s="22">
        <f t="shared" si="83"/>
        <v>138.60524500301582</v>
      </c>
      <c r="AE258" s="491">
        <f t="shared" si="84"/>
        <v>99.195093662521913</v>
      </c>
      <c r="AF258" s="491">
        <f t="shared" si="85"/>
        <v>35.848137968020431</v>
      </c>
      <c r="AG258" s="491">
        <f t="shared" si="86"/>
        <v>-90.571015566423313</v>
      </c>
      <c r="AH258" s="491">
        <f t="shared" si="87"/>
        <v>34.69705405746808</v>
      </c>
      <c r="AI258" s="491">
        <f t="shared" si="88"/>
        <v>79.169270121587132</v>
      </c>
      <c r="AK258" s="491">
        <f t="shared" si="95"/>
        <v>100.118917839094</v>
      </c>
      <c r="AL258" s="491">
        <f t="shared" si="96"/>
        <v>18.517620507637542</v>
      </c>
      <c r="AM258" s="491">
        <f t="shared" si="97"/>
        <v>-29.979999999999997</v>
      </c>
      <c r="AN258" s="491">
        <f t="shared" si="98"/>
        <v>-11.48</v>
      </c>
      <c r="AO258" s="491">
        <f t="shared" si="99"/>
        <v>-91.41452194146251</v>
      </c>
      <c r="AP258" s="491">
        <f t="shared" si="100"/>
        <v>49.701165016839191</v>
      </c>
      <c r="AQ258" s="491">
        <f t="shared" si="94"/>
        <v>35.463181422108228</v>
      </c>
    </row>
    <row r="259" spans="1:43">
      <c r="A259" s="240">
        <v>791</v>
      </c>
      <c r="B259" s="364">
        <v>17</v>
      </c>
      <c r="C259" s="364">
        <v>17</v>
      </c>
      <c r="D259" s="18" t="s">
        <v>282</v>
      </c>
      <c r="E259" s="21">
        <v>5131</v>
      </c>
      <c r="F259" s="21">
        <v>5029</v>
      </c>
      <c r="G259" s="36">
        <v>4931</v>
      </c>
      <c r="H259" s="36"/>
      <c r="I259" s="22">
        <v>1140500.0559376774</v>
      </c>
      <c r="J259" s="36">
        <v>312043.85841197806</v>
      </c>
      <c r="K259" s="478">
        <f t="shared" si="78"/>
        <v>1452543.9143496554</v>
      </c>
      <c r="L259" s="478"/>
      <c r="M259" s="36">
        <v>554688.42463979241</v>
      </c>
      <c r="N259" s="36">
        <v>-24350.344094985019</v>
      </c>
      <c r="O259" s="36">
        <v>-455481.63728354283</v>
      </c>
      <c r="P259" s="22">
        <v>174491.48485500697</v>
      </c>
      <c r="Q259" s="19">
        <f t="shared" si="79"/>
        <v>249347.92811627151</v>
      </c>
      <c r="R259" s="22"/>
      <c r="S259" s="22">
        <v>554688.42463979241</v>
      </c>
      <c r="T259" s="22">
        <v>-10267.834112333234</v>
      </c>
      <c r="U259" s="22">
        <v>-147831.38</v>
      </c>
      <c r="V259" s="22">
        <v>-56607.880000000005</v>
      </c>
      <c r="W259" s="491">
        <f t="shared" si="80"/>
        <v>-455481.63728354283</v>
      </c>
      <c r="X259" s="22">
        <f t="shared" si="92"/>
        <v>245076.44469803403</v>
      </c>
      <c r="Y259" s="19">
        <f t="shared" si="93"/>
        <v>129576.13794195035</v>
      </c>
      <c r="Z259" s="546"/>
      <c r="AA259" s="22">
        <f t="shared" si="81"/>
        <v>222.27637028604119</v>
      </c>
      <c r="AB259" s="22">
        <f t="shared" si="82"/>
        <v>60.815407992979544</v>
      </c>
      <c r="AC259" s="22">
        <f t="shared" si="83"/>
        <v>283.09177827902073</v>
      </c>
      <c r="AE259" s="491">
        <f t="shared" si="84"/>
        <v>110.29795677864236</v>
      </c>
      <c r="AF259" s="491">
        <f t="shared" si="85"/>
        <v>-4.8419853042324554</v>
      </c>
      <c r="AG259" s="491">
        <f t="shared" si="86"/>
        <v>-90.571015566423313</v>
      </c>
      <c r="AH259" s="491">
        <f t="shared" si="87"/>
        <v>34.69705405746808</v>
      </c>
      <c r="AI259" s="491">
        <f t="shared" si="88"/>
        <v>49.582009965454667</v>
      </c>
      <c r="AK259" s="491">
        <f t="shared" si="95"/>
        <v>112.49004758462632</v>
      </c>
      <c r="AL259" s="491">
        <f t="shared" si="96"/>
        <v>-2.0823025983235111</v>
      </c>
      <c r="AM259" s="491">
        <f t="shared" si="97"/>
        <v>-29.98</v>
      </c>
      <c r="AN259" s="491">
        <f t="shared" si="98"/>
        <v>-11.48</v>
      </c>
      <c r="AO259" s="491">
        <f t="shared" si="99"/>
        <v>-92.371047917976639</v>
      </c>
      <c r="AP259" s="491">
        <f t="shared" si="100"/>
        <v>49.701165016839184</v>
      </c>
      <c r="AQ259" s="491">
        <f t="shared" si="94"/>
        <v>26.277862085165353</v>
      </c>
    </row>
    <row r="260" spans="1:43">
      <c r="A260" s="240">
        <v>831</v>
      </c>
      <c r="B260" s="364">
        <v>9</v>
      </c>
      <c r="C260" s="364">
        <v>9</v>
      </c>
      <c r="D260" s="18" t="s">
        <v>283</v>
      </c>
      <c r="E260" s="21">
        <v>4595</v>
      </c>
      <c r="F260" s="21">
        <v>4559</v>
      </c>
      <c r="G260" s="36">
        <v>4625</v>
      </c>
      <c r="H260" s="36"/>
      <c r="I260" s="22">
        <v>277484.27787702432</v>
      </c>
      <c r="J260" s="36">
        <v>395482.0588390918</v>
      </c>
      <c r="K260" s="478">
        <f t="shared" si="78"/>
        <v>672966.33671611617</v>
      </c>
      <c r="L260" s="478"/>
      <c r="M260" s="36">
        <v>101281.78612818329</v>
      </c>
      <c r="N260" s="36">
        <v>190590.02266757912</v>
      </c>
      <c r="O260" s="36">
        <v>-412913.25996732386</v>
      </c>
      <c r="P260" s="22">
        <v>158183.86944799699</v>
      </c>
      <c r="Q260" s="19">
        <f t="shared" si="79"/>
        <v>37142.41827643555</v>
      </c>
      <c r="R260" s="22"/>
      <c r="S260" s="22">
        <v>101281.78612818329</v>
      </c>
      <c r="T260" s="36">
        <v>110801.21062203226</v>
      </c>
      <c r="U260" s="36">
        <v>-138657.5</v>
      </c>
      <c r="V260" s="36">
        <v>-53095</v>
      </c>
      <c r="W260" s="491">
        <f t="shared" si="80"/>
        <v>-412913.25996732386</v>
      </c>
      <c r="X260" s="22">
        <f t="shared" si="92"/>
        <v>229867.88820288124</v>
      </c>
      <c r="Y260" s="19">
        <f t="shared" si="93"/>
        <v>-162714.87501422709</v>
      </c>
      <c r="Z260" s="546"/>
      <c r="AA260" s="22">
        <f t="shared" si="81"/>
        <v>60.388308569537394</v>
      </c>
      <c r="AB260" s="22">
        <f t="shared" si="82"/>
        <v>86.067912696211494</v>
      </c>
      <c r="AC260" s="22">
        <f t="shared" si="83"/>
        <v>146.45622126574889</v>
      </c>
      <c r="AE260" s="491">
        <f t="shared" si="84"/>
        <v>22.215789894315265</v>
      </c>
      <c r="AF260" s="491">
        <f t="shared" si="85"/>
        <v>41.805225415130316</v>
      </c>
      <c r="AG260" s="491">
        <f t="shared" si="86"/>
        <v>-90.571015566423313</v>
      </c>
      <c r="AH260" s="491">
        <f t="shared" si="87"/>
        <v>34.69705405746808</v>
      </c>
      <c r="AI260" s="491">
        <f t="shared" si="88"/>
        <v>8.1470538004903599</v>
      </c>
      <c r="AK260" s="491">
        <f t="shared" si="95"/>
        <v>21.898764568255846</v>
      </c>
      <c r="AL260" s="491">
        <f t="shared" si="96"/>
        <v>23.957018512871841</v>
      </c>
      <c r="AM260" s="491">
        <f t="shared" si="97"/>
        <v>-29.98</v>
      </c>
      <c r="AN260" s="491">
        <f t="shared" si="98"/>
        <v>-11.48</v>
      </c>
      <c r="AO260" s="491">
        <f t="shared" si="99"/>
        <v>-89.278542695637597</v>
      </c>
      <c r="AP260" s="491">
        <f t="shared" si="100"/>
        <v>49.701165016839184</v>
      </c>
      <c r="AQ260" s="491">
        <f t="shared" si="94"/>
        <v>-35.181594597670724</v>
      </c>
    </row>
    <row r="261" spans="1:43">
      <c r="A261" s="240">
        <v>832</v>
      </c>
      <c r="B261" s="364">
        <v>17</v>
      </c>
      <c r="C261" s="364">
        <v>17</v>
      </c>
      <c r="D261" s="18" t="s">
        <v>284</v>
      </c>
      <c r="E261" s="21">
        <v>3913</v>
      </c>
      <c r="F261" s="21">
        <v>3825</v>
      </c>
      <c r="G261" s="36">
        <v>3731</v>
      </c>
      <c r="H261" s="36"/>
      <c r="I261" s="22">
        <v>1776586.5202539766</v>
      </c>
      <c r="J261" s="36">
        <v>1174352.1721804312</v>
      </c>
      <c r="K261" s="478">
        <f t="shared" si="78"/>
        <v>2950938.6924344078</v>
      </c>
      <c r="L261" s="478"/>
      <c r="M261" s="36">
        <v>1613949.5257217507</v>
      </c>
      <c r="N261" s="36">
        <v>992313.12109336723</v>
      </c>
      <c r="O261" s="36">
        <v>-346434.13454156916</v>
      </c>
      <c r="P261" s="22">
        <v>132716.23176981541</v>
      </c>
      <c r="Q261" s="19">
        <f t="shared" si="79"/>
        <v>2392544.7440433642</v>
      </c>
      <c r="R261" s="22"/>
      <c r="S261" s="22">
        <v>1613949.5257217507</v>
      </c>
      <c r="T261" s="36">
        <v>925370.32528853801</v>
      </c>
      <c r="U261" s="36">
        <v>-111855.38</v>
      </c>
      <c r="V261" s="36">
        <v>-42831.880000000005</v>
      </c>
      <c r="W261" s="491">
        <f t="shared" si="80"/>
        <v>-346434.13454156916</v>
      </c>
      <c r="X261" s="22">
        <f t="shared" si="92"/>
        <v>185435.04667782702</v>
      </c>
      <c r="Y261" s="19">
        <f t="shared" si="93"/>
        <v>2223633.5031465464</v>
      </c>
      <c r="Z261" s="546"/>
      <c r="AA261" s="22">
        <f t="shared" si="81"/>
        <v>454.02159986045911</v>
      </c>
      <c r="AB261" s="22">
        <f t="shared" si="82"/>
        <v>300.11555639673685</v>
      </c>
      <c r="AC261" s="22">
        <f t="shared" si="83"/>
        <v>754.13715625719601</v>
      </c>
      <c r="AE261" s="491">
        <f t="shared" si="84"/>
        <v>421.9475884239871</v>
      </c>
      <c r="AF261" s="491">
        <f t="shared" si="85"/>
        <v>259.42826695251432</v>
      </c>
      <c r="AG261" s="491">
        <f t="shared" si="86"/>
        <v>-90.571015566423313</v>
      </c>
      <c r="AH261" s="491">
        <f t="shared" si="87"/>
        <v>34.69705405746808</v>
      </c>
      <c r="AI261" s="491">
        <f t="shared" si="88"/>
        <v>625.50189386754619</v>
      </c>
      <c r="AK261" s="491">
        <f t="shared" si="95"/>
        <v>432.57827009427785</v>
      </c>
      <c r="AL261" s="491">
        <f t="shared" si="96"/>
        <v>248.02206520732727</v>
      </c>
      <c r="AM261" s="491">
        <f t="shared" si="97"/>
        <v>-29.98</v>
      </c>
      <c r="AN261" s="491">
        <f t="shared" si="98"/>
        <v>-11.48</v>
      </c>
      <c r="AO261" s="491">
        <f t="shared" si="99"/>
        <v>-92.852890523068652</v>
      </c>
      <c r="AP261" s="491">
        <f t="shared" si="100"/>
        <v>49.701165016839191</v>
      </c>
      <c r="AQ261" s="491">
        <f t="shared" si="94"/>
        <v>595.98860979537562</v>
      </c>
    </row>
    <row r="262" spans="1:43">
      <c r="A262" s="240">
        <v>833</v>
      </c>
      <c r="B262" s="364">
        <v>2</v>
      </c>
      <c r="C262" s="364">
        <v>2</v>
      </c>
      <c r="D262" s="18" t="s">
        <v>285</v>
      </c>
      <c r="E262" s="21">
        <v>1677</v>
      </c>
      <c r="F262" s="21">
        <v>1691</v>
      </c>
      <c r="G262" s="36">
        <v>1705</v>
      </c>
      <c r="H262" s="36"/>
      <c r="I262" s="22">
        <v>460471.57373023202</v>
      </c>
      <c r="J262" s="36">
        <v>609663.98082167027</v>
      </c>
      <c r="K262" s="478">
        <f t="shared" si="78"/>
        <v>1070135.5545519022</v>
      </c>
      <c r="L262" s="478"/>
      <c r="M262" s="36">
        <v>446074.66432930698</v>
      </c>
      <c r="N262" s="36">
        <v>567765.05453882145</v>
      </c>
      <c r="O262" s="36">
        <v>-153155.58732282181</v>
      </c>
      <c r="P262" s="22">
        <v>58672.718411178525</v>
      </c>
      <c r="Q262" s="19">
        <f t="shared" si="79"/>
        <v>919356.84995648521</v>
      </c>
      <c r="R262" s="22"/>
      <c r="S262" s="22">
        <v>446074.66432930698</v>
      </c>
      <c r="T262" s="36">
        <v>538170.2133085035</v>
      </c>
      <c r="U262" s="36">
        <v>-51115.9</v>
      </c>
      <c r="V262" s="36">
        <v>-19573.400000000001</v>
      </c>
      <c r="W262" s="491">
        <f t="shared" si="80"/>
        <v>-153155.58732282181</v>
      </c>
      <c r="X262" s="22">
        <f t="shared" si="92"/>
        <v>84740.486353710818</v>
      </c>
      <c r="Y262" s="19">
        <f t="shared" si="93"/>
        <v>845140.47666869941</v>
      </c>
      <c r="Z262" s="546"/>
      <c r="AA262" s="22">
        <f t="shared" si="81"/>
        <v>274.58054486000719</v>
      </c>
      <c r="AB262" s="22">
        <f t="shared" si="82"/>
        <v>363.54441313158634</v>
      </c>
      <c r="AC262" s="22">
        <f t="shared" si="83"/>
        <v>638.12495799159342</v>
      </c>
      <c r="AE262" s="491">
        <f t="shared" si="84"/>
        <v>263.79341474234593</v>
      </c>
      <c r="AF262" s="491">
        <f t="shared" si="85"/>
        <v>335.75698080356091</v>
      </c>
      <c r="AG262" s="491">
        <f t="shared" si="86"/>
        <v>-90.571015566423313</v>
      </c>
      <c r="AH262" s="491">
        <f t="shared" si="87"/>
        <v>34.69705405746808</v>
      </c>
      <c r="AI262" s="491">
        <f t="shared" si="88"/>
        <v>543.6764340369516</v>
      </c>
      <c r="AK262" s="491">
        <f t="shared" si="95"/>
        <v>261.62736910809792</v>
      </c>
      <c r="AL262" s="491">
        <f t="shared" si="96"/>
        <v>315.64235384662965</v>
      </c>
      <c r="AM262" s="491">
        <f t="shared" si="97"/>
        <v>-29.98</v>
      </c>
      <c r="AN262" s="491">
        <f t="shared" si="98"/>
        <v>-11.48</v>
      </c>
      <c r="AO262" s="491">
        <f t="shared" si="99"/>
        <v>-89.827323943003989</v>
      </c>
      <c r="AP262" s="491">
        <f t="shared" si="100"/>
        <v>49.701165016839191</v>
      </c>
      <c r="AQ262" s="491">
        <f t="shared" si="94"/>
        <v>495.68356402856273</v>
      </c>
    </row>
    <row r="263" spans="1:43">
      <c r="A263" s="240">
        <v>834</v>
      </c>
      <c r="B263" s="364">
        <v>5</v>
      </c>
      <c r="C263" s="364">
        <v>5</v>
      </c>
      <c r="D263" s="18" t="s">
        <v>286</v>
      </c>
      <c r="E263" s="21">
        <v>5967</v>
      </c>
      <c r="F263" s="21">
        <v>5879</v>
      </c>
      <c r="G263" s="36">
        <v>5844</v>
      </c>
      <c r="H263" s="36"/>
      <c r="I263" s="22">
        <v>1173682.0982292539</v>
      </c>
      <c r="J263" s="36">
        <v>749534.85643869278</v>
      </c>
      <c r="K263" s="478">
        <f t="shared" si="78"/>
        <v>1923216.9546679468</v>
      </c>
      <c r="L263" s="478"/>
      <c r="M263" s="36">
        <v>1625120.9558775544</v>
      </c>
      <c r="N263" s="36">
        <v>937566.64992664231</v>
      </c>
      <c r="O263" s="36">
        <v>-532467.00051500264</v>
      </c>
      <c r="P263" s="22">
        <v>203983.98080385485</v>
      </c>
      <c r="Q263" s="19">
        <f t="shared" si="79"/>
        <v>2234204.5860930486</v>
      </c>
      <c r="R263" s="22"/>
      <c r="S263" s="22">
        <v>1625120.9558775544</v>
      </c>
      <c r="T263" s="36">
        <v>834676.01030923275</v>
      </c>
      <c r="U263" s="36">
        <v>-175203.12</v>
      </c>
      <c r="V263" s="36">
        <v>-67089.119999999995</v>
      </c>
      <c r="W263" s="491">
        <f t="shared" si="80"/>
        <v>-532467.00051500264</v>
      </c>
      <c r="X263" s="22">
        <f t="shared" si="92"/>
        <v>290453.60835840821</v>
      </c>
      <c r="Y263" s="19">
        <f t="shared" si="93"/>
        <v>1975491.3340301923</v>
      </c>
      <c r="Z263" s="546"/>
      <c r="AA263" s="22">
        <f t="shared" si="81"/>
        <v>196.69550833404622</v>
      </c>
      <c r="AB263" s="22">
        <f t="shared" si="82"/>
        <v>125.61334949533983</v>
      </c>
      <c r="AC263" s="22">
        <f t="shared" si="83"/>
        <v>322.30885782938611</v>
      </c>
      <c r="AE263" s="491">
        <f t="shared" si="84"/>
        <v>276.4281265313071</v>
      </c>
      <c r="AF263" s="491">
        <f t="shared" si="85"/>
        <v>159.47723251005993</v>
      </c>
      <c r="AG263" s="491">
        <f t="shared" si="86"/>
        <v>-90.571015566423313</v>
      </c>
      <c r="AH263" s="491">
        <f t="shared" si="87"/>
        <v>34.69705405746808</v>
      </c>
      <c r="AI263" s="491">
        <f t="shared" si="88"/>
        <v>380.03139753241175</v>
      </c>
      <c r="AK263" s="491">
        <f t="shared" si="95"/>
        <v>278.08366801463967</v>
      </c>
      <c r="AL263" s="491">
        <f t="shared" si="96"/>
        <v>142.82614823908841</v>
      </c>
      <c r="AM263" s="491">
        <f t="shared" si="97"/>
        <v>-29.98</v>
      </c>
      <c r="AN263" s="491">
        <f t="shared" si="98"/>
        <v>-11.479999999999999</v>
      </c>
      <c r="AO263" s="491">
        <f t="shared" si="99"/>
        <v>-91.11344978011681</v>
      </c>
      <c r="AP263" s="491">
        <f t="shared" si="100"/>
        <v>49.701165016839184</v>
      </c>
      <c r="AQ263" s="491">
        <f t="shared" si="94"/>
        <v>338.03753149045042</v>
      </c>
    </row>
    <row r="264" spans="1:43">
      <c r="A264" s="240">
        <v>837</v>
      </c>
      <c r="B264" s="364">
        <v>6</v>
      </c>
      <c r="C264" s="364">
        <v>6</v>
      </c>
      <c r="D264" s="18" t="s">
        <v>287</v>
      </c>
      <c r="E264" s="21">
        <v>244223</v>
      </c>
      <c r="F264" s="21">
        <v>249009</v>
      </c>
      <c r="G264" s="36">
        <v>255050</v>
      </c>
      <c r="H264" s="36"/>
      <c r="I264" s="22">
        <v>-53845192.491937794</v>
      </c>
      <c r="J264" s="36">
        <v>-17879235.785679471</v>
      </c>
      <c r="K264" s="478">
        <f t="shared" si="78"/>
        <v>-71724428.277617261</v>
      </c>
      <c r="L264" s="478"/>
      <c r="M264" s="36">
        <v>-34937811.825379469</v>
      </c>
      <c r="N264" s="36">
        <v>-2548022.1881027813</v>
      </c>
      <c r="O264" s="36">
        <v>-22552998.015179504</v>
      </c>
      <c r="P264" s="22">
        <v>8639878.7337960694</v>
      </c>
      <c r="Q264" s="19">
        <f t="shared" si="79"/>
        <v>-51398953.29486569</v>
      </c>
      <c r="R264" s="22"/>
      <c r="S264" s="22">
        <v>-34937811.825379469</v>
      </c>
      <c r="T264" s="36">
        <v>-508407.85533465625</v>
      </c>
      <c r="U264" s="36">
        <v>-7646399</v>
      </c>
      <c r="V264" s="36">
        <v>-2927974</v>
      </c>
      <c r="W264" s="491">
        <f t="shared" si="80"/>
        <v>-22552998.015179504</v>
      </c>
      <c r="X264" s="22">
        <f t="shared" si="92"/>
        <v>12676282.137544833</v>
      </c>
      <c r="Y264" s="19">
        <f t="shared" si="93"/>
        <v>-55897308.558348797</v>
      </c>
      <c r="Z264" s="546"/>
      <c r="AA264" s="22">
        <f t="shared" si="81"/>
        <v>-220.47551824331777</v>
      </c>
      <c r="AB264" s="22">
        <f t="shared" si="82"/>
        <v>-73.208648594438159</v>
      </c>
      <c r="AC264" s="22">
        <f t="shared" si="83"/>
        <v>-293.68416683775592</v>
      </c>
      <c r="AE264" s="491">
        <f t="shared" si="84"/>
        <v>-140.30742593793585</v>
      </c>
      <c r="AF264" s="491">
        <f t="shared" si="85"/>
        <v>-10.232650980899411</v>
      </c>
      <c r="AG264" s="491">
        <f t="shared" si="86"/>
        <v>-90.571015566423313</v>
      </c>
      <c r="AH264" s="491">
        <f t="shared" si="87"/>
        <v>34.69705405746808</v>
      </c>
      <c r="AI264" s="491">
        <f t="shared" si="88"/>
        <v>-206.41403842779053</v>
      </c>
      <c r="AK264" s="491">
        <f t="shared" si="95"/>
        <v>-136.98416712558114</v>
      </c>
      <c r="AL264" s="491">
        <f t="shared" si="96"/>
        <v>-1.9933654394615026</v>
      </c>
      <c r="AM264" s="491">
        <f t="shared" si="97"/>
        <v>-29.98</v>
      </c>
      <c r="AN264" s="491">
        <f t="shared" si="98"/>
        <v>-11.48</v>
      </c>
      <c r="AO264" s="491">
        <f t="shared" si="99"/>
        <v>-88.425791080884153</v>
      </c>
      <c r="AP264" s="491">
        <f t="shared" si="100"/>
        <v>49.701165016839184</v>
      </c>
      <c r="AQ264" s="491">
        <f t="shared" si="94"/>
        <v>-219.16215862908763</v>
      </c>
    </row>
    <row r="265" spans="1:43">
      <c r="A265" s="240">
        <v>844</v>
      </c>
      <c r="B265" s="364">
        <v>11</v>
      </c>
      <c r="C265" s="364">
        <v>11</v>
      </c>
      <c r="D265" s="18" t="s">
        <v>288</v>
      </c>
      <c r="E265" s="21">
        <v>1479</v>
      </c>
      <c r="F265" s="21">
        <v>1441</v>
      </c>
      <c r="G265" s="36">
        <v>1412</v>
      </c>
      <c r="H265" s="36"/>
      <c r="I265" s="22">
        <v>31234.193027492045</v>
      </c>
      <c r="J265" s="36">
        <v>-120860.69158236854</v>
      </c>
      <c r="K265" s="478">
        <f t="shared" si="78"/>
        <v>-89626.498554876496</v>
      </c>
      <c r="L265" s="478"/>
      <c r="M265" s="36">
        <v>155770.66059490759</v>
      </c>
      <c r="N265" s="36">
        <v>-22361.668636851882</v>
      </c>
      <c r="O265" s="36">
        <v>-130512.833431216</v>
      </c>
      <c r="P265" s="22">
        <v>49998.454896811505</v>
      </c>
      <c r="Q265" s="19">
        <f t="shared" si="79"/>
        <v>52894.613423651208</v>
      </c>
      <c r="R265" s="22"/>
      <c r="S265" s="22">
        <v>155770.66059490759</v>
      </c>
      <c r="T265" s="36">
        <v>-4351.163736135285</v>
      </c>
      <c r="U265" s="36">
        <v>-42331.76</v>
      </c>
      <c r="V265" s="36">
        <v>-16209.76</v>
      </c>
      <c r="W265" s="491">
        <f t="shared" si="80"/>
        <v>-130512.833431216</v>
      </c>
      <c r="X265" s="22">
        <f t="shared" si="92"/>
        <v>70178.045003776933</v>
      </c>
      <c r="Y265" s="19">
        <f t="shared" si="93"/>
        <v>32543.188431333227</v>
      </c>
      <c r="Z265" s="546"/>
      <c r="AA265" s="22">
        <f t="shared" si="81"/>
        <v>21.118453703510511</v>
      </c>
      <c r="AB265" s="22">
        <f t="shared" si="82"/>
        <v>-81.717844207145731</v>
      </c>
      <c r="AC265" s="22">
        <f t="shared" si="83"/>
        <v>-60.599390503635227</v>
      </c>
      <c r="AE265" s="491">
        <f t="shared" si="84"/>
        <v>108.0990011068061</v>
      </c>
      <c r="AF265" s="491">
        <f t="shared" si="85"/>
        <v>-15.518160053332327</v>
      </c>
      <c r="AG265" s="491">
        <f t="shared" si="86"/>
        <v>-90.571015566423313</v>
      </c>
      <c r="AH265" s="491">
        <f t="shared" si="87"/>
        <v>34.69705405746808</v>
      </c>
      <c r="AI265" s="491">
        <f t="shared" si="88"/>
        <v>36.706879544518536</v>
      </c>
      <c r="AK265" s="491">
        <f t="shared" si="95"/>
        <v>110.31916472727167</v>
      </c>
      <c r="AL265" s="491">
        <f t="shared" si="96"/>
        <v>-3.0815607196425532</v>
      </c>
      <c r="AM265" s="491">
        <f t="shared" si="97"/>
        <v>-29.98</v>
      </c>
      <c r="AN265" s="491">
        <f t="shared" si="98"/>
        <v>-11.48</v>
      </c>
      <c r="AO265" s="491">
        <f t="shared" si="99"/>
        <v>-92.431185149586398</v>
      </c>
      <c r="AP265" s="491">
        <f t="shared" si="100"/>
        <v>49.701165016839191</v>
      </c>
      <c r="AQ265" s="491">
        <f t="shared" si="94"/>
        <v>23.047583874881887</v>
      </c>
    </row>
    <row r="266" spans="1:43">
      <c r="A266" s="240">
        <v>845</v>
      </c>
      <c r="B266" s="364">
        <v>19</v>
      </c>
      <c r="C266" s="364">
        <v>19</v>
      </c>
      <c r="D266" s="18" t="s">
        <v>289</v>
      </c>
      <c r="E266" s="21">
        <v>2882</v>
      </c>
      <c r="F266" s="21">
        <v>2863</v>
      </c>
      <c r="G266" s="36">
        <v>2831</v>
      </c>
      <c r="H266" s="36"/>
      <c r="I266" s="22">
        <v>132327.87187121573</v>
      </c>
      <c r="J266" s="36">
        <v>9805.6424723850105</v>
      </c>
      <c r="K266" s="478">
        <f t="shared" si="78"/>
        <v>142133.51434360075</v>
      </c>
      <c r="L266" s="478"/>
      <c r="M266" s="36">
        <v>211787.08367977914</v>
      </c>
      <c r="N266" s="36">
        <v>7893.8707466464493</v>
      </c>
      <c r="O266" s="36">
        <v>-259304.81756666995</v>
      </c>
      <c r="P266" s="22">
        <v>99337.665766531107</v>
      </c>
      <c r="Q266" s="19">
        <f t="shared" si="79"/>
        <v>59713.80262628675</v>
      </c>
      <c r="R266" s="22"/>
      <c r="S266" s="22">
        <v>211787.08367977914</v>
      </c>
      <c r="T266" s="36">
        <v>-5845.4581554205706</v>
      </c>
      <c r="U266" s="36">
        <v>-84873.38</v>
      </c>
      <c r="V266" s="36">
        <v>-32499.88</v>
      </c>
      <c r="W266" s="491">
        <f t="shared" si="80"/>
        <v>-259304.81756666995</v>
      </c>
      <c r="X266" s="22">
        <f t="shared" si="92"/>
        <v>140703.99816267175</v>
      </c>
      <c r="Y266" s="19">
        <f t="shared" si="93"/>
        <v>-30032.453879639652</v>
      </c>
      <c r="Z266" s="546"/>
      <c r="AA266" s="22">
        <f t="shared" si="81"/>
        <v>45.915292113537724</v>
      </c>
      <c r="AB266" s="22">
        <f t="shared" si="82"/>
        <v>3.4023742097102745</v>
      </c>
      <c r="AC266" s="22">
        <f t="shared" si="83"/>
        <v>49.317666323248005</v>
      </c>
      <c r="AE266" s="491">
        <f t="shared" si="84"/>
        <v>73.973832930415341</v>
      </c>
      <c r="AF266" s="491">
        <f t="shared" si="85"/>
        <v>2.7572024962090289</v>
      </c>
      <c r="AG266" s="491">
        <f t="shared" si="86"/>
        <v>-90.571015566423313</v>
      </c>
      <c r="AH266" s="491">
        <f t="shared" si="87"/>
        <v>34.69705405746808</v>
      </c>
      <c r="AI266" s="491">
        <f t="shared" si="88"/>
        <v>20.85707391766914</v>
      </c>
      <c r="AK266" s="491">
        <f t="shared" si="95"/>
        <v>74.80999070285381</v>
      </c>
      <c r="AL266" s="491">
        <f t="shared" si="96"/>
        <v>-2.0648033046346064</v>
      </c>
      <c r="AM266" s="491">
        <f t="shared" si="97"/>
        <v>-29.98</v>
      </c>
      <c r="AN266" s="491">
        <f t="shared" si="98"/>
        <v>-11.48</v>
      </c>
      <c r="AO266" s="491">
        <f t="shared" si="99"/>
        <v>-91.594778370423867</v>
      </c>
      <c r="AP266" s="491">
        <f t="shared" si="100"/>
        <v>49.701165016839191</v>
      </c>
      <c r="AQ266" s="491">
        <f t="shared" si="94"/>
        <v>-10.608425955365473</v>
      </c>
    </row>
    <row r="267" spans="1:43">
      <c r="A267" s="240">
        <v>846</v>
      </c>
      <c r="B267" s="364">
        <v>14</v>
      </c>
      <c r="C267" s="364">
        <v>14</v>
      </c>
      <c r="D267" s="18" t="s">
        <v>290</v>
      </c>
      <c r="E267" s="21">
        <v>4952</v>
      </c>
      <c r="F267" s="21">
        <v>4862</v>
      </c>
      <c r="G267" s="36">
        <v>4758</v>
      </c>
      <c r="H267" s="36"/>
      <c r="I267" s="22">
        <v>1754702.8488937281</v>
      </c>
      <c r="J267" s="36">
        <v>726647.81290576479</v>
      </c>
      <c r="K267" s="478">
        <f t="shared" ref="K267:K303" si="101">SUM(I267:J267)</f>
        <v>2481350.6617994928</v>
      </c>
      <c r="L267" s="478"/>
      <c r="M267" s="36">
        <v>1311932.4279102779</v>
      </c>
      <c r="N267" s="36">
        <v>337995.96269179072</v>
      </c>
      <c r="O267" s="36">
        <v>-440356.27768395015</v>
      </c>
      <c r="P267" s="22">
        <v>168697.07682740979</v>
      </c>
      <c r="Q267" s="19">
        <f t="shared" ref="Q267:Q303" si="102">SUM(M267:P267)</f>
        <v>1378269.1897455282</v>
      </c>
      <c r="R267" s="22"/>
      <c r="S267" s="22">
        <v>1311932.4279102779</v>
      </c>
      <c r="T267" s="36">
        <v>252904.23113542993</v>
      </c>
      <c r="U267" s="36">
        <v>-142644.84</v>
      </c>
      <c r="V267" s="36">
        <v>-54621.840000000004</v>
      </c>
      <c r="W267" s="491">
        <f t="shared" ref="W267:W303" si="103">O267</f>
        <v>-440356.27768395015</v>
      </c>
      <c r="X267" s="22">
        <f t="shared" si="92"/>
        <v>236478.14315012086</v>
      </c>
      <c r="Y267" s="19">
        <f t="shared" si="93"/>
        <v>1163691.8445118784</v>
      </c>
      <c r="Z267" s="546"/>
      <c r="AA267" s="22">
        <f t="shared" ref="AA267:AA303" si="104">I267/E267</f>
        <v>354.34225543088206</v>
      </c>
      <c r="AB267" s="22">
        <f t="shared" ref="AB267:AB303" si="105">J267/E267</f>
        <v>146.73824977903166</v>
      </c>
      <c r="AC267" s="22">
        <f t="shared" ref="AC267:AC303" si="106">K267/E267</f>
        <v>501.08050520991372</v>
      </c>
      <c r="AE267" s="491">
        <f t="shared" ref="AE267:AE303" si="107">M267/F267</f>
        <v>269.83390125674163</v>
      </c>
      <c r="AF267" s="491">
        <f t="shared" ref="AF267:AF303" si="108">N267/F267</f>
        <v>69.517886197406568</v>
      </c>
      <c r="AG267" s="491">
        <f t="shared" ref="AG267:AG303" si="109">O267/F267</f>
        <v>-90.571015566423313</v>
      </c>
      <c r="AH267" s="491">
        <f t="shared" ref="AH267:AH303" si="110">P267/F267</f>
        <v>34.69705405746808</v>
      </c>
      <c r="AI267" s="491">
        <f t="shared" ref="AI267:AI303" si="111">Q267/F267</f>
        <v>283.47782594519293</v>
      </c>
      <c r="AK267" s="491">
        <f t="shared" si="95"/>
        <v>275.73191002738082</v>
      </c>
      <c r="AL267" s="491">
        <f t="shared" si="96"/>
        <v>53.153474387437981</v>
      </c>
      <c r="AM267" s="491">
        <f t="shared" si="97"/>
        <v>-29.98</v>
      </c>
      <c r="AN267" s="491">
        <f t="shared" si="98"/>
        <v>-11.48</v>
      </c>
      <c r="AO267" s="491">
        <f t="shared" si="99"/>
        <v>-92.550709895744035</v>
      </c>
      <c r="AP267" s="491">
        <f t="shared" si="100"/>
        <v>49.701165016839191</v>
      </c>
      <c r="AQ267" s="491">
        <f t="shared" si="94"/>
        <v>244.57583953591393</v>
      </c>
    </row>
    <row r="268" spans="1:43">
      <c r="A268" s="240">
        <v>848</v>
      </c>
      <c r="B268" s="364">
        <v>12</v>
      </c>
      <c r="C268" s="364">
        <v>12</v>
      </c>
      <c r="D268" s="18" t="s">
        <v>291</v>
      </c>
      <c r="E268" s="21">
        <v>4241</v>
      </c>
      <c r="F268" s="21">
        <v>4160</v>
      </c>
      <c r="G268" s="36">
        <v>4066</v>
      </c>
      <c r="H268" s="36"/>
      <c r="I268" s="22">
        <v>589498.60468085529</v>
      </c>
      <c r="J268" s="36">
        <v>590624.29512437142</v>
      </c>
      <c r="K268" s="478">
        <f t="shared" si="101"/>
        <v>1180122.8998052268</v>
      </c>
      <c r="L268" s="478"/>
      <c r="M268" s="36">
        <v>38291.144048307695</v>
      </c>
      <c r="N268" s="36">
        <v>143158.5342119933</v>
      </c>
      <c r="O268" s="36">
        <v>-376775.42475632101</v>
      </c>
      <c r="P268" s="22">
        <v>144339.74487906721</v>
      </c>
      <c r="Q268" s="19">
        <f t="shared" si="102"/>
        <v>-50986.001616952795</v>
      </c>
      <c r="R268" s="22"/>
      <c r="S268" s="22">
        <v>38291.144048307695</v>
      </c>
      <c r="T268" s="36">
        <v>70352.774591577676</v>
      </c>
      <c r="U268" s="36">
        <v>-121898.68000000001</v>
      </c>
      <c r="V268" s="36">
        <v>-46677.68</v>
      </c>
      <c r="W268" s="491">
        <f t="shared" si="103"/>
        <v>-376775.42475632101</v>
      </c>
      <c r="X268" s="22">
        <f t="shared" ref="X268:X303" si="112">G268/$G$10*277000000</f>
        <v>202084.93695846811</v>
      </c>
      <c r="Y268" s="19">
        <f t="shared" si="93"/>
        <v>-234622.9291579675</v>
      </c>
      <c r="Z268" s="546"/>
      <c r="AA268" s="22">
        <f t="shared" si="104"/>
        <v>138.99990678633702</v>
      </c>
      <c r="AB268" s="22">
        <f t="shared" si="105"/>
        <v>139.26533721395222</v>
      </c>
      <c r="AC268" s="22">
        <f t="shared" si="106"/>
        <v>278.26524400028927</v>
      </c>
      <c r="AE268" s="491">
        <f t="shared" si="107"/>
        <v>9.2046019346893502</v>
      </c>
      <c r="AF268" s="491">
        <f t="shared" si="108"/>
        <v>34.413109185575316</v>
      </c>
      <c r="AG268" s="491">
        <f t="shared" si="109"/>
        <v>-90.571015566423313</v>
      </c>
      <c r="AH268" s="491">
        <f t="shared" si="110"/>
        <v>34.69705405746808</v>
      </c>
      <c r="AI268" s="491">
        <f t="shared" si="111"/>
        <v>-12.256250388690576</v>
      </c>
      <c r="AK268" s="491">
        <f t="shared" si="95"/>
        <v>9.4173989297362759</v>
      </c>
      <c r="AL268" s="491">
        <f t="shared" si="96"/>
        <v>17.30269911253755</v>
      </c>
      <c r="AM268" s="491">
        <f t="shared" si="97"/>
        <v>-29.98</v>
      </c>
      <c r="AN268" s="491">
        <f t="shared" si="98"/>
        <v>-11.48</v>
      </c>
      <c r="AO268" s="491">
        <f t="shared" si="99"/>
        <v>-92.664885577058783</v>
      </c>
      <c r="AP268" s="491">
        <f t="shared" si="100"/>
        <v>49.701165016839184</v>
      </c>
      <c r="AQ268" s="491">
        <f t="shared" si="94"/>
        <v>-57.703622517945774</v>
      </c>
    </row>
    <row r="269" spans="1:43">
      <c r="A269" s="240">
        <v>849</v>
      </c>
      <c r="B269" s="364">
        <v>16</v>
      </c>
      <c r="C269" s="364">
        <v>16</v>
      </c>
      <c r="D269" s="18" t="s">
        <v>292</v>
      </c>
      <c r="E269" s="21">
        <v>2938</v>
      </c>
      <c r="F269" s="21">
        <v>2903</v>
      </c>
      <c r="G269" s="36">
        <v>2849</v>
      </c>
      <c r="H269" s="36"/>
      <c r="I269" s="22">
        <v>704344.65399877948</v>
      </c>
      <c r="J269" s="36">
        <v>190287.47309936062</v>
      </c>
      <c r="K269" s="478">
        <f t="shared" si="101"/>
        <v>894632.12709814007</v>
      </c>
      <c r="L269" s="478"/>
      <c r="M269" s="36">
        <v>699450.09426301043</v>
      </c>
      <c r="N269" s="36">
        <v>131300.81623448204</v>
      </c>
      <c r="O269" s="36">
        <v>-262927.65818932687</v>
      </c>
      <c r="P269" s="22">
        <v>100725.54792882984</v>
      </c>
      <c r="Q269" s="19">
        <f t="shared" si="102"/>
        <v>668548.80023699533</v>
      </c>
      <c r="R269" s="22"/>
      <c r="S269" s="22">
        <v>699450.09426301043</v>
      </c>
      <c r="T269" s="36">
        <v>80494.296960908337</v>
      </c>
      <c r="U269" s="36">
        <v>-85413.02</v>
      </c>
      <c r="V269" s="36">
        <v>-32706.52</v>
      </c>
      <c r="W269" s="491">
        <f t="shared" si="103"/>
        <v>-262927.65818932687</v>
      </c>
      <c r="X269" s="22">
        <f t="shared" si="112"/>
        <v>141598.61913297485</v>
      </c>
      <c r="Y269" s="19">
        <f t="shared" si="93"/>
        <v>540495.81216756674</v>
      </c>
      <c r="Z269" s="546"/>
      <c r="AA269" s="22">
        <f t="shared" si="104"/>
        <v>239.73609734471731</v>
      </c>
      <c r="AB269" s="22">
        <f t="shared" si="105"/>
        <v>64.767689958938263</v>
      </c>
      <c r="AC269" s="22">
        <f t="shared" si="106"/>
        <v>304.5037873036556</v>
      </c>
      <c r="AE269" s="491">
        <f t="shared" si="107"/>
        <v>240.94043894695503</v>
      </c>
      <c r="AF269" s="491">
        <f t="shared" si="108"/>
        <v>45.229354541674837</v>
      </c>
      <c r="AG269" s="491">
        <f t="shared" si="109"/>
        <v>-90.571015566423313</v>
      </c>
      <c r="AH269" s="491">
        <f t="shared" si="110"/>
        <v>34.69705405746808</v>
      </c>
      <c r="AI269" s="491">
        <f t="shared" si="111"/>
        <v>230.2958319796746</v>
      </c>
      <c r="AK269" s="491">
        <f t="shared" si="95"/>
        <v>245.50722859354525</v>
      </c>
      <c r="AL269" s="491">
        <f t="shared" si="96"/>
        <v>28.253526486805313</v>
      </c>
      <c r="AM269" s="491">
        <f t="shared" si="97"/>
        <v>-29.98</v>
      </c>
      <c r="AN269" s="491">
        <f t="shared" si="98"/>
        <v>-11.48</v>
      </c>
      <c r="AO269" s="491">
        <f t="shared" si="99"/>
        <v>-92.287700312154044</v>
      </c>
      <c r="AP269" s="491">
        <f t="shared" si="100"/>
        <v>49.701165016839191</v>
      </c>
      <c r="AQ269" s="491">
        <f t="shared" si="94"/>
        <v>189.71421978503571</v>
      </c>
    </row>
    <row r="270" spans="1:43">
      <c r="A270" s="240">
        <v>850</v>
      </c>
      <c r="B270" s="364">
        <v>13</v>
      </c>
      <c r="C270" s="364">
        <v>13</v>
      </c>
      <c r="D270" s="18" t="s">
        <v>293</v>
      </c>
      <c r="E270" s="21">
        <v>2387</v>
      </c>
      <c r="F270" s="21">
        <v>2407</v>
      </c>
      <c r="G270" s="36">
        <v>2368</v>
      </c>
      <c r="H270" s="36"/>
      <c r="I270" s="22">
        <v>284626.20327458519</v>
      </c>
      <c r="J270" s="36">
        <v>293810.16443008865</v>
      </c>
      <c r="K270" s="478">
        <f t="shared" si="101"/>
        <v>578436.3677046739</v>
      </c>
      <c r="L270" s="478"/>
      <c r="M270" s="36">
        <v>254195.90239234566</v>
      </c>
      <c r="N270" s="36">
        <v>227546.05290211181</v>
      </c>
      <c r="O270" s="36">
        <v>-218004.4344683809</v>
      </c>
      <c r="P270" s="22">
        <v>83515.809116325661</v>
      </c>
      <c r="Q270" s="19">
        <f t="shared" si="102"/>
        <v>347253.32994240231</v>
      </c>
      <c r="R270" s="22"/>
      <c r="S270" s="22">
        <v>254195.90239234566</v>
      </c>
      <c r="T270" s="36">
        <v>185420.22035251072</v>
      </c>
      <c r="U270" s="36">
        <v>-70992.639999999999</v>
      </c>
      <c r="V270" s="36">
        <v>-27184.639999999999</v>
      </c>
      <c r="W270" s="491">
        <f t="shared" si="103"/>
        <v>-218004.4344683809</v>
      </c>
      <c r="X270" s="22">
        <f t="shared" si="112"/>
        <v>117692.35875987519</v>
      </c>
      <c r="Y270" s="19">
        <f t="shared" si="93"/>
        <v>241126.76703635068</v>
      </c>
      <c r="Z270" s="546"/>
      <c r="AA270" s="22">
        <f t="shared" si="104"/>
        <v>119.2401354313302</v>
      </c>
      <c r="AB270" s="22">
        <f t="shared" si="105"/>
        <v>123.08762648935428</v>
      </c>
      <c r="AC270" s="22">
        <f t="shared" si="106"/>
        <v>242.32776192068451</v>
      </c>
      <c r="AE270" s="491">
        <f t="shared" si="107"/>
        <v>105.60693909112823</v>
      </c>
      <c r="AF270" s="491">
        <f t="shared" si="108"/>
        <v>94.5351279194482</v>
      </c>
      <c r="AG270" s="491">
        <f t="shared" si="109"/>
        <v>-90.571015566423313</v>
      </c>
      <c r="AH270" s="491">
        <f t="shared" si="110"/>
        <v>34.69705405746808</v>
      </c>
      <c r="AI270" s="491">
        <f t="shared" si="111"/>
        <v>144.26810550162122</v>
      </c>
      <c r="AK270" s="491">
        <f t="shared" si="95"/>
        <v>107.34624256433516</v>
      </c>
      <c r="AL270" s="491">
        <f t="shared" si="96"/>
        <v>78.302457919134596</v>
      </c>
      <c r="AM270" s="491">
        <f t="shared" si="97"/>
        <v>-29.98</v>
      </c>
      <c r="AN270" s="491">
        <f t="shared" si="98"/>
        <v>-11.48</v>
      </c>
      <c r="AO270" s="491">
        <f t="shared" si="99"/>
        <v>-92.062683474823018</v>
      </c>
      <c r="AP270" s="491">
        <f t="shared" si="100"/>
        <v>49.701165016839184</v>
      </c>
      <c r="AQ270" s="491">
        <f t="shared" si="94"/>
        <v>101.82718202548593</v>
      </c>
    </row>
    <row r="271" spans="1:43">
      <c r="A271" s="240">
        <v>851</v>
      </c>
      <c r="B271" s="364">
        <v>19</v>
      </c>
      <c r="C271" s="364">
        <v>19</v>
      </c>
      <c r="D271" s="18" t="s">
        <v>294</v>
      </c>
      <c r="E271" s="21">
        <v>21333</v>
      </c>
      <c r="F271" s="21">
        <v>21227</v>
      </c>
      <c r="G271" s="36">
        <v>21018</v>
      </c>
      <c r="H271" s="36"/>
      <c r="I271" s="22">
        <v>-989765.16527233063</v>
      </c>
      <c r="J271" s="36">
        <v>-951868.8144810478</v>
      </c>
      <c r="K271" s="478">
        <f t="shared" si="101"/>
        <v>-1941633.9797533783</v>
      </c>
      <c r="L271" s="478"/>
      <c r="M271" s="36">
        <v>-3437002.791325904</v>
      </c>
      <c r="N271" s="36">
        <v>-2353317.8196818912</v>
      </c>
      <c r="O271" s="36">
        <v>-1922550.9474284677</v>
      </c>
      <c r="P271" s="22">
        <v>736514.36647787492</v>
      </c>
      <c r="Q271" s="19">
        <f t="shared" si="102"/>
        <v>-6976357.1919583874</v>
      </c>
      <c r="R271" s="22"/>
      <c r="S271" s="22">
        <v>-3437002.791325904</v>
      </c>
      <c r="T271" s="36">
        <v>-2088009.7089757768</v>
      </c>
      <c r="U271" s="36">
        <v>-630119.64</v>
      </c>
      <c r="V271" s="36">
        <v>-241286.64</v>
      </c>
      <c r="W271" s="491">
        <f t="shared" si="103"/>
        <v>-1922550.9474284677</v>
      </c>
      <c r="X271" s="22">
        <f t="shared" si="112"/>
        <v>1044619.086323926</v>
      </c>
      <c r="Y271" s="19">
        <f t="shared" si="93"/>
        <v>-7274350.6414062213</v>
      </c>
      <c r="Z271" s="546"/>
      <c r="AA271" s="22">
        <f t="shared" si="104"/>
        <v>-46.395967059125795</v>
      </c>
      <c r="AB271" s="22">
        <f t="shared" si="105"/>
        <v>-44.619547859234416</v>
      </c>
      <c r="AC271" s="22">
        <f t="shared" si="106"/>
        <v>-91.015514918360211</v>
      </c>
      <c r="AE271" s="491">
        <f t="shared" si="107"/>
        <v>-161.91655869062532</v>
      </c>
      <c r="AF271" s="491">
        <f t="shared" si="108"/>
        <v>-110.86436235369536</v>
      </c>
      <c r="AG271" s="491">
        <f t="shared" si="109"/>
        <v>-90.571015566423313</v>
      </c>
      <c r="AH271" s="491">
        <f t="shared" si="110"/>
        <v>34.69705405746808</v>
      </c>
      <c r="AI271" s="491">
        <f t="shared" si="111"/>
        <v>-328.65488255327591</v>
      </c>
      <c r="AK271" s="491">
        <f t="shared" si="95"/>
        <v>-163.52663390074716</v>
      </c>
      <c r="AL271" s="491">
        <f t="shared" si="96"/>
        <v>-99.34388186201241</v>
      </c>
      <c r="AM271" s="491">
        <f t="shared" si="97"/>
        <v>-29.98</v>
      </c>
      <c r="AN271" s="491">
        <f t="shared" si="98"/>
        <v>-11.48</v>
      </c>
      <c r="AO271" s="491">
        <f t="shared" si="99"/>
        <v>-91.471640852053838</v>
      </c>
      <c r="AP271" s="491">
        <f t="shared" si="100"/>
        <v>49.701165016839184</v>
      </c>
      <c r="AQ271" s="491">
        <f t="shared" si="94"/>
        <v>-346.1009915979742</v>
      </c>
    </row>
    <row r="272" spans="1:43">
      <c r="A272" s="240">
        <v>853</v>
      </c>
      <c r="B272" s="364">
        <v>2</v>
      </c>
      <c r="C272" s="364">
        <v>2</v>
      </c>
      <c r="D272" s="18" t="s">
        <v>295</v>
      </c>
      <c r="E272" s="21">
        <v>195137</v>
      </c>
      <c r="F272" s="21">
        <v>197900</v>
      </c>
      <c r="G272" s="36">
        <v>201863</v>
      </c>
      <c r="H272" s="36"/>
      <c r="I272" s="22">
        <v>-17025421.368802838</v>
      </c>
      <c r="J272" s="36">
        <v>1862510.4308394468</v>
      </c>
      <c r="K272" s="478">
        <f t="shared" si="101"/>
        <v>-15162910.937963391</v>
      </c>
      <c r="L272" s="478"/>
      <c r="M272" s="36">
        <v>-21134452.432889041</v>
      </c>
      <c r="N272" s="36">
        <v>90966.655742028204</v>
      </c>
      <c r="O272" s="36">
        <v>-17924003.980595175</v>
      </c>
      <c r="P272" s="22">
        <v>6866546.9979729326</v>
      </c>
      <c r="Q272" s="19">
        <f t="shared" si="102"/>
        <v>-32100942.759769257</v>
      </c>
      <c r="R272" s="22"/>
      <c r="S272" s="22">
        <v>-21134452.432889041</v>
      </c>
      <c r="T272" s="36">
        <v>-404057.34158495668</v>
      </c>
      <c r="U272" s="36">
        <v>-6051852.7400000002</v>
      </c>
      <c r="V272" s="36">
        <v>-2317387.2400000002</v>
      </c>
      <c r="W272" s="491">
        <f t="shared" si="103"/>
        <v>-17924003.980595175</v>
      </c>
      <c r="X272" s="22">
        <f t="shared" si="112"/>
        <v>10032826.273794208</v>
      </c>
      <c r="Y272" s="19">
        <f t="shared" si="93"/>
        <v>-37798927.461274967</v>
      </c>
      <c r="Z272" s="546"/>
      <c r="AA272" s="22">
        <f t="shared" si="104"/>
        <v>-87.248555470273899</v>
      </c>
      <c r="AB272" s="22">
        <f t="shared" si="105"/>
        <v>9.5446298284766442</v>
      </c>
      <c r="AC272" s="22">
        <f t="shared" si="106"/>
        <v>-77.703925641797255</v>
      </c>
      <c r="AE272" s="491">
        <f t="shared" si="107"/>
        <v>-106.79359491101081</v>
      </c>
      <c r="AF272" s="491">
        <f t="shared" si="108"/>
        <v>0.45965970561914199</v>
      </c>
      <c r="AG272" s="491">
        <f t="shared" si="109"/>
        <v>-90.571015566423327</v>
      </c>
      <c r="AH272" s="491">
        <f t="shared" si="110"/>
        <v>34.69705405746808</v>
      </c>
      <c r="AI272" s="491">
        <f t="shared" si="111"/>
        <v>-162.20789671434693</v>
      </c>
      <c r="AK272" s="491">
        <f t="shared" si="95"/>
        <v>-104.69700952075932</v>
      </c>
      <c r="AL272" s="491">
        <f t="shared" si="96"/>
        <v>-2.0016414181150419</v>
      </c>
      <c r="AM272" s="491">
        <f t="shared" si="97"/>
        <v>-29.98</v>
      </c>
      <c r="AN272" s="491">
        <f t="shared" si="98"/>
        <v>-11.48</v>
      </c>
      <c r="AO272" s="491">
        <f t="shared" si="99"/>
        <v>-88.79291390990511</v>
      </c>
      <c r="AP272" s="491">
        <f t="shared" si="100"/>
        <v>49.701165016839184</v>
      </c>
      <c r="AQ272" s="491">
        <f t="shared" si="94"/>
        <v>-187.25039983194031</v>
      </c>
    </row>
    <row r="273" spans="1:43">
      <c r="A273" s="240">
        <v>854</v>
      </c>
      <c r="B273" s="364">
        <v>19</v>
      </c>
      <c r="C273" s="364">
        <v>19</v>
      </c>
      <c r="D273" s="18" t="s">
        <v>296</v>
      </c>
      <c r="E273" s="21">
        <v>3296</v>
      </c>
      <c r="F273" s="21">
        <v>3262</v>
      </c>
      <c r="G273" s="36">
        <v>3253</v>
      </c>
      <c r="H273" s="36"/>
      <c r="I273" s="22">
        <v>515586.66422165488</v>
      </c>
      <c r="J273" s="36">
        <v>194282.35786278188</v>
      </c>
      <c r="K273" s="478">
        <f t="shared" si="101"/>
        <v>709869.02208443673</v>
      </c>
      <c r="L273" s="478"/>
      <c r="M273" s="36">
        <v>-258340.35137623077</v>
      </c>
      <c r="N273" s="36">
        <v>-286399.57760608208</v>
      </c>
      <c r="O273" s="36">
        <v>-295442.65277767286</v>
      </c>
      <c r="P273" s="22">
        <v>113181.79033546087</v>
      </c>
      <c r="Q273" s="19">
        <f t="shared" si="102"/>
        <v>-727000.79142452474</v>
      </c>
      <c r="R273" s="22"/>
      <c r="S273" s="22">
        <v>-258340.35137623077</v>
      </c>
      <c r="T273" s="36">
        <v>-245629.09392382149</v>
      </c>
      <c r="U273" s="36">
        <v>-97524.94</v>
      </c>
      <c r="V273" s="36">
        <v>-37344.44</v>
      </c>
      <c r="W273" s="491">
        <f t="shared" si="103"/>
        <v>-295442.65277767286</v>
      </c>
      <c r="X273" s="22">
        <f t="shared" si="112"/>
        <v>161677.88979977788</v>
      </c>
      <c r="Y273" s="19">
        <f t="shared" si="93"/>
        <v>-772603.58827794727</v>
      </c>
      <c r="Z273" s="546"/>
      <c r="AA273" s="22">
        <f t="shared" si="104"/>
        <v>156.42799278569626</v>
      </c>
      <c r="AB273" s="22">
        <f t="shared" si="105"/>
        <v>58.944890128271204</v>
      </c>
      <c r="AC273" s="22">
        <f t="shared" si="106"/>
        <v>215.37288291396746</v>
      </c>
      <c r="AE273" s="491">
        <f t="shared" si="107"/>
        <v>-79.196919489954254</v>
      </c>
      <c r="AF273" s="491">
        <f t="shared" si="108"/>
        <v>-87.798766893342147</v>
      </c>
      <c r="AG273" s="491">
        <f t="shared" si="109"/>
        <v>-90.571015566423313</v>
      </c>
      <c r="AH273" s="491">
        <f t="shared" si="110"/>
        <v>34.69705405746808</v>
      </c>
      <c r="AI273" s="491">
        <f t="shared" si="111"/>
        <v>-222.86964789225161</v>
      </c>
      <c r="AK273" s="491">
        <f t="shared" si="95"/>
        <v>-79.416031778736794</v>
      </c>
      <c r="AL273" s="491">
        <f t="shared" si="96"/>
        <v>-75.508482607999227</v>
      </c>
      <c r="AM273" s="491">
        <f t="shared" si="97"/>
        <v>-29.98</v>
      </c>
      <c r="AN273" s="491">
        <f t="shared" si="98"/>
        <v>-11.48</v>
      </c>
      <c r="AO273" s="491">
        <f t="shared" si="99"/>
        <v>-90.821596304233893</v>
      </c>
      <c r="AP273" s="491">
        <f t="shared" si="100"/>
        <v>49.701165016839191</v>
      </c>
      <c r="AQ273" s="491">
        <f t="shared" si="94"/>
        <v>-237.50494567413074</v>
      </c>
    </row>
    <row r="274" spans="1:43">
      <c r="A274" s="240">
        <v>857</v>
      </c>
      <c r="B274" s="364">
        <v>11</v>
      </c>
      <c r="C274" s="364">
        <v>11</v>
      </c>
      <c r="D274" s="18" t="s">
        <v>297</v>
      </c>
      <c r="E274" s="21">
        <v>2420</v>
      </c>
      <c r="F274" s="21">
        <v>2394</v>
      </c>
      <c r="G274" s="36">
        <v>2313</v>
      </c>
      <c r="H274" s="36"/>
      <c r="I274" s="22">
        <v>-1109813.7035469699</v>
      </c>
      <c r="J274" s="36">
        <v>-750493.89775389875</v>
      </c>
      <c r="K274" s="478">
        <f t="shared" si="101"/>
        <v>-1860307.6013008687</v>
      </c>
      <c r="L274" s="478"/>
      <c r="M274" s="36">
        <v>-1022230.9657185172</v>
      </c>
      <c r="N274" s="36">
        <v>-666225.73290081648</v>
      </c>
      <c r="O274" s="36">
        <v>-216827.01126601742</v>
      </c>
      <c r="P274" s="22">
        <v>83064.747413578589</v>
      </c>
      <c r="Q274" s="19">
        <f t="shared" si="102"/>
        <v>-1822218.9624717722</v>
      </c>
      <c r="R274" s="22"/>
      <c r="S274" s="22">
        <v>-1022230.9657185172</v>
      </c>
      <c r="T274" s="36">
        <v>-636304.04745160369</v>
      </c>
      <c r="U274" s="36">
        <v>-69343.740000000005</v>
      </c>
      <c r="V274" s="36">
        <v>-26553.24</v>
      </c>
      <c r="W274" s="491">
        <f t="shared" si="103"/>
        <v>-216827.01126601742</v>
      </c>
      <c r="X274" s="22">
        <f t="shared" si="112"/>
        <v>114958.79468394903</v>
      </c>
      <c r="Y274" s="19">
        <f t="shared" si="93"/>
        <v>-1856300.209752189</v>
      </c>
      <c r="Z274" s="546"/>
      <c r="AA274" s="22">
        <f t="shared" si="104"/>
        <v>-458.6007039450289</v>
      </c>
      <c r="AB274" s="22">
        <f t="shared" si="105"/>
        <v>-310.12144535285074</v>
      </c>
      <c r="AC274" s="22">
        <f t="shared" si="106"/>
        <v>-768.72214929787958</v>
      </c>
      <c r="AE274" s="491">
        <f t="shared" si="107"/>
        <v>-426.99706170364129</v>
      </c>
      <c r="AF274" s="491">
        <f t="shared" si="108"/>
        <v>-278.28977982490244</v>
      </c>
      <c r="AG274" s="491">
        <f t="shared" si="109"/>
        <v>-90.571015566423313</v>
      </c>
      <c r="AH274" s="491">
        <f t="shared" si="110"/>
        <v>34.69705405746808</v>
      </c>
      <c r="AI274" s="491">
        <f t="shared" si="111"/>
        <v>-761.16080303749879</v>
      </c>
      <c r="AK274" s="491">
        <f t="shared" si="95"/>
        <v>-441.95026619909953</v>
      </c>
      <c r="AL274" s="491">
        <f t="shared" si="96"/>
        <v>-275.09902613558307</v>
      </c>
      <c r="AM274" s="491">
        <f t="shared" si="97"/>
        <v>-29.980000000000004</v>
      </c>
      <c r="AN274" s="491">
        <f t="shared" si="98"/>
        <v>-11.48</v>
      </c>
      <c r="AO274" s="491">
        <f t="shared" si="99"/>
        <v>-93.742763193263045</v>
      </c>
      <c r="AP274" s="491">
        <f t="shared" si="100"/>
        <v>49.701165016839184</v>
      </c>
      <c r="AQ274" s="491">
        <f t="shared" si="94"/>
        <v>-802.55089051110633</v>
      </c>
    </row>
    <row r="275" spans="1:43">
      <c r="A275" s="240">
        <v>858</v>
      </c>
      <c r="B275" s="364">
        <v>1</v>
      </c>
      <c r="C275" s="484">
        <v>33</v>
      </c>
      <c r="D275" s="18" t="s">
        <v>298</v>
      </c>
      <c r="E275" s="21">
        <v>39718</v>
      </c>
      <c r="F275" s="21">
        <v>40384</v>
      </c>
      <c r="G275" s="36">
        <v>41338</v>
      </c>
      <c r="H275" s="36"/>
      <c r="I275" s="22">
        <v>4186990.4005118897</v>
      </c>
      <c r="J275" s="36">
        <v>1964928.3638382002</v>
      </c>
      <c r="K275" s="478">
        <f t="shared" si="101"/>
        <v>6151918.7643500902</v>
      </c>
      <c r="L275" s="478"/>
      <c r="M275" s="36">
        <v>6582324.6886532791</v>
      </c>
      <c r="N275" s="36">
        <v>2791942.0737676555</v>
      </c>
      <c r="O275" s="36">
        <v>-3657619.8926344393</v>
      </c>
      <c r="P275" s="22">
        <v>1401205.8310567909</v>
      </c>
      <c r="Q275" s="19">
        <f t="shared" si="102"/>
        <v>7117852.7008432858</v>
      </c>
      <c r="R275" s="22"/>
      <c r="S275" s="22">
        <v>6582324.6886532791</v>
      </c>
      <c r="T275" s="36">
        <v>2085166.161144851</v>
      </c>
      <c r="U275" s="36">
        <v>-1239313.24</v>
      </c>
      <c r="V275" s="36">
        <v>-474560.24</v>
      </c>
      <c r="W275" s="491">
        <f t="shared" si="103"/>
        <v>-3657619.8926344393</v>
      </c>
      <c r="X275" s="22">
        <f t="shared" si="112"/>
        <v>2054546.7594660984</v>
      </c>
      <c r="Y275" s="19">
        <f t="shared" si="93"/>
        <v>5350544.2366297888</v>
      </c>
      <c r="Z275" s="546"/>
      <c r="AA275" s="22">
        <f t="shared" si="104"/>
        <v>105.41795660687572</v>
      </c>
      <c r="AB275" s="22">
        <f t="shared" si="105"/>
        <v>49.471986601495551</v>
      </c>
      <c r="AC275" s="22">
        <f t="shared" si="106"/>
        <v>154.88994320837128</v>
      </c>
      <c r="AE275" s="491">
        <f t="shared" si="107"/>
        <v>162.99338076102612</v>
      </c>
      <c r="AF275" s="491">
        <f t="shared" si="108"/>
        <v>69.134857214928076</v>
      </c>
      <c r="AG275" s="491">
        <f t="shared" si="109"/>
        <v>-90.571015566423313</v>
      </c>
      <c r="AH275" s="491">
        <f t="shared" si="110"/>
        <v>34.69705405746808</v>
      </c>
      <c r="AI275" s="491">
        <f t="shared" si="111"/>
        <v>176.25427646699896</v>
      </c>
      <c r="AK275" s="491">
        <f t="shared" si="95"/>
        <v>159.23181306916831</v>
      </c>
      <c r="AL275" s="491">
        <f t="shared" si="96"/>
        <v>50.441873364576203</v>
      </c>
      <c r="AM275" s="491">
        <f t="shared" si="97"/>
        <v>-29.98</v>
      </c>
      <c r="AN275" s="491">
        <f t="shared" si="98"/>
        <v>-11.48</v>
      </c>
      <c r="AO275" s="491">
        <f t="shared" si="99"/>
        <v>-88.480814084726873</v>
      </c>
      <c r="AP275" s="491">
        <f t="shared" si="100"/>
        <v>49.701165016839191</v>
      </c>
      <c r="AQ275" s="491">
        <f t="shared" si="94"/>
        <v>129.4340373658568</v>
      </c>
    </row>
    <row r="276" spans="1:43">
      <c r="A276" s="240">
        <v>859</v>
      </c>
      <c r="B276" s="364">
        <v>17</v>
      </c>
      <c r="C276" s="364">
        <v>17</v>
      </c>
      <c r="D276" s="18" t="s">
        <v>299</v>
      </c>
      <c r="E276" s="21">
        <v>6593</v>
      </c>
      <c r="F276" s="21">
        <v>6562</v>
      </c>
      <c r="G276" s="36">
        <v>6525</v>
      </c>
      <c r="H276" s="36"/>
      <c r="I276" s="22">
        <v>-1269966.4205834512</v>
      </c>
      <c r="J276" s="36">
        <v>-1602539.1589233917</v>
      </c>
      <c r="K276" s="478">
        <f t="shared" si="101"/>
        <v>-2872505.5795068429</v>
      </c>
      <c r="L276" s="478"/>
      <c r="M276" s="36">
        <v>-1586681.3789111814</v>
      </c>
      <c r="N276" s="36">
        <v>-1742558.7798981487</v>
      </c>
      <c r="O276" s="36">
        <v>-594327.00414686976</v>
      </c>
      <c r="P276" s="22">
        <v>227682.06872510555</v>
      </c>
      <c r="Q276" s="19">
        <f t="shared" si="102"/>
        <v>-3695885.0942310947</v>
      </c>
      <c r="R276" s="22"/>
      <c r="S276" s="22">
        <v>-1586681.3789111814</v>
      </c>
      <c r="T276" s="36">
        <v>-1660542.8651455445</v>
      </c>
      <c r="U276" s="36">
        <v>-195619.5</v>
      </c>
      <c r="V276" s="36">
        <v>-74907</v>
      </c>
      <c r="W276" s="491">
        <f t="shared" si="103"/>
        <v>-594327.00414686976</v>
      </c>
      <c r="X276" s="22">
        <f t="shared" si="112"/>
        <v>324300.1017348757</v>
      </c>
      <c r="Y276" s="19">
        <f t="shared" si="93"/>
        <v>-3787777.6464687199</v>
      </c>
      <c r="Z276" s="546"/>
      <c r="AA276" s="22">
        <f t="shared" si="104"/>
        <v>-192.62345223471124</v>
      </c>
      <c r="AB276" s="22">
        <f t="shared" si="105"/>
        <v>-243.06676155367688</v>
      </c>
      <c r="AC276" s="22">
        <f t="shared" si="106"/>
        <v>-435.69021378838812</v>
      </c>
      <c r="AE276" s="491">
        <f t="shared" si="107"/>
        <v>-241.79844238207579</v>
      </c>
      <c r="AF276" s="491">
        <f t="shared" si="108"/>
        <v>-265.55299907012324</v>
      </c>
      <c r="AG276" s="491">
        <f t="shared" si="109"/>
        <v>-90.571015566423313</v>
      </c>
      <c r="AH276" s="491">
        <f t="shared" si="110"/>
        <v>34.69705405746808</v>
      </c>
      <c r="AI276" s="491">
        <f t="shared" si="111"/>
        <v>-563.22540296115437</v>
      </c>
      <c r="AK276" s="491">
        <f t="shared" si="95"/>
        <v>-243.16955998638795</v>
      </c>
      <c r="AL276" s="491">
        <f t="shared" si="96"/>
        <v>-254.48932799165433</v>
      </c>
      <c r="AM276" s="491">
        <f t="shared" si="97"/>
        <v>-29.98</v>
      </c>
      <c r="AN276" s="491">
        <f t="shared" si="98"/>
        <v>-11.48</v>
      </c>
      <c r="AO276" s="491">
        <f t="shared" si="99"/>
        <v>-91.084598336685019</v>
      </c>
      <c r="AP276" s="491">
        <f t="shared" si="100"/>
        <v>49.701165016839191</v>
      </c>
      <c r="AQ276" s="491">
        <f t="shared" si="94"/>
        <v>-580.5023212978881</v>
      </c>
    </row>
    <row r="277" spans="1:43">
      <c r="A277" s="240">
        <v>886</v>
      </c>
      <c r="B277" s="364">
        <v>4</v>
      </c>
      <c r="C277" s="364">
        <v>4</v>
      </c>
      <c r="D277" s="18" t="s">
        <v>300</v>
      </c>
      <c r="E277" s="21">
        <v>12669</v>
      </c>
      <c r="F277" s="21">
        <v>12599</v>
      </c>
      <c r="G277" s="36">
        <v>12533</v>
      </c>
      <c r="H277" s="36"/>
      <c r="I277" s="22">
        <v>-141052.78831426238</v>
      </c>
      <c r="J277" s="36">
        <v>-565052.86245624186</v>
      </c>
      <c r="K277" s="478">
        <f t="shared" si="101"/>
        <v>-706105.65077050426</v>
      </c>
      <c r="L277" s="478"/>
      <c r="M277" s="36">
        <v>-566700.24027050578</v>
      </c>
      <c r="N277" s="36">
        <v>-712311.40490658081</v>
      </c>
      <c r="O277" s="36">
        <v>-1141104.2251213673</v>
      </c>
      <c r="P277" s="22">
        <v>437148.18407004036</v>
      </c>
      <c r="Q277" s="19">
        <f t="shared" si="102"/>
        <v>-1982967.6862284131</v>
      </c>
      <c r="R277" s="22"/>
      <c r="S277" s="22">
        <v>-566700.24027050578</v>
      </c>
      <c r="T277" s="36">
        <v>-554841.34852620016</v>
      </c>
      <c r="U277" s="36">
        <v>-375739.34</v>
      </c>
      <c r="V277" s="36">
        <v>-143878.84</v>
      </c>
      <c r="W277" s="491">
        <f t="shared" si="103"/>
        <v>-1141104.2251213673</v>
      </c>
      <c r="X277" s="22">
        <f t="shared" si="112"/>
        <v>622904.70115604543</v>
      </c>
      <c r="Y277" s="19">
        <f t="shared" si="93"/>
        <v>-2159359.2927620281</v>
      </c>
      <c r="Z277" s="546"/>
      <c r="AA277" s="22">
        <f t="shared" si="104"/>
        <v>-11.133695501954564</v>
      </c>
      <c r="AB277" s="22">
        <f t="shared" si="105"/>
        <v>-44.60122049540152</v>
      </c>
      <c r="AC277" s="22">
        <f t="shared" si="106"/>
        <v>-55.734915997356083</v>
      </c>
      <c r="AE277" s="491">
        <f t="shared" si="107"/>
        <v>-44.979779369037686</v>
      </c>
      <c r="AF277" s="491">
        <f t="shared" si="108"/>
        <v>-56.537138257526848</v>
      </c>
      <c r="AG277" s="491">
        <f t="shared" si="109"/>
        <v>-90.571015566423313</v>
      </c>
      <c r="AH277" s="491">
        <f t="shared" si="110"/>
        <v>34.69705405746808</v>
      </c>
      <c r="AI277" s="491">
        <f t="shared" si="111"/>
        <v>-157.39087913551973</v>
      </c>
      <c r="AK277" s="491">
        <f t="shared" si="95"/>
        <v>-45.216647272840163</v>
      </c>
      <c r="AL277" s="491">
        <f t="shared" si="96"/>
        <v>-44.270433936503643</v>
      </c>
      <c r="AM277" s="491">
        <f t="shared" si="97"/>
        <v>-29.98</v>
      </c>
      <c r="AN277" s="491">
        <f t="shared" si="98"/>
        <v>-11.48</v>
      </c>
      <c r="AO277" s="491">
        <f t="shared" si="99"/>
        <v>-91.047971365304974</v>
      </c>
      <c r="AP277" s="491">
        <f t="shared" si="100"/>
        <v>49.701165016839177</v>
      </c>
      <c r="AQ277" s="491">
        <f t="shared" si="94"/>
        <v>-172.29388755780963</v>
      </c>
    </row>
    <row r="278" spans="1:43">
      <c r="A278" s="240">
        <v>887</v>
      </c>
      <c r="B278" s="364">
        <v>6</v>
      </c>
      <c r="C278" s="364">
        <v>6</v>
      </c>
      <c r="D278" s="18" t="s">
        <v>301</v>
      </c>
      <c r="E278" s="21">
        <v>4669</v>
      </c>
      <c r="F278" s="21">
        <v>4569</v>
      </c>
      <c r="G278" s="36">
        <v>4568</v>
      </c>
      <c r="H278" s="36"/>
      <c r="I278" s="22">
        <v>-413029.62838200323</v>
      </c>
      <c r="J278" s="36">
        <v>-194736.86893043312</v>
      </c>
      <c r="K278" s="478">
        <f t="shared" si="101"/>
        <v>-607766.49731243635</v>
      </c>
      <c r="L278" s="478"/>
      <c r="M278" s="36">
        <v>-584514.75388125516</v>
      </c>
      <c r="N278" s="36">
        <v>-259900.02118778325</v>
      </c>
      <c r="O278" s="36">
        <v>-413818.9701229881</v>
      </c>
      <c r="P278" s="22">
        <v>158530.83998857165</v>
      </c>
      <c r="Q278" s="19">
        <f t="shared" si="102"/>
        <v>-1099702.9052034549</v>
      </c>
      <c r="R278" s="22"/>
      <c r="S278" s="22">
        <v>-584514.75388125516</v>
      </c>
      <c r="T278" s="36">
        <v>-202793.84707857147</v>
      </c>
      <c r="U278" s="36">
        <v>-136948.64000000001</v>
      </c>
      <c r="V278" s="36">
        <v>-52440.639999999999</v>
      </c>
      <c r="W278" s="491">
        <f t="shared" si="103"/>
        <v>-413818.9701229881</v>
      </c>
      <c r="X278" s="22">
        <f t="shared" si="112"/>
        <v>227034.92179692141</v>
      </c>
      <c r="Y278" s="19">
        <f t="shared" si="93"/>
        <v>-1163481.9292858934</v>
      </c>
      <c r="Z278" s="546"/>
      <c r="AA278" s="22">
        <f t="shared" si="104"/>
        <v>-88.46211788006066</v>
      </c>
      <c r="AB278" s="22">
        <f t="shared" si="105"/>
        <v>-41.708474819111828</v>
      </c>
      <c r="AC278" s="22">
        <f t="shared" si="106"/>
        <v>-130.17059269917249</v>
      </c>
      <c r="AE278" s="491">
        <f t="shared" si="107"/>
        <v>-127.93056552445944</v>
      </c>
      <c r="AF278" s="491">
        <f t="shared" si="108"/>
        <v>-56.883348913938114</v>
      </c>
      <c r="AG278" s="491">
        <f t="shared" si="109"/>
        <v>-90.571015566423313</v>
      </c>
      <c r="AH278" s="491">
        <f t="shared" si="110"/>
        <v>34.69705405746808</v>
      </c>
      <c r="AI278" s="491">
        <f t="shared" si="111"/>
        <v>-240.68787594735278</v>
      </c>
      <c r="AK278" s="491">
        <f t="shared" si="95"/>
        <v>-127.95857134002959</v>
      </c>
      <c r="AL278" s="491">
        <f t="shared" si="96"/>
        <v>-44.394449885851898</v>
      </c>
      <c r="AM278" s="491">
        <f t="shared" si="97"/>
        <v>-29.980000000000004</v>
      </c>
      <c r="AN278" s="491">
        <f t="shared" si="98"/>
        <v>-11.48</v>
      </c>
      <c r="AO278" s="491">
        <f t="shared" si="99"/>
        <v>-90.59084284653855</v>
      </c>
      <c r="AP278" s="491">
        <f t="shared" si="100"/>
        <v>49.701165016839184</v>
      </c>
      <c r="AQ278" s="491">
        <f t="shared" si="94"/>
        <v>-254.70269905558087</v>
      </c>
    </row>
    <row r="279" spans="1:43">
      <c r="A279" s="240">
        <v>889</v>
      </c>
      <c r="B279" s="364">
        <v>17</v>
      </c>
      <c r="C279" s="364">
        <v>17</v>
      </c>
      <c r="D279" s="18" t="s">
        <v>302</v>
      </c>
      <c r="E279" s="21">
        <v>2568</v>
      </c>
      <c r="F279" s="21">
        <v>2523</v>
      </c>
      <c r="G279" s="36">
        <v>2491</v>
      </c>
      <c r="H279" s="36"/>
      <c r="I279" s="22">
        <v>1089285.4322706249</v>
      </c>
      <c r="J279" s="36">
        <v>428441.06138360279</v>
      </c>
      <c r="K279" s="478">
        <f t="shared" si="101"/>
        <v>1517726.4936542278</v>
      </c>
      <c r="L279" s="478"/>
      <c r="M279" s="36">
        <v>1056890.4771927751</v>
      </c>
      <c r="N279" s="36">
        <v>358347.78734368813</v>
      </c>
      <c r="O279" s="36">
        <v>-228510.67227408601</v>
      </c>
      <c r="P279" s="22">
        <v>87540.667386991961</v>
      </c>
      <c r="Q279" s="19">
        <f t="shared" si="102"/>
        <v>1274268.2596493692</v>
      </c>
      <c r="R279" s="22"/>
      <c r="S279" s="22">
        <v>1056890.4771927751</v>
      </c>
      <c r="T279" s="36">
        <v>314191.794189287</v>
      </c>
      <c r="U279" s="36">
        <v>-74680.180000000008</v>
      </c>
      <c r="V279" s="36">
        <v>-28596.68</v>
      </c>
      <c r="W279" s="491">
        <f t="shared" si="103"/>
        <v>-228510.67227408601</v>
      </c>
      <c r="X279" s="22">
        <f t="shared" si="112"/>
        <v>123805.6020569464</v>
      </c>
      <c r="Y279" s="19">
        <f t="shared" si="93"/>
        <v>1163100.3411649228</v>
      </c>
      <c r="Z279" s="546"/>
      <c r="AA279" s="22">
        <f t="shared" si="104"/>
        <v>424.17657019884149</v>
      </c>
      <c r="AB279" s="22">
        <f t="shared" si="105"/>
        <v>166.8384195419014</v>
      </c>
      <c r="AC279" s="22">
        <f t="shared" si="106"/>
        <v>591.01498974074286</v>
      </c>
      <c r="AE279" s="491">
        <f t="shared" si="107"/>
        <v>418.90228981085022</v>
      </c>
      <c r="AF279" s="491">
        <f t="shared" si="108"/>
        <v>142.03241670380029</v>
      </c>
      <c r="AG279" s="491">
        <f t="shared" si="109"/>
        <v>-90.571015566423313</v>
      </c>
      <c r="AH279" s="491">
        <f t="shared" si="110"/>
        <v>34.69705405746808</v>
      </c>
      <c r="AI279" s="491">
        <f t="shared" si="111"/>
        <v>505.06074500569525</v>
      </c>
      <c r="AK279" s="491">
        <f t="shared" si="95"/>
        <v>424.28361187987758</v>
      </c>
      <c r="AL279" s="491">
        <f t="shared" si="96"/>
        <v>126.13078851436651</v>
      </c>
      <c r="AM279" s="491">
        <f t="shared" si="97"/>
        <v>-29.980000000000004</v>
      </c>
      <c r="AN279" s="491">
        <f t="shared" si="98"/>
        <v>-11.48</v>
      </c>
      <c r="AO279" s="491">
        <f t="shared" si="99"/>
        <v>-91.734513156999597</v>
      </c>
      <c r="AP279" s="491">
        <f t="shared" si="100"/>
        <v>49.701165016839184</v>
      </c>
      <c r="AQ279" s="491">
        <f t="shared" si="94"/>
        <v>466.9210522540838</v>
      </c>
    </row>
    <row r="280" spans="1:43">
      <c r="A280" s="240">
        <v>890</v>
      </c>
      <c r="B280" s="364">
        <v>19</v>
      </c>
      <c r="C280" s="364">
        <v>19</v>
      </c>
      <c r="D280" s="18" t="s">
        <v>303</v>
      </c>
      <c r="E280" s="21">
        <v>1176</v>
      </c>
      <c r="F280" s="21">
        <v>1180</v>
      </c>
      <c r="G280" s="36">
        <v>1139</v>
      </c>
      <c r="H280" s="36"/>
      <c r="I280" s="22">
        <v>119373.96570226965</v>
      </c>
      <c r="J280" s="36">
        <v>577144.85916695406</v>
      </c>
      <c r="K280" s="478">
        <f t="shared" si="101"/>
        <v>696518.82486922375</v>
      </c>
      <c r="L280" s="478"/>
      <c r="M280" s="36">
        <v>-40856.341757125891</v>
      </c>
      <c r="N280" s="36">
        <v>447758.06883411878</v>
      </c>
      <c r="O280" s="36">
        <v>-106873.7983683795</v>
      </c>
      <c r="P280" s="22">
        <v>40942.523787812337</v>
      </c>
      <c r="Q280" s="19">
        <f t="shared" si="102"/>
        <v>340970.45249642571</v>
      </c>
      <c r="R280" s="22"/>
      <c r="S280" s="22">
        <v>-40856.341757125891</v>
      </c>
      <c r="T280" s="36">
        <v>427106.43509563553</v>
      </c>
      <c r="U280" s="36">
        <v>-34147.22</v>
      </c>
      <c r="V280" s="36">
        <v>-13075.720000000001</v>
      </c>
      <c r="W280" s="491">
        <f t="shared" si="103"/>
        <v>-106873.7983683795</v>
      </c>
      <c r="X280" s="22">
        <f t="shared" si="112"/>
        <v>56609.626954179832</v>
      </c>
      <c r="Y280" s="19">
        <f t="shared" si="93"/>
        <v>288762.98192431004</v>
      </c>
      <c r="Z280" s="546"/>
      <c r="AA280" s="22">
        <f t="shared" si="104"/>
        <v>101.50847423662385</v>
      </c>
      <c r="AB280" s="22">
        <f t="shared" si="105"/>
        <v>490.7694380671378</v>
      </c>
      <c r="AC280" s="22">
        <f t="shared" si="106"/>
        <v>592.2779123037617</v>
      </c>
      <c r="AE280" s="491">
        <f t="shared" si="107"/>
        <v>-34.624018438242281</v>
      </c>
      <c r="AF280" s="491">
        <f t="shared" si="108"/>
        <v>379.4559905373888</v>
      </c>
      <c r="AG280" s="491">
        <f t="shared" si="109"/>
        <v>-90.571015566423313</v>
      </c>
      <c r="AH280" s="491">
        <f t="shared" si="110"/>
        <v>34.69705405746808</v>
      </c>
      <c r="AI280" s="491">
        <f t="shared" si="111"/>
        <v>288.95801059019129</v>
      </c>
      <c r="AK280" s="491">
        <f t="shared" si="95"/>
        <v>-35.870361507573215</v>
      </c>
      <c r="AL280" s="491">
        <f t="shared" si="96"/>
        <v>374.98370069853866</v>
      </c>
      <c r="AM280" s="491">
        <f t="shared" si="97"/>
        <v>-29.98</v>
      </c>
      <c r="AN280" s="491">
        <f t="shared" si="98"/>
        <v>-11.48</v>
      </c>
      <c r="AO280" s="491">
        <f t="shared" si="99"/>
        <v>-93.831254054766902</v>
      </c>
      <c r="AP280" s="491">
        <f t="shared" si="100"/>
        <v>49.701165016839184</v>
      </c>
      <c r="AQ280" s="491">
        <f t="shared" si="94"/>
        <v>253.52325015303779</v>
      </c>
    </row>
    <row r="281" spans="1:43">
      <c r="A281" s="240">
        <v>892</v>
      </c>
      <c r="B281" s="364">
        <v>13</v>
      </c>
      <c r="C281" s="364">
        <v>13</v>
      </c>
      <c r="D281" s="18" t="s">
        <v>304</v>
      </c>
      <c r="E281" s="21">
        <v>3634</v>
      </c>
      <c r="F281" s="21">
        <v>3592</v>
      </c>
      <c r="G281" s="36">
        <v>3615</v>
      </c>
      <c r="H281" s="36"/>
      <c r="I281" s="22">
        <v>377503.70580947527</v>
      </c>
      <c r="J281" s="36">
        <v>130506.25360763166</v>
      </c>
      <c r="K281" s="478">
        <f t="shared" si="101"/>
        <v>508009.95941710693</v>
      </c>
      <c r="L281" s="478"/>
      <c r="M281" s="36">
        <v>508333.85078588972</v>
      </c>
      <c r="N281" s="36">
        <v>148783.64986940756</v>
      </c>
      <c r="O281" s="36">
        <v>-325331.08791459253</v>
      </c>
      <c r="P281" s="22">
        <v>124631.81817442534</v>
      </c>
      <c r="Q281" s="19">
        <f t="shared" si="102"/>
        <v>456418.23091513012</v>
      </c>
      <c r="R281" s="22"/>
      <c r="S281" s="22">
        <v>508333.85078588972</v>
      </c>
      <c r="T281" s="36">
        <v>85918.676658702519</v>
      </c>
      <c r="U281" s="36">
        <v>-108377.7</v>
      </c>
      <c r="V281" s="36">
        <v>-41500.200000000004</v>
      </c>
      <c r="W281" s="491">
        <f t="shared" si="103"/>
        <v>-325331.08791459253</v>
      </c>
      <c r="X281" s="22">
        <f t="shared" si="112"/>
        <v>179669.71153587365</v>
      </c>
      <c r="Y281" s="19">
        <f t="shared" si="93"/>
        <v>298713.25106587331</v>
      </c>
      <c r="Z281" s="546"/>
      <c r="AA281" s="22">
        <f t="shared" si="104"/>
        <v>103.8810417747593</v>
      </c>
      <c r="AB281" s="22">
        <f t="shared" si="105"/>
        <v>35.912562907988899</v>
      </c>
      <c r="AC281" s="22">
        <f t="shared" si="106"/>
        <v>139.7936046827482</v>
      </c>
      <c r="AE281" s="491">
        <f t="shared" si="107"/>
        <v>141.5183326241341</v>
      </c>
      <c r="AF281" s="491">
        <f t="shared" si="108"/>
        <v>41.420837936917472</v>
      </c>
      <c r="AG281" s="491">
        <f t="shared" si="109"/>
        <v>-90.571015566423313</v>
      </c>
      <c r="AH281" s="491">
        <f t="shared" si="110"/>
        <v>34.69705405746808</v>
      </c>
      <c r="AI281" s="491">
        <f t="shared" si="111"/>
        <v>127.06520905209636</v>
      </c>
      <c r="AK281" s="491">
        <f t="shared" si="95"/>
        <v>140.61793935985884</v>
      </c>
      <c r="AL281" s="491">
        <f t="shared" si="96"/>
        <v>23.767268785256576</v>
      </c>
      <c r="AM281" s="491">
        <f t="shared" si="97"/>
        <v>-29.98</v>
      </c>
      <c r="AN281" s="491">
        <f t="shared" si="98"/>
        <v>-11.48</v>
      </c>
      <c r="AO281" s="491">
        <f t="shared" si="99"/>
        <v>-89.994768441104441</v>
      </c>
      <c r="AP281" s="491">
        <f t="shared" si="100"/>
        <v>49.701165016839184</v>
      </c>
      <c r="AQ281" s="491">
        <f t="shared" si="94"/>
        <v>82.631604720850149</v>
      </c>
    </row>
    <row r="282" spans="1:43">
      <c r="A282" s="240">
        <v>893</v>
      </c>
      <c r="B282" s="364">
        <v>15</v>
      </c>
      <c r="C282" s="364">
        <v>15</v>
      </c>
      <c r="D282" s="18" t="s">
        <v>305</v>
      </c>
      <c r="E282" s="21">
        <v>7497</v>
      </c>
      <c r="F282" s="21">
        <v>7434</v>
      </c>
      <c r="G282" s="36">
        <v>7500</v>
      </c>
      <c r="H282" s="36"/>
      <c r="I282" s="22">
        <v>-632871.37483209744</v>
      </c>
      <c r="J282" s="36">
        <v>-195057.98474964002</v>
      </c>
      <c r="K282" s="478">
        <f t="shared" si="101"/>
        <v>-827929.35958173743</v>
      </c>
      <c r="L282" s="478"/>
      <c r="M282" s="36">
        <v>-485579.53028233338</v>
      </c>
      <c r="N282" s="36">
        <v>-16418.151121805586</v>
      </c>
      <c r="O282" s="36">
        <v>-673304.92972079094</v>
      </c>
      <c r="P282" s="22">
        <v>257937.8998632177</v>
      </c>
      <c r="Q282" s="19">
        <f t="shared" si="102"/>
        <v>-917364.71126171225</v>
      </c>
      <c r="R282" s="22"/>
      <c r="S282" s="22">
        <v>-485579.53028233338</v>
      </c>
      <c r="T282" s="36">
        <v>-15178.182300871997</v>
      </c>
      <c r="U282" s="36">
        <v>-224850</v>
      </c>
      <c r="V282" s="36">
        <v>-86100</v>
      </c>
      <c r="W282" s="491">
        <f t="shared" si="103"/>
        <v>-673304.92972079094</v>
      </c>
      <c r="X282" s="22">
        <f t="shared" si="112"/>
        <v>372758.73762629385</v>
      </c>
      <c r="Y282" s="19">
        <f t="shared" si="93"/>
        <v>-1112253.9046777023</v>
      </c>
      <c r="Z282" s="546"/>
      <c r="AA282" s="22">
        <f t="shared" si="104"/>
        <v>-84.416616624262701</v>
      </c>
      <c r="AB282" s="22">
        <f t="shared" si="105"/>
        <v>-26.018138555374151</v>
      </c>
      <c r="AC282" s="22">
        <f t="shared" si="106"/>
        <v>-110.43475517963685</v>
      </c>
      <c r="AE282" s="491">
        <f t="shared" si="107"/>
        <v>-65.318742303246353</v>
      </c>
      <c r="AF282" s="491">
        <f t="shared" si="108"/>
        <v>-2.2085218081524864</v>
      </c>
      <c r="AG282" s="491">
        <f t="shared" si="109"/>
        <v>-90.571015566423313</v>
      </c>
      <c r="AH282" s="491">
        <f t="shared" si="110"/>
        <v>34.69705405746808</v>
      </c>
      <c r="AI282" s="491">
        <f t="shared" si="111"/>
        <v>-123.40122562035408</v>
      </c>
      <c r="AK282" s="491">
        <f t="shared" si="95"/>
        <v>-64.74393737097779</v>
      </c>
      <c r="AL282" s="491">
        <f t="shared" si="96"/>
        <v>-2.023757640116266</v>
      </c>
      <c r="AM282" s="491">
        <f t="shared" si="97"/>
        <v>-29.98</v>
      </c>
      <c r="AN282" s="491">
        <f t="shared" si="98"/>
        <v>-11.48</v>
      </c>
      <c r="AO282" s="491">
        <f t="shared" si="99"/>
        <v>-89.773990629438785</v>
      </c>
      <c r="AP282" s="491">
        <f t="shared" si="100"/>
        <v>49.701165016839177</v>
      </c>
      <c r="AQ282" s="491">
        <f t="shared" si="94"/>
        <v>-148.30052062369364</v>
      </c>
    </row>
    <row r="283" spans="1:43">
      <c r="A283" s="240">
        <v>895</v>
      </c>
      <c r="B283" s="364">
        <v>2</v>
      </c>
      <c r="C283" s="364">
        <v>2</v>
      </c>
      <c r="D283" s="18" t="s">
        <v>306</v>
      </c>
      <c r="E283" s="21">
        <v>15463</v>
      </c>
      <c r="F283" s="21">
        <v>15092</v>
      </c>
      <c r="G283" s="36">
        <v>14938</v>
      </c>
      <c r="H283" s="36"/>
      <c r="I283" s="22">
        <v>1087190.5307428802</v>
      </c>
      <c r="J283" s="36">
        <v>1706487.9592344095</v>
      </c>
      <c r="K283" s="478">
        <f t="shared" si="101"/>
        <v>2793678.4899772899</v>
      </c>
      <c r="L283" s="478"/>
      <c r="M283" s="36">
        <v>678745.99915357633</v>
      </c>
      <c r="N283" s="36">
        <v>1143626.9995058598</v>
      </c>
      <c r="O283" s="36">
        <v>-1366897.7669284607</v>
      </c>
      <c r="P283" s="22">
        <v>523647.93983530824</v>
      </c>
      <c r="Q283" s="19">
        <f t="shared" si="102"/>
        <v>979123.17156628368</v>
      </c>
      <c r="R283" s="22"/>
      <c r="S283" s="22">
        <v>678745.99915357633</v>
      </c>
      <c r="T283" s="36">
        <v>879496.10426756344</v>
      </c>
      <c r="U283" s="36">
        <v>-447841.24</v>
      </c>
      <c r="V283" s="36">
        <v>-171488.24000000002</v>
      </c>
      <c r="W283" s="491">
        <f t="shared" si="103"/>
        <v>-1366897.7669284607</v>
      </c>
      <c r="X283" s="22">
        <f t="shared" si="112"/>
        <v>742436.00302154373</v>
      </c>
      <c r="Y283" s="19">
        <f t="shared" si="93"/>
        <v>314450.85951422283</v>
      </c>
      <c r="Z283" s="546"/>
      <c r="AA283" s="22">
        <f t="shared" si="104"/>
        <v>70.309159331493248</v>
      </c>
      <c r="AB283" s="22">
        <f t="shared" si="105"/>
        <v>110.35943602369589</v>
      </c>
      <c r="AC283" s="22">
        <f t="shared" si="106"/>
        <v>180.66859535518915</v>
      </c>
      <c r="AE283" s="491">
        <f t="shared" si="107"/>
        <v>44.973893397401028</v>
      </c>
      <c r="AF283" s="491">
        <f t="shared" si="108"/>
        <v>75.777034157557637</v>
      </c>
      <c r="AG283" s="491">
        <f t="shared" si="109"/>
        <v>-90.571015566423313</v>
      </c>
      <c r="AH283" s="491">
        <f t="shared" si="110"/>
        <v>34.69705405746808</v>
      </c>
      <c r="AI283" s="491">
        <f t="shared" si="111"/>
        <v>64.876966046003417</v>
      </c>
      <c r="AK283" s="491">
        <f t="shared" si="95"/>
        <v>45.437541782941246</v>
      </c>
      <c r="AL283" s="491">
        <f t="shared" si="96"/>
        <v>58.876429526547291</v>
      </c>
      <c r="AM283" s="491">
        <f t="shared" si="97"/>
        <v>-29.98</v>
      </c>
      <c r="AN283" s="491">
        <f t="shared" si="98"/>
        <v>-11.480000000000002</v>
      </c>
      <c r="AO283" s="491">
        <f t="shared" si="99"/>
        <v>-91.504737376386444</v>
      </c>
      <c r="AP283" s="491">
        <f t="shared" si="100"/>
        <v>49.701165016839184</v>
      </c>
      <c r="AQ283" s="491">
        <f t="shared" si="94"/>
        <v>21.050398949941279</v>
      </c>
    </row>
    <row r="284" spans="1:43">
      <c r="A284" s="240">
        <v>905</v>
      </c>
      <c r="B284" s="364">
        <v>15</v>
      </c>
      <c r="C284" s="364">
        <v>15</v>
      </c>
      <c r="D284" s="18" t="s">
        <v>307</v>
      </c>
      <c r="E284" s="21">
        <v>67615</v>
      </c>
      <c r="F284" s="21">
        <v>67988</v>
      </c>
      <c r="G284" s="36">
        <v>68956</v>
      </c>
      <c r="H284" s="36"/>
      <c r="I284" s="22">
        <v>-9982524.3593746722</v>
      </c>
      <c r="J284" s="36">
        <v>-4173467.9497271087</v>
      </c>
      <c r="K284" s="478">
        <f t="shared" si="101"/>
        <v>-14155992.309101781</v>
      </c>
      <c r="L284" s="478"/>
      <c r="M284" s="36">
        <v>-14660741.097493727</v>
      </c>
      <c r="N284" s="36">
        <v>-6552200.7605374176</v>
      </c>
      <c r="O284" s="36">
        <v>-6157742.2063299883</v>
      </c>
      <c r="P284" s="22">
        <v>2358983.3112591398</v>
      </c>
      <c r="Q284" s="19">
        <f t="shared" si="102"/>
        <v>-25011700.753101993</v>
      </c>
      <c r="R284" s="22"/>
      <c r="S284" s="22">
        <v>-14660741.097493727</v>
      </c>
      <c r="T284" s="36">
        <v>-5702444.8915645378</v>
      </c>
      <c r="U284" s="36">
        <v>-2067300.8800000001</v>
      </c>
      <c r="V284" s="36">
        <v>-791614.88</v>
      </c>
      <c r="W284" s="491">
        <f t="shared" si="103"/>
        <v>-6157742.2063299883</v>
      </c>
      <c r="X284" s="22">
        <f t="shared" si="112"/>
        <v>3427193.5349011631</v>
      </c>
      <c r="Y284" s="19">
        <f t="shared" si="93"/>
        <v>-25952650.420487083</v>
      </c>
      <c r="Z284" s="546"/>
      <c r="AA284" s="22">
        <f t="shared" si="104"/>
        <v>-147.63771884011939</v>
      </c>
      <c r="AB284" s="22">
        <f t="shared" si="105"/>
        <v>-61.723995411182557</v>
      </c>
      <c r="AC284" s="22">
        <f t="shared" si="106"/>
        <v>-209.36171425130195</v>
      </c>
      <c r="AE284" s="491">
        <f t="shared" si="107"/>
        <v>-215.63718740797975</v>
      </c>
      <c r="AF284" s="491">
        <f t="shared" si="108"/>
        <v>-96.372900519759625</v>
      </c>
      <c r="AG284" s="491">
        <f t="shared" si="109"/>
        <v>-90.571015566423313</v>
      </c>
      <c r="AH284" s="491">
        <f t="shared" si="110"/>
        <v>34.69705405746808</v>
      </c>
      <c r="AI284" s="491">
        <f t="shared" si="111"/>
        <v>-367.88404943669462</v>
      </c>
      <c r="AK284" s="491">
        <f t="shared" si="95"/>
        <v>-212.6100861055416</v>
      </c>
      <c r="AL284" s="491">
        <f t="shared" si="96"/>
        <v>-82.696863094792874</v>
      </c>
      <c r="AM284" s="491">
        <f t="shared" si="97"/>
        <v>-29.98</v>
      </c>
      <c r="AN284" s="491">
        <f t="shared" si="98"/>
        <v>-11.48</v>
      </c>
      <c r="AO284" s="491">
        <f t="shared" si="99"/>
        <v>-89.299585334561002</v>
      </c>
      <c r="AP284" s="491">
        <f t="shared" si="100"/>
        <v>49.701165016839191</v>
      </c>
      <c r="AQ284" s="491">
        <f t="shared" si="94"/>
        <v>-376.36536951805618</v>
      </c>
    </row>
    <row r="285" spans="1:43">
      <c r="A285" s="240">
        <v>908</v>
      </c>
      <c r="B285" s="364">
        <v>6</v>
      </c>
      <c r="C285" s="364">
        <v>6</v>
      </c>
      <c r="D285" s="18" t="s">
        <v>308</v>
      </c>
      <c r="E285" s="21">
        <v>20695</v>
      </c>
      <c r="F285" s="21">
        <v>20703</v>
      </c>
      <c r="G285" s="36">
        <v>20694</v>
      </c>
      <c r="H285" s="36"/>
      <c r="I285" s="22">
        <v>-196172.36368123142</v>
      </c>
      <c r="J285" s="36">
        <v>261349.39126429276</v>
      </c>
      <c r="K285" s="478">
        <f t="shared" si="101"/>
        <v>65177.027583061339</v>
      </c>
      <c r="L285" s="478"/>
      <c r="M285" s="36">
        <v>-2366758.386520341</v>
      </c>
      <c r="N285" s="36">
        <v>-960831.6600691455</v>
      </c>
      <c r="O285" s="36">
        <v>-1875091.7352716618</v>
      </c>
      <c r="P285" s="22">
        <v>718333.11015176168</v>
      </c>
      <c r="Q285" s="19">
        <f t="shared" si="102"/>
        <v>-4484348.6717093866</v>
      </c>
      <c r="R285" s="22"/>
      <c r="S285" s="22">
        <v>-2366758.386520341</v>
      </c>
      <c r="T285" s="36">
        <v>-702072.82387238229</v>
      </c>
      <c r="U285" s="36">
        <v>-620406.12</v>
      </c>
      <c r="V285" s="36">
        <v>-237567.12</v>
      </c>
      <c r="W285" s="491">
        <f t="shared" si="103"/>
        <v>-1875091.7352716618</v>
      </c>
      <c r="X285" s="22">
        <f t="shared" si="112"/>
        <v>1028515.90885847</v>
      </c>
      <c r="Y285" s="19">
        <f t="shared" si="93"/>
        <v>-4773380.2768059159</v>
      </c>
      <c r="Z285" s="546"/>
      <c r="AA285" s="22">
        <f t="shared" si="104"/>
        <v>-9.4792154472689738</v>
      </c>
      <c r="AB285" s="22">
        <f t="shared" si="105"/>
        <v>12.628624849687981</v>
      </c>
      <c r="AC285" s="22">
        <f t="shared" si="106"/>
        <v>3.1494094024190065</v>
      </c>
      <c r="AE285" s="491">
        <f t="shared" si="107"/>
        <v>-114.31958588225577</v>
      </c>
      <c r="AF285" s="491">
        <f t="shared" si="108"/>
        <v>-46.410262284168745</v>
      </c>
      <c r="AG285" s="491">
        <f t="shared" si="109"/>
        <v>-90.571015566423313</v>
      </c>
      <c r="AH285" s="491">
        <f t="shared" si="110"/>
        <v>34.69705405746808</v>
      </c>
      <c r="AI285" s="491">
        <f t="shared" si="111"/>
        <v>-216.60380967537972</v>
      </c>
      <c r="AK285" s="491">
        <f t="shared" si="95"/>
        <v>-114.36930446121296</v>
      </c>
      <c r="AL285" s="491">
        <f t="shared" si="96"/>
        <v>-33.926395277490201</v>
      </c>
      <c r="AM285" s="491">
        <f t="shared" si="97"/>
        <v>-29.98</v>
      </c>
      <c r="AN285" s="491">
        <f t="shared" si="98"/>
        <v>-11.48</v>
      </c>
      <c r="AO285" s="491">
        <f t="shared" si="99"/>
        <v>-90.61040568626953</v>
      </c>
      <c r="AP285" s="491">
        <f t="shared" si="100"/>
        <v>49.701165016839184</v>
      </c>
      <c r="AQ285" s="491">
        <f t="shared" si="94"/>
        <v>-230.66494040813356</v>
      </c>
    </row>
    <row r="286" spans="1:43">
      <c r="A286" s="240">
        <v>915</v>
      </c>
      <c r="B286" s="364">
        <v>11</v>
      </c>
      <c r="C286" s="364">
        <v>11</v>
      </c>
      <c r="D286" s="18" t="s">
        <v>309</v>
      </c>
      <c r="E286" s="21">
        <v>19973</v>
      </c>
      <c r="F286" s="21">
        <v>19759</v>
      </c>
      <c r="G286" s="36">
        <v>19727</v>
      </c>
      <c r="H286" s="36"/>
      <c r="I286" s="22">
        <v>773633.93252304895</v>
      </c>
      <c r="J286" s="36">
        <v>1033412.9961954993</v>
      </c>
      <c r="K286" s="478">
        <f t="shared" si="101"/>
        <v>1807046.9287185483</v>
      </c>
      <c r="L286" s="478"/>
      <c r="M286" s="36">
        <v>-283286.14605132048</v>
      </c>
      <c r="N286" s="36">
        <v>9082.4161233286268</v>
      </c>
      <c r="O286" s="36">
        <v>-1789592.6965769583</v>
      </c>
      <c r="P286" s="22">
        <v>685579.09112151177</v>
      </c>
      <c r="Q286" s="19">
        <f t="shared" si="102"/>
        <v>-1378217.3353834383</v>
      </c>
      <c r="R286" s="22"/>
      <c r="S286" s="22">
        <v>-283286.14605132048</v>
      </c>
      <c r="T286" s="36">
        <v>-40342.440689121569</v>
      </c>
      <c r="U286" s="36">
        <v>-591415.46</v>
      </c>
      <c r="V286" s="36">
        <v>-226465.96000000002</v>
      </c>
      <c r="W286" s="491">
        <f t="shared" si="103"/>
        <v>-1789592.6965769583</v>
      </c>
      <c r="X286" s="22">
        <f t="shared" si="112"/>
        <v>980454.88228718657</v>
      </c>
      <c r="Y286" s="19">
        <f t="shared" ref="Y286:Y303" si="113">SUM(S286:X286)</f>
        <v>-1950647.8210302135</v>
      </c>
      <c r="Z286" s="546"/>
      <c r="AA286" s="22">
        <f t="shared" si="104"/>
        <v>38.733987509289989</v>
      </c>
      <c r="AB286" s="22">
        <f t="shared" si="105"/>
        <v>51.74049948407847</v>
      </c>
      <c r="AC286" s="22">
        <f t="shared" si="106"/>
        <v>90.474486993368458</v>
      </c>
      <c r="AE286" s="491">
        <f t="shared" si="107"/>
        <v>-14.337068983821068</v>
      </c>
      <c r="AF286" s="491">
        <f t="shared" si="108"/>
        <v>0.45965970561914199</v>
      </c>
      <c r="AG286" s="491">
        <f t="shared" si="109"/>
        <v>-90.571015566423313</v>
      </c>
      <c r="AH286" s="491">
        <f t="shared" si="110"/>
        <v>34.69705405746808</v>
      </c>
      <c r="AI286" s="491">
        <f t="shared" si="111"/>
        <v>-69.751370787157157</v>
      </c>
      <c r="AK286" s="491">
        <f t="shared" si="95"/>
        <v>-14.360325749040426</v>
      </c>
      <c r="AL286" s="491">
        <f t="shared" si="96"/>
        <v>-2.0450367865930739</v>
      </c>
      <c r="AM286" s="491">
        <f t="shared" si="97"/>
        <v>-29.979999999999997</v>
      </c>
      <c r="AN286" s="491">
        <f t="shared" si="98"/>
        <v>-11.48</v>
      </c>
      <c r="AO286" s="491">
        <f t="shared" si="99"/>
        <v>-90.71793463663802</v>
      </c>
      <c r="AP286" s="491">
        <f t="shared" si="100"/>
        <v>49.701165016839184</v>
      </c>
      <c r="AQ286" s="491">
        <f t="shared" ref="AQ286:AQ303" si="114">Y286/$G286</f>
        <v>-98.88213215543233</v>
      </c>
    </row>
    <row r="287" spans="1:43">
      <c r="A287" s="240">
        <v>918</v>
      </c>
      <c r="B287" s="364">
        <v>2</v>
      </c>
      <c r="C287" s="364">
        <v>2</v>
      </c>
      <c r="D287" s="18" t="s">
        <v>310</v>
      </c>
      <c r="E287" s="21">
        <v>2271</v>
      </c>
      <c r="F287" s="21">
        <v>2228</v>
      </c>
      <c r="G287" s="36">
        <v>2245</v>
      </c>
      <c r="H287" s="36"/>
      <c r="I287" s="22">
        <v>-60287.279328028912</v>
      </c>
      <c r="J287" s="36">
        <v>-20092.982377388667</v>
      </c>
      <c r="K287" s="478">
        <f t="shared" si="101"/>
        <v>-80380.261705417579</v>
      </c>
      <c r="L287" s="478"/>
      <c r="M287" s="36">
        <v>-17764.273498652965</v>
      </c>
      <c r="N287" s="36">
        <v>1024.1218241194483</v>
      </c>
      <c r="O287" s="36">
        <v>-201792.22268199114</v>
      </c>
      <c r="P287" s="22">
        <v>77305.036440038879</v>
      </c>
      <c r="Q287" s="19">
        <f t="shared" si="102"/>
        <v>-141227.33791648579</v>
      </c>
      <c r="R287" s="22"/>
      <c r="S287" s="22">
        <v>-17764.273498652965</v>
      </c>
      <c r="T287" s="36">
        <v>-4548.9628956608567</v>
      </c>
      <c r="U287" s="36">
        <v>-67305.100000000006</v>
      </c>
      <c r="V287" s="36">
        <v>-25772.600000000002</v>
      </c>
      <c r="W287" s="491">
        <f t="shared" si="103"/>
        <v>-201792.22268199114</v>
      </c>
      <c r="X287" s="22">
        <f t="shared" si="112"/>
        <v>111579.11546280397</v>
      </c>
      <c r="Y287" s="19">
        <f t="shared" si="113"/>
        <v>-205604.04361350101</v>
      </c>
      <c r="Z287" s="546"/>
      <c r="AA287" s="22">
        <f t="shared" si="104"/>
        <v>-26.546578303843642</v>
      </c>
      <c r="AB287" s="22">
        <f t="shared" si="105"/>
        <v>-8.8476364497528266</v>
      </c>
      <c r="AC287" s="22">
        <f t="shared" si="106"/>
        <v>-35.394214753596465</v>
      </c>
      <c r="AE287" s="491">
        <f t="shared" si="107"/>
        <v>-7.9731927731835572</v>
      </c>
      <c r="AF287" s="491">
        <f t="shared" si="108"/>
        <v>0.45965970561914199</v>
      </c>
      <c r="AG287" s="491">
        <f t="shared" si="109"/>
        <v>-90.571015566423313</v>
      </c>
      <c r="AH287" s="491">
        <f t="shared" si="110"/>
        <v>34.69705405746808</v>
      </c>
      <c r="AI287" s="491">
        <f t="shared" si="111"/>
        <v>-63.387494576519657</v>
      </c>
      <c r="AK287" s="491">
        <f t="shared" si="95"/>
        <v>-7.9128167031861762</v>
      </c>
      <c r="AL287" s="491">
        <f t="shared" si="96"/>
        <v>-2.0262640960627425</v>
      </c>
      <c r="AM287" s="491">
        <f t="shared" si="97"/>
        <v>-29.980000000000004</v>
      </c>
      <c r="AN287" s="491">
        <f t="shared" si="98"/>
        <v>-11.48</v>
      </c>
      <c r="AO287" s="491">
        <f t="shared" si="99"/>
        <v>-89.885177141198724</v>
      </c>
      <c r="AP287" s="491">
        <f t="shared" si="100"/>
        <v>49.701165016839184</v>
      </c>
      <c r="AQ287" s="491">
        <f t="shared" si="114"/>
        <v>-91.583092923608461</v>
      </c>
    </row>
    <row r="288" spans="1:43">
      <c r="A288" s="240">
        <v>921</v>
      </c>
      <c r="B288" s="364">
        <v>11</v>
      </c>
      <c r="C288" s="364">
        <v>11</v>
      </c>
      <c r="D288" s="18" t="s">
        <v>311</v>
      </c>
      <c r="E288" s="21">
        <v>1941</v>
      </c>
      <c r="F288" s="21">
        <v>1894</v>
      </c>
      <c r="G288" s="36">
        <v>1895</v>
      </c>
      <c r="H288" s="36"/>
      <c r="I288" s="22">
        <v>750034.47577336105</v>
      </c>
      <c r="J288" s="36">
        <v>114841.058094263</v>
      </c>
      <c r="K288" s="478">
        <f t="shared" si="101"/>
        <v>864875.53386762401</v>
      </c>
      <c r="L288" s="478"/>
      <c r="M288" s="36">
        <v>716461.17453074642</v>
      </c>
      <c r="N288" s="36">
        <v>55991.826789529179</v>
      </c>
      <c r="O288" s="36">
        <v>-171541.50348280577</v>
      </c>
      <c r="P288" s="22">
        <v>65716.22038484455</v>
      </c>
      <c r="Q288" s="19">
        <f t="shared" si="102"/>
        <v>666627.71822231438</v>
      </c>
      <c r="R288" s="22"/>
      <c r="S288" s="22">
        <v>716461.17453074642</v>
      </c>
      <c r="T288" s="36">
        <v>22844.204500811091</v>
      </c>
      <c r="U288" s="36">
        <v>-56812.1</v>
      </c>
      <c r="V288" s="36">
        <v>-21754.600000000002</v>
      </c>
      <c r="W288" s="491">
        <f t="shared" si="103"/>
        <v>-171541.50348280577</v>
      </c>
      <c r="X288" s="22">
        <f t="shared" si="112"/>
        <v>94183.707706910252</v>
      </c>
      <c r="Y288" s="19">
        <f t="shared" si="113"/>
        <v>583380.88325566193</v>
      </c>
      <c r="Z288" s="546"/>
      <c r="AA288" s="22">
        <f t="shared" si="104"/>
        <v>386.41652538555439</v>
      </c>
      <c r="AB288" s="22">
        <f t="shared" si="105"/>
        <v>59.165923799208144</v>
      </c>
      <c r="AC288" s="22">
        <f t="shared" si="106"/>
        <v>445.58244918476248</v>
      </c>
      <c r="AE288" s="491">
        <f t="shared" si="107"/>
        <v>378.27939521158731</v>
      </c>
      <c r="AF288" s="491">
        <f t="shared" si="108"/>
        <v>29.562738537238214</v>
      </c>
      <c r="AG288" s="491">
        <f t="shared" si="109"/>
        <v>-90.571015566423327</v>
      </c>
      <c r="AH288" s="491">
        <f t="shared" si="110"/>
        <v>34.697054057468087</v>
      </c>
      <c r="AI288" s="491">
        <f t="shared" si="111"/>
        <v>351.96817223987034</v>
      </c>
      <c r="AK288" s="491">
        <f t="shared" si="95"/>
        <v>378.07977547796645</v>
      </c>
      <c r="AL288" s="491">
        <f t="shared" si="96"/>
        <v>12.054989182486064</v>
      </c>
      <c r="AM288" s="491">
        <f t="shared" si="97"/>
        <v>-29.98</v>
      </c>
      <c r="AN288" s="491">
        <f t="shared" si="98"/>
        <v>-11.48</v>
      </c>
      <c r="AO288" s="491">
        <f t="shared" si="99"/>
        <v>-90.52322083525371</v>
      </c>
      <c r="AP288" s="491">
        <f t="shared" si="100"/>
        <v>49.701165016839184</v>
      </c>
      <c r="AQ288" s="491">
        <f t="shared" si="114"/>
        <v>307.85270884203794</v>
      </c>
    </row>
    <row r="289" spans="1:43">
      <c r="A289" s="240">
        <v>922</v>
      </c>
      <c r="B289" s="364">
        <v>6</v>
      </c>
      <c r="C289" s="364">
        <v>6</v>
      </c>
      <c r="D289" s="18" t="s">
        <v>312</v>
      </c>
      <c r="E289" s="21">
        <v>4444</v>
      </c>
      <c r="F289" s="21">
        <v>4501</v>
      </c>
      <c r="G289" s="36">
        <v>4469</v>
      </c>
      <c r="H289" s="36"/>
      <c r="I289" s="22">
        <v>-317848.16307317681</v>
      </c>
      <c r="J289" s="36">
        <v>-336222.06590034679</v>
      </c>
      <c r="K289" s="478">
        <f t="shared" si="101"/>
        <v>-654070.2289735236</v>
      </c>
      <c r="L289" s="478"/>
      <c r="M289" s="36">
        <v>-129757.74247225582</v>
      </c>
      <c r="N289" s="36">
        <v>-161683.98998585957</v>
      </c>
      <c r="O289" s="36">
        <v>-407660.14106447133</v>
      </c>
      <c r="P289" s="22">
        <v>156171.44031266382</v>
      </c>
      <c r="Q289" s="19">
        <f t="shared" si="102"/>
        <v>-542930.43320992286</v>
      </c>
      <c r="R289" s="22"/>
      <c r="S289" s="22">
        <v>-129757.74247225582</v>
      </c>
      <c r="T289" s="36">
        <v>-105427.7217290064</v>
      </c>
      <c r="U289" s="36">
        <v>-133980.62</v>
      </c>
      <c r="V289" s="36">
        <v>-51304.12</v>
      </c>
      <c r="W289" s="491">
        <f t="shared" si="103"/>
        <v>-407660.14106447133</v>
      </c>
      <c r="X289" s="22">
        <f t="shared" si="112"/>
        <v>222114.50646025431</v>
      </c>
      <c r="Y289" s="19">
        <f t="shared" si="113"/>
        <v>-606015.83880547923</v>
      </c>
      <c r="Z289" s="546"/>
      <c r="AA289" s="22">
        <f t="shared" si="104"/>
        <v>-71.522988990363814</v>
      </c>
      <c r="AB289" s="22">
        <f t="shared" si="105"/>
        <v>-75.657530580636092</v>
      </c>
      <c r="AC289" s="22">
        <f t="shared" si="106"/>
        <v>-147.18051957099991</v>
      </c>
      <c r="AE289" s="491">
        <f t="shared" si="107"/>
        <v>-28.828647516608715</v>
      </c>
      <c r="AF289" s="491">
        <f t="shared" si="108"/>
        <v>-35.921792931761736</v>
      </c>
      <c r="AG289" s="491">
        <f t="shared" si="109"/>
        <v>-90.571015566423313</v>
      </c>
      <c r="AH289" s="491">
        <f t="shared" si="110"/>
        <v>34.69705405746808</v>
      </c>
      <c r="AI289" s="491">
        <f t="shared" si="111"/>
        <v>-120.62440195732567</v>
      </c>
      <c r="AK289" s="491">
        <f t="shared" si="95"/>
        <v>-29.03507327640542</v>
      </c>
      <c r="AL289" s="491">
        <f t="shared" si="96"/>
        <v>-23.590897679348043</v>
      </c>
      <c r="AM289" s="491">
        <f t="shared" si="97"/>
        <v>-29.98</v>
      </c>
      <c r="AN289" s="491">
        <f t="shared" si="98"/>
        <v>-11.48</v>
      </c>
      <c r="AO289" s="491">
        <f t="shared" si="99"/>
        <v>-91.219543760230778</v>
      </c>
      <c r="AP289" s="491">
        <f t="shared" si="100"/>
        <v>49.701165016839184</v>
      </c>
      <c r="AQ289" s="491">
        <f t="shared" si="114"/>
        <v>-135.60434969914505</v>
      </c>
    </row>
    <row r="290" spans="1:43">
      <c r="A290" s="240">
        <v>924</v>
      </c>
      <c r="B290" s="364">
        <v>16</v>
      </c>
      <c r="C290" s="364">
        <v>16</v>
      </c>
      <c r="D290" s="18" t="s">
        <v>313</v>
      </c>
      <c r="E290" s="21">
        <v>3004</v>
      </c>
      <c r="F290" s="21">
        <v>2946</v>
      </c>
      <c r="G290" s="36">
        <v>2936</v>
      </c>
      <c r="H290" s="36"/>
      <c r="I290" s="22">
        <v>-112246.7554178655</v>
      </c>
      <c r="J290" s="36">
        <v>-306884.62210322125</v>
      </c>
      <c r="K290" s="478">
        <f t="shared" si="101"/>
        <v>-419131.37752108672</v>
      </c>
      <c r="L290" s="478"/>
      <c r="M290" s="36">
        <v>142262.69591691537</v>
      </c>
      <c r="N290" s="36">
        <v>-105484.10937441041</v>
      </c>
      <c r="O290" s="36">
        <v>-266822.21185868309</v>
      </c>
      <c r="P290" s="22">
        <v>102217.52125330096</v>
      </c>
      <c r="Q290" s="19">
        <f t="shared" si="102"/>
        <v>-127826.10406287717</v>
      </c>
      <c r="R290" s="22"/>
      <c r="S290" s="22">
        <v>142262.69591691537</v>
      </c>
      <c r="T290" s="36">
        <v>-68663.188182522063</v>
      </c>
      <c r="U290" s="36">
        <v>-88021.28</v>
      </c>
      <c r="V290" s="36">
        <v>-33705.279999999999</v>
      </c>
      <c r="W290" s="491">
        <f t="shared" si="103"/>
        <v>-266822.21185868309</v>
      </c>
      <c r="X290" s="22">
        <f t="shared" si="112"/>
        <v>145922.62048943984</v>
      </c>
      <c r="Y290" s="19">
        <f t="shared" si="113"/>
        <v>-169026.64363484996</v>
      </c>
      <c r="Z290" s="546"/>
      <c r="AA290" s="22">
        <f t="shared" si="104"/>
        <v>-37.365764120461215</v>
      </c>
      <c r="AB290" s="22">
        <f t="shared" si="105"/>
        <v>-102.15866248442785</v>
      </c>
      <c r="AC290" s="22">
        <f t="shared" si="106"/>
        <v>-139.52442660488904</v>
      </c>
      <c r="AE290" s="491">
        <f t="shared" si="107"/>
        <v>48.290120813616895</v>
      </c>
      <c r="AF290" s="491">
        <f t="shared" si="108"/>
        <v>-35.805875551395253</v>
      </c>
      <c r="AG290" s="491">
        <f t="shared" si="109"/>
        <v>-90.571015566423313</v>
      </c>
      <c r="AH290" s="491">
        <f t="shared" si="110"/>
        <v>34.69705405746808</v>
      </c>
      <c r="AI290" s="491">
        <f t="shared" si="111"/>
        <v>-43.389716246733599</v>
      </c>
      <c r="AK290" s="491">
        <f t="shared" si="95"/>
        <v>48.454596701946649</v>
      </c>
      <c r="AL290" s="491">
        <f t="shared" si="96"/>
        <v>-23.386644476335853</v>
      </c>
      <c r="AM290" s="491">
        <f t="shared" si="97"/>
        <v>-29.98</v>
      </c>
      <c r="AN290" s="491">
        <f t="shared" si="98"/>
        <v>-11.48</v>
      </c>
      <c r="AO290" s="491">
        <f t="shared" si="99"/>
        <v>-90.879499951867544</v>
      </c>
      <c r="AP290" s="491">
        <f t="shared" si="100"/>
        <v>49.701165016839184</v>
      </c>
      <c r="AQ290" s="491">
        <f t="shared" si="114"/>
        <v>-57.570382709417558</v>
      </c>
    </row>
    <row r="291" spans="1:43">
      <c r="A291" s="240">
        <v>925</v>
      </c>
      <c r="B291" s="364">
        <v>11</v>
      </c>
      <c r="C291" s="364">
        <v>11</v>
      </c>
      <c r="D291" s="18" t="s">
        <v>314</v>
      </c>
      <c r="E291" s="21">
        <v>3490</v>
      </c>
      <c r="F291" s="21">
        <v>3427</v>
      </c>
      <c r="G291" s="36">
        <v>3387</v>
      </c>
      <c r="H291" s="36"/>
      <c r="I291" s="22">
        <v>1179051.7818548291</v>
      </c>
      <c r="J291" s="36">
        <v>899243.5286729018</v>
      </c>
      <c r="K291" s="478">
        <f t="shared" si="101"/>
        <v>2078295.3105277307</v>
      </c>
      <c r="L291" s="478"/>
      <c r="M291" s="36">
        <v>1247974.7162913063</v>
      </c>
      <c r="N291" s="36">
        <v>879310.28616030735</v>
      </c>
      <c r="O291" s="36">
        <v>-310386.87034613267</v>
      </c>
      <c r="P291" s="22">
        <v>118906.80425494311</v>
      </c>
      <c r="Q291" s="19">
        <f t="shared" si="102"/>
        <v>1935804.9363604239</v>
      </c>
      <c r="R291" s="22"/>
      <c r="S291" s="22">
        <v>1247974.7162913063</v>
      </c>
      <c r="T291" s="36">
        <v>819333.04139608517</v>
      </c>
      <c r="U291" s="36">
        <v>-101542.26</v>
      </c>
      <c r="V291" s="36">
        <v>-38882.76</v>
      </c>
      <c r="W291" s="491">
        <f t="shared" si="103"/>
        <v>-310386.87034613267</v>
      </c>
      <c r="X291" s="22">
        <f t="shared" si="112"/>
        <v>168337.84591203433</v>
      </c>
      <c r="Y291" s="19">
        <f t="shared" si="113"/>
        <v>1784833.7132532932</v>
      </c>
      <c r="Z291" s="546"/>
      <c r="AA291" s="22">
        <f t="shared" si="104"/>
        <v>337.83718677788801</v>
      </c>
      <c r="AB291" s="22">
        <f t="shared" si="105"/>
        <v>257.6629021985392</v>
      </c>
      <c r="AC291" s="22">
        <f t="shared" si="106"/>
        <v>595.50008897642715</v>
      </c>
      <c r="AE291" s="491">
        <f t="shared" si="107"/>
        <v>364.15953203714804</v>
      </c>
      <c r="AF291" s="491">
        <f t="shared" si="108"/>
        <v>256.58310071791868</v>
      </c>
      <c r="AG291" s="491">
        <f t="shared" si="109"/>
        <v>-90.571015566423299</v>
      </c>
      <c r="AH291" s="491">
        <f t="shared" si="110"/>
        <v>34.69705405746808</v>
      </c>
      <c r="AI291" s="491">
        <f t="shared" si="111"/>
        <v>564.86867124611149</v>
      </c>
      <c r="AK291" s="491">
        <f t="shared" si="95"/>
        <v>368.46020557759266</v>
      </c>
      <c r="AL291" s="491">
        <f t="shared" si="96"/>
        <v>241.90523808564663</v>
      </c>
      <c r="AM291" s="491">
        <f t="shared" si="97"/>
        <v>-29.979999999999997</v>
      </c>
      <c r="AN291" s="491">
        <f t="shared" si="98"/>
        <v>-11.48</v>
      </c>
      <c r="AO291" s="491">
        <f t="shared" si="99"/>
        <v>-91.640646692097036</v>
      </c>
      <c r="AP291" s="491">
        <f t="shared" si="100"/>
        <v>49.701165016839191</v>
      </c>
      <c r="AQ291" s="491">
        <f t="shared" si="114"/>
        <v>526.96596198798147</v>
      </c>
    </row>
    <row r="292" spans="1:43">
      <c r="A292" s="240">
        <v>927</v>
      </c>
      <c r="B292" s="364">
        <v>1</v>
      </c>
      <c r="C292" s="484">
        <v>34</v>
      </c>
      <c r="D292" s="18" t="s">
        <v>315</v>
      </c>
      <c r="E292" s="21">
        <v>29239</v>
      </c>
      <c r="F292" s="21">
        <v>28913</v>
      </c>
      <c r="G292" s="36">
        <v>28811</v>
      </c>
      <c r="H292" s="36"/>
      <c r="I292" s="22">
        <v>-5557.1046756499763</v>
      </c>
      <c r="J292" s="36">
        <v>888842.21028579981</v>
      </c>
      <c r="K292" s="478">
        <f t="shared" si="101"/>
        <v>883285.1056101498</v>
      </c>
      <c r="L292" s="478"/>
      <c r="M292" s="36">
        <v>1377674.5288266833</v>
      </c>
      <c r="N292" s="36">
        <v>1256110.5394529135</v>
      </c>
      <c r="O292" s="36">
        <v>-2618679.7730719973</v>
      </c>
      <c r="P292" s="22">
        <v>1003195.9239635746</v>
      </c>
      <c r="Q292" s="19">
        <f t="shared" si="102"/>
        <v>1018301.2191711742</v>
      </c>
      <c r="R292" s="22"/>
      <c r="S292" s="22">
        <v>1377674.5288266833</v>
      </c>
      <c r="T292" s="36">
        <v>750093.00870650064</v>
      </c>
      <c r="U292" s="36">
        <v>-863753.78</v>
      </c>
      <c r="V292" s="36">
        <v>-330750.28000000003</v>
      </c>
      <c r="W292" s="491">
        <f t="shared" si="103"/>
        <v>-2618679.7730719973</v>
      </c>
      <c r="X292" s="22">
        <f t="shared" si="112"/>
        <v>1431940.2653001538</v>
      </c>
      <c r="Y292" s="19">
        <f t="shared" si="113"/>
        <v>-253476.03023865959</v>
      </c>
      <c r="Z292" s="546"/>
      <c r="AA292" s="22">
        <f t="shared" si="104"/>
        <v>-0.19005795942576614</v>
      </c>
      <c r="AB292" s="22">
        <f t="shared" si="105"/>
        <v>30.399200050815686</v>
      </c>
      <c r="AC292" s="22">
        <f t="shared" si="106"/>
        <v>30.209142091389918</v>
      </c>
      <c r="AE292" s="491">
        <f t="shared" si="107"/>
        <v>47.648965130795261</v>
      </c>
      <c r="AF292" s="491">
        <f t="shared" si="108"/>
        <v>43.444490002867688</v>
      </c>
      <c r="AG292" s="491">
        <f t="shared" si="109"/>
        <v>-90.571015566423313</v>
      </c>
      <c r="AH292" s="491">
        <f t="shared" si="110"/>
        <v>34.69705405746808</v>
      </c>
      <c r="AI292" s="491">
        <f t="shared" si="111"/>
        <v>35.219493624707717</v>
      </c>
      <c r="AK292" s="491">
        <f t="shared" si="95"/>
        <v>47.817657451205555</v>
      </c>
      <c r="AL292" s="491">
        <f t="shared" si="96"/>
        <v>26.034952230276652</v>
      </c>
      <c r="AM292" s="491">
        <f t="shared" si="97"/>
        <v>-29.98</v>
      </c>
      <c r="AN292" s="491">
        <f t="shared" si="98"/>
        <v>-11.48</v>
      </c>
      <c r="AO292" s="491">
        <f t="shared" si="99"/>
        <v>-90.891665442782184</v>
      </c>
      <c r="AP292" s="491">
        <f t="shared" si="100"/>
        <v>49.701165016839184</v>
      </c>
      <c r="AQ292" s="491">
        <f t="shared" si="114"/>
        <v>-8.7978907444607817</v>
      </c>
    </row>
    <row r="293" spans="1:43">
      <c r="A293" s="240">
        <v>931</v>
      </c>
      <c r="B293" s="364">
        <v>13</v>
      </c>
      <c r="C293" s="364">
        <v>13</v>
      </c>
      <c r="D293" s="18" t="s">
        <v>316</v>
      </c>
      <c r="E293" s="21">
        <v>6070</v>
      </c>
      <c r="F293" s="21">
        <v>5951</v>
      </c>
      <c r="G293" s="36">
        <v>5877</v>
      </c>
      <c r="H293" s="36"/>
      <c r="I293" s="22">
        <v>3485528.4450906515</v>
      </c>
      <c r="J293" s="36">
        <v>2415658.0169623923</v>
      </c>
      <c r="K293" s="478">
        <f t="shared" si="101"/>
        <v>5901186.4620530438</v>
      </c>
      <c r="L293" s="478"/>
      <c r="M293" s="36">
        <v>2423456.0997318863</v>
      </c>
      <c r="N293" s="36">
        <v>1593161.3055082881</v>
      </c>
      <c r="O293" s="36">
        <v>-538988.11363578518</v>
      </c>
      <c r="P293" s="22">
        <v>206482.16869599253</v>
      </c>
      <c r="Q293" s="19">
        <f t="shared" si="102"/>
        <v>3684111.4603003818</v>
      </c>
      <c r="R293" s="22"/>
      <c r="S293" s="22">
        <v>2423456.0997318863</v>
      </c>
      <c r="T293" s="36">
        <v>1489010.5662051407</v>
      </c>
      <c r="U293" s="36">
        <v>-176192.46</v>
      </c>
      <c r="V293" s="36">
        <v>-67467.960000000006</v>
      </c>
      <c r="W293" s="491">
        <f t="shared" si="103"/>
        <v>-538988.11363578518</v>
      </c>
      <c r="X293" s="22">
        <f t="shared" si="112"/>
        <v>292093.74680396385</v>
      </c>
      <c r="Y293" s="19">
        <f t="shared" si="113"/>
        <v>3421911.8791052061</v>
      </c>
      <c r="Z293" s="546"/>
      <c r="AA293" s="22">
        <f t="shared" si="104"/>
        <v>574.22214910883883</v>
      </c>
      <c r="AB293" s="22">
        <f t="shared" si="105"/>
        <v>397.96672437601188</v>
      </c>
      <c r="AC293" s="22">
        <f t="shared" si="106"/>
        <v>972.18887348485066</v>
      </c>
      <c r="AE293" s="491">
        <f t="shared" si="107"/>
        <v>407.23510329892224</v>
      </c>
      <c r="AF293" s="491">
        <f t="shared" si="108"/>
        <v>267.71320878983164</v>
      </c>
      <c r="AG293" s="491">
        <f t="shared" si="109"/>
        <v>-90.571015566423327</v>
      </c>
      <c r="AH293" s="491">
        <f t="shared" si="110"/>
        <v>34.69705405746808</v>
      </c>
      <c r="AI293" s="491">
        <f t="shared" si="111"/>
        <v>619.07435057979865</v>
      </c>
      <c r="AK293" s="491">
        <f t="shared" si="95"/>
        <v>412.36278709067318</v>
      </c>
      <c r="AL293" s="491">
        <f t="shared" si="96"/>
        <v>253.36235599883284</v>
      </c>
      <c r="AM293" s="491">
        <f t="shared" si="97"/>
        <v>-29.979999999999997</v>
      </c>
      <c r="AN293" s="491">
        <f t="shared" si="98"/>
        <v>-11.48</v>
      </c>
      <c r="AO293" s="491">
        <f t="shared" si="99"/>
        <v>-91.711436725503688</v>
      </c>
      <c r="AP293" s="491">
        <f t="shared" si="100"/>
        <v>49.701165016839177</v>
      </c>
      <c r="AQ293" s="491">
        <f t="shared" si="114"/>
        <v>582.25487138084156</v>
      </c>
    </row>
    <row r="294" spans="1:43">
      <c r="A294" s="240">
        <v>934</v>
      </c>
      <c r="B294" s="364">
        <v>14</v>
      </c>
      <c r="C294" s="364">
        <v>14</v>
      </c>
      <c r="D294" s="18" t="s">
        <v>317</v>
      </c>
      <c r="E294" s="21">
        <v>2756</v>
      </c>
      <c r="F294" s="21">
        <v>2671</v>
      </c>
      <c r="G294" s="36">
        <v>2656</v>
      </c>
      <c r="H294" s="36"/>
      <c r="I294" s="22">
        <v>336309.764575137</v>
      </c>
      <c r="J294" s="36">
        <v>41941.985497061847</v>
      </c>
      <c r="K294" s="478">
        <f t="shared" si="101"/>
        <v>378251.75007219886</v>
      </c>
      <c r="L294" s="478"/>
      <c r="M294" s="36">
        <v>387817.17312497686</v>
      </c>
      <c r="N294" s="36">
        <v>24766.956265841585</v>
      </c>
      <c r="O294" s="36">
        <v>-241915.18257791665</v>
      </c>
      <c r="P294" s="22">
        <v>92675.831387497237</v>
      </c>
      <c r="Q294" s="19">
        <f t="shared" si="102"/>
        <v>263344.77820039907</v>
      </c>
      <c r="R294" s="22"/>
      <c r="S294" s="22">
        <v>387817.17312497686</v>
      </c>
      <c r="T294" s="36">
        <v>-5453.446990264878</v>
      </c>
      <c r="U294" s="36">
        <v>-79626.880000000005</v>
      </c>
      <c r="V294" s="36">
        <v>-30490.880000000001</v>
      </c>
      <c r="W294" s="491">
        <f t="shared" si="103"/>
        <v>-241915.18257791665</v>
      </c>
      <c r="X294" s="22">
        <f t="shared" si="112"/>
        <v>132006.29428472489</v>
      </c>
      <c r="Y294" s="19">
        <f t="shared" si="113"/>
        <v>162337.07784152022</v>
      </c>
      <c r="Z294" s="546"/>
      <c r="AA294" s="22">
        <f t="shared" si="104"/>
        <v>122.02821646412808</v>
      </c>
      <c r="AB294" s="22">
        <f t="shared" si="105"/>
        <v>15.218427248571063</v>
      </c>
      <c r="AC294" s="22">
        <f t="shared" si="106"/>
        <v>137.24664371269915</v>
      </c>
      <c r="AE294" s="491">
        <f t="shared" si="107"/>
        <v>145.19549723885319</v>
      </c>
      <c r="AF294" s="491">
        <f t="shared" si="108"/>
        <v>9.2725407210189381</v>
      </c>
      <c r="AG294" s="491">
        <f t="shared" si="109"/>
        <v>-90.571015566423313</v>
      </c>
      <c r="AH294" s="491">
        <f t="shared" si="110"/>
        <v>34.69705405746808</v>
      </c>
      <c r="AI294" s="491">
        <f t="shared" si="111"/>
        <v>98.594076450916916</v>
      </c>
      <c r="AK294" s="491">
        <f t="shared" si="95"/>
        <v>146.01550192958467</v>
      </c>
      <c r="AL294" s="491">
        <f t="shared" si="96"/>
        <v>-2.0532556439250294</v>
      </c>
      <c r="AM294" s="491">
        <f t="shared" si="97"/>
        <v>-29.98</v>
      </c>
      <c r="AN294" s="491">
        <f t="shared" si="98"/>
        <v>-11.48</v>
      </c>
      <c r="AO294" s="491">
        <f t="shared" si="99"/>
        <v>-91.082523560962599</v>
      </c>
      <c r="AP294" s="491">
        <f t="shared" si="100"/>
        <v>49.701165016839191</v>
      </c>
      <c r="AQ294" s="491">
        <f t="shared" si="114"/>
        <v>61.120887741536229</v>
      </c>
    </row>
    <row r="295" spans="1:43">
      <c r="A295" s="240">
        <v>935</v>
      </c>
      <c r="B295" s="364">
        <v>8</v>
      </c>
      <c r="C295" s="364">
        <v>8</v>
      </c>
      <c r="D295" s="18" t="s">
        <v>318</v>
      </c>
      <c r="E295" s="21">
        <v>3040</v>
      </c>
      <c r="F295" s="21">
        <v>2985</v>
      </c>
      <c r="G295" s="36">
        <v>2927</v>
      </c>
      <c r="H295" s="36"/>
      <c r="I295" s="22">
        <v>168608.49134791258</v>
      </c>
      <c r="J295" s="36">
        <v>254581.80028331411</v>
      </c>
      <c r="K295" s="478">
        <f t="shared" si="101"/>
        <v>423190.29163122666</v>
      </c>
      <c r="L295" s="478"/>
      <c r="M295" s="36">
        <v>51133.37343081351</v>
      </c>
      <c r="N295" s="36">
        <v>118879.73521033525</v>
      </c>
      <c r="O295" s="36">
        <v>-270354.4814657736</v>
      </c>
      <c r="P295" s="22">
        <v>103570.70636154222</v>
      </c>
      <c r="Q295" s="19">
        <f t="shared" si="102"/>
        <v>3229.3335369173728</v>
      </c>
      <c r="R295" s="22"/>
      <c r="S295" s="22">
        <v>51133.37343081351</v>
      </c>
      <c r="T295" s="36">
        <v>66638.102405782192</v>
      </c>
      <c r="U295" s="36">
        <v>-87751.46</v>
      </c>
      <c r="V295" s="36">
        <v>-33601.96</v>
      </c>
      <c r="W295" s="491">
        <f t="shared" si="103"/>
        <v>-270354.4814657736</v>
      </c>
      <c r="X295" s="22">
        <f t="shared" si="112"/>
        <v>145475.3100042883</v>
      </c>
      <c r="Y295" s="19">
        <f t="shared" si="113"/>
        <v>-128461.11562488959</v>
      </c>
      <c r="Z295" s="546"/>
      <c r="AA295" s="22">
        <f t="shared" si="104"/>
        <v>55.463319522339667</v>
      </c>
      <c r="AB295" s="22">
        <f t="shared" si="105"/>
        <v>83.744013251090166</v>
      </c>
      <c r="AC295" s="22">
        <f t="shared" si="106"/>
        <v>139.20733277342981</v>
      </c>
      <c r="AE295" s="491">
        <f t="shared" si="107"/>
        <v>17.130108352031325</v>
      </c>
      <c r="AF295" s="491">
        <f t="shared" si="108"/>
        <v>39.82570693813576</v>
      </c>
      <c r="AG295" s="491">
        <f t="shared" si="109"/>
        <v>-90.571015566423313</v>
      </c>
      <c r="AH295" s="491">
        <f t="shared" si="110"/>
        <v>34.69705405746808</v>
      </c>
      <c r="AI295" s="491">
        <f t="shared" si="111"/>
        <v>1.0818537812118503</v>
      </c>
      <c r="AK295" s="491">
        <f t="shared" si="95"/>
        <v>17.469550198433041</v>
      </c>
      <c r="AL295" s="491">
        <f t="shared" si="96"/>
        <v>22.766690265043454</v>
      </c>
      <c r="AM295" s="491">
        <f t="shared" si="97"/>
        <v>-29.98</v>
      </c>
      <c r="AN295" s="491">
        <f t="shared" si="98"/>
        <v>-11.48</v>
      </c>
      <c r="AO295" s="491">
        <f t="shared" si="99"/>
        <v>-92.365726500093473</v>
      </c>
      <c r="AP295" s="491">
        <f t="shared" si="100"/>
        <v>49.701165016839184</v>
      </c>
      <c r="AQ295" s="491">
        <f t="shared" si="114"/>
        <v>-43.888321019777791</v>
      </c>
    </row>
    <row r="296" spans="1:43">
      <c r="A296" s="240">
        <v>936</v>
      </c>
      <c r="B296" s="364">
        <v>6</v>
      </c>
      <c r="C296" s="364">
        <v>6</v>
      </c>
      <c r="D296" s="18" t="s">
        <v>319</v>
      </c>
      <c r="E296" s="21">
        <v>6465</v>
      </c>
      <c r="F296" s="21">
        <v>6395</v>
      </c>
      <c r="G296" s="36">
        <v>6275</v>
      </c>
      <c r="H296" s="36"/>
      <c r="I296" s="22">
        <v>2153809.1112912162</v>
      </c>
      <c r="J296" s="36">
        <v>1117123.4764624948</v>
      </c>
      <c r="K296" s="478">
        <f t="shared" si="101"/>
        <v>3270932.5877537113</v>
      </c>
      <c r="L296" s="478"/>
      <c r="M296" s="36">
        <v>2013081.7288322644</v>
      </c>
      <c r="N296" s="36">
        <v>900584.11592877656</v>
      </c>
      <c r="O296" s="36">
        <v>-579201.64454727713</v>
      </c>
      <c r="P296" s="22">
        <v>221887.66069750837</v>
      </c>
      <c r="Q296" s="19">
        <f t="shared" si="102"/>
        <v>2556351.8609112725</v>
      </c>
      <c r="R296" s="22"/>
      <c r="S296" s="22">
        <v>2013081.7288322644</v>
      </c>
      <c r="T296" s="36">
        <v>788662.76189691154</v>
      </c>
      <c r="U296" s="36">
        <v>-188124.5</v>
      </c>
      <c r="V296" s="36">
        <v>-72037</v>
      </c>
      <c r="W296" s="491">
        <f t="shared" si="103"/>
        <v>-579201.64454727713</v>
      </c>
      <c r="X296" s="22">
        <f t="shared" si="112"/>
        <v>311874.81048066588</v>
      </c>
      <c r="Y296" s="19">
        <f t="shared" si="113"/>
        <v>2274256.1566625647</v>
      </c>
      <c r="Z296" s="546"/>
      <c r="AA296" s="22">
        <f t="shared" si="104"/>
        <v>333.14912780993291</v>
      </c>
      <c r="AB296" s="22">
        <f t="shared" si="105"/>
        <v>172.79558800657307</v>
      </c>
      <c r="AC296" s="22">
        <f t="shared" si="106"/>
        <v>505.944715816506</v>
      </c>
      <c r="AE296" s="491">
        <f t="shared" si="107"/>
        <v>314.78994977830564</v>
      </c>
      <c r="AF296" s="491">
        <f t="shared" si="108"/>
        <v>140.82628865188062</v>
      </c>
      <c r="AG296" s="491">
        <f t="shared" si="109"/>
        <v>-90.571015566423313</v>
      </c>
      <c r="AH296" s="491">
        <f t="shared" si="110"/>
        <v>34.69705405746808</v>
      </c>
      <c r="AI296" s="491">
        <f t="shared" si="111"/>
        <v>399.74227692123105</v>
      </c>
      <c r="AK296" s="491">
        <f t="shared" si="95"/>
        <v>320.80983726410591</v>
      </c>
      <c r="AL296" s="491">
        <f t="shared" si="96"/>
        <v>125.68330866883052</v>
      </c>
      <c r="AM296" s="491">
        <f t="shared" si="97"/>
        <v>-29.98</v>
      </c>
      <c r="AN296" s="491">
        <f t="shared" si="98"/>
        <v>-11.48</v>
      </c>
      <c r="AO296" s="491">
        <f t="shared" si="99"/>
        <v>-92.303050923868867</v>
      </c>
      <c r="AP296" s="491">
        <f t="shared" si="100"/>
        <v>49.701165016839184</v>
      </c>
      <c r="AQ296" s="491">
        <f t="shared" si="114"/>
        <v>362.43126002590674</v>
      </c>
    </row>
    <row r="297" spans="1:43">
      <c r="A297" s="240">
        <v>946</v>
      </c>
      <c r="B297" s="364">
        <v>15</v>
      </c>
      <c r="C297" s="364">
        <v>15</v>
      </c>
      <c r="D297" s="18" t="s">
        <v>320</v>
      </c>
      <c r="E297" s="21">
        <v>6376</v>
      </c>
      <c r="F297" s="21">
        <v>6287</v>
      </c>
      <c r="G297" s="36">
        <v>6291</v>
      </c>
      <c r="H297" s="36"/>
      <c r="I297" s="22">
        <v>-129119.71376491245</v>
      </c>
      <c r="J297" s="36">
        <v>208628.18064327849</v>
      </c>
      <c r="K297" s="478">
        <f t="shared" si="101"/>
        <v>79508.466878366045</v>
      </c>
      <c r="L297" s="478"/>
      <c r="M297" s="36">
        <v>-143352.98486907966</v>
      </c>
      <c r="N297" s="36">
        <v>78398.348915778624</v>
      </c>
      <c r="O297" s="36">
        <v>-569419.97486610338</v>
      </c>
      <c r="P297" s="22">
        <v>218140.37885930183</v>
      </c>
      <c r="Q297" s="19">
        <f t="shared" si="102"/>
        <v>-416234.23196010268</v>
      </c>
      <c r="R297" s="22"/>
      <c r="S297" s="22">
        <v>-143352.98486907966</v>
      </c>
      <c r="T297" s="36">
        <v>-12836.323934030434</v>
      </c>
      <c r="U297" s="36">
        <v>-188604.18</v>
      </c>
      <c r="V297" s="36">
        <v>-72220.680000000008</v>
      </c>
      <c r="W297" s="491">
        <f t="shared" si="103"/>
        <v>-569419.97486610338</v>
      </c>
      <c r="X297" s="22">
        <f t="shared" si="112"/>
        <v>312670.0291209353</v>
      </c>
      <c r="Y297" s="19">
        <f t="shared" si="113"/>
        <v>-673764.11454827804</v>
      </c>
      <c r="Z297" s="546"/>
      <c r="AA297" s="22">
        <f t="shared" si="104"/>
        <v>-20.250896136278616</v>
      </c>
      <c r="AB297" s="22">
        <f t="shared" si="105"/>
        <v>32.720856437151582</v>
      </c>
      <c r="AC297" s="22">
        <f t="shared" si="106"/>
        <v>12.469960300872968</v>
      </c>
      <c r="AE297" s="491">
        <f t="shared" si="107"/>
        <v>-22.801492742019988</v>
      </c>
      <c r="AF297" s="491">
        <f t="shared" si="108"/>
        <v>12.469913936023321</v>
      </c>
      <c r="AG297" s="491">
        <f t="shared" si="109"/>
        <v>-90.571015566423313</v>
      </c>
      <c r="AH297" s="491">
        <f t="shared" si="110"/>
        <v>34.69705405746808</v>
      </c>
      <c r="AI297" s="491">
        <f t="shared" si="111"/>
        <v>-66.205540314951918</v>
      </c>
      <c r="AK297" s="491">
        <f t="shared" si="95"/>
        <v>-22.786994892557569</v>
      </c>
      <c r="AL297" s="491">
        <f t="shared" si="96"/>
        <v>-2.0404266307471679</v>
      </c>
      <c r="AM297" s="491">
        <f t="shared" si="97"/>
        <v>-29.98</v>
      </c>
      <c r="AN297" s="491">
        <f t="shared" si="98"/>
        <v>-11.48</v>
      </c>
      <c r="AO297" s="491">
        <f t="shared" si="99"/>
        <v>-90.513427891607591</v>
      </c>
      <c r="AP297" s="491">
        <f t="shared" si="100"/>
        <v>49.701165016839184</v>
      </c>
      <c r="AQ297" s="491">
        <f t="shared" si="114"/>
        <v>-107.09968439807312</v>
      </c>
    </row>
    <row r="298" spans="1:43">
      <c r="A298" s="240">
        <v>976</v>
      </c>
      <c r="B298" s="364">
        <v>19</v>
      </c>
      <c r="C298" s="364">
        <v>19</v>
      </c>
      <c r="D298" s="18" t="s">
        <v>321</v>
      </c>
      <c r="E298" s="21">
        <v>3830</v>
      </c>
      <c r="F298" s="21">
        <v>3788</v>
      </c>
      <c r="G298" s="36">
        <v>3765</v>
      </c>
      <c r="H298" s="36"/>
      <c r="I298" s="22">
        <v>714989.39707910444</v>
      </c>
      <c r="J298" s="36">
        <v>385554.64346689451</v>
      </c>
      <c r="K298" s="478">
        <f t="shared" si="101"/>
        <v>1100544.0405459991</v>
      </c>
      <c r="L298" s="478"/>
      <c r="M298" s="36">
        <v>-127900.7688860496</v>
      </c>
      <c r="N298" s="36">
        <v>-135426.97762742435</v>
      </c>
      <c r="O298" s="36">
        <v>-343083.00696561154</v>
      </c>
      <c r="P298" s="22">
        <v>131432.4407696891</v>
      </c>
      <c r="Q298" s="19">
        <f t="shared" si="102"/>
        <v>-474978.3127093963</v>
      </c>
      <c r="R298" s="22"/>
      <c r="S298" s="22">
        <v>-127900.7688860496</v>
      </c>
      <c r="T298" s="36">
        <v>-88082.222204860518</v>
      </c>
      <c r="U298" s="36">
        <v>-112874.7</v>
      </c>
      <c r="V298" s="36">
        <v>-43222.200000000004</v>
      </c>
      <c r="W298" s="491">
        <f t="shared" si="103"/>
        <v>-343083.00696561154</v>
      </c>
      <c r="X298" s="22">
        <f t="shared" si="112"/>
        <v>187124.88628839955</v>
      </c>
      <c r="Y298" s="19">
        <f t="shared" si="113"/>
        <v>-528038.01176812209</v>
      </c>
      <c r="Z298" s="546"/>
      <c r="AA298" s="22">
        <f t="shared" si="104"/>
        <v>186.6813047203928</v>
      </c>
      <c r="AB298" s="22">
        <f t="shared" si="105"/>
        <v>100.66700873809256</v>
      </c>
      <c r="AC298" s="22">
        <f t="shared" si="106"/>
        <v>287.34831345848539</v>
      </c>
      <c r="AE298" s="491">
        <f t="shared" si="107"/>
        <v>-33.764722514796624</v>
      </c>
      <c r="AF298" s="491">
        <f t="shared" si="108"/>
        <v>-35.751578043142651</v>
      </c>
      <c r="AG298" s="491">
        <f t="shared" si="109"/>
        <v>-90.571015566423327</v>
      </c>
      <c r="AH298" s="491">
        <f t="shared" si="110"/>
        <v>34.697054057468087</v>
      </c>
      <c r="AI298" s="491">
        <f t="shared" si="111"/>
        <v>-125.39026206689448</v>
      </c>
      <c r="AK298" s="491">
        <f t="shared" si="95"/>
        <v>-33.970987751938807</v>
      </c>
      <c r="AL298" s="491">
        <f t="shared" si="96"/>
        <v>-23.39501253781156</v>
      </c>
      <c r="AM298" s="491">
        <f t="shared" si="97"/>
        <v>-29.98</v>
      </c>
      <c r="AN298" s="491">
        <f t="shared" si="98"/>
        <v>-11.48</v>
      </c>
      <c r="AO298" s="491">
        <f t="shared" si="99"/>
        <v>-91.124304638940643</v>
      </c>
      <c r="AP298" s="491">
        <f t="shared" si="100"/>
        <v>49.701165016839191</v>
      </c>
      <c r="AQ298" s="491">
        <f t="shared" si="114"/>
        <v>-140.24913991185181</v>
      </c>
    </row>
    <row r="299" spans="1:43">
      <c r="A299" s="240">
        <v>977</v>
      </c>
      <c r="B299" s="364">
        <v>17</v>
      </c>
      <c r="C299" s="364">
        <v>17</v>
      </c>
      <c r="D299" s="18" t="s">
        <v>322</v>
      </c>
      <c r="E299" s="21">
        <v>15357</v>
      </c>
      <c r="F299" s="21">
        <v>15293</v>
      </c>
      <c r="G299" s="36">
        <v>15369</v>
      </c>
      <c r="H299" s="36"/>
      <c r="I299" s="22">
        <v>20025.058790852534</v>
      </c>
      <c r="J299" s="36">
        <v>-354600.10826635326</v>
      </c>
      <c r="K299" s="478">
        <f t="shared" si="101"/>
        <v>-334575.04947550071</v>
      </c>
      <c r="L299" s="478"/>
      <c r="M299" s="36">
        <v>-576692.41300287575</v>
      </c>
      <c r="N299" s="36">
        <v>-586619.98732657521</v>
      </c>
      <c r="O299" s="36">
        <v>-1385102.5410573117</v>
      </c>
      <c r="P299" s="22">
        <v>530622.04770085937</v>
      </c>
      <c r="Q299" s="19">
        <f t="shared" si="102"/>
        <v>-2017792.8936859036</v>
      </c>
      <c r="R299" s="22"/>
      <c r="S299" s="22">
        <v>-576692.41300287575</v>
      </c>
      <c r="T299" s="36">
        <v>-395478.66085422336</v>
      </c>
      <c r="U299" s="36">
        <v>-460762.62</v>
      </c>
      <c r="V299" s="36">
        <v>-176436.12</v>
      </c>
      <c r="W299" s="491">
        <f t="shared" si="103"/>
        <v>-1385102.5410573117</v>
      </c>
      <c r="X299" s="22">
        <f t="shared" si="112"/>
        <v>763857.2051438014</v>
      </c>
      <c r="Y299" s="19">
        <f t="shared" si="113"/>
        <v>-2230615.1497706096</v>
      </c>
      <c r="Z299" s="546"/>
      <c r="AA299" s="22">
        <f t="shared" si="104"/>
        <v>1.3039694465619935</v>
      </c>
      <c r="AB299" s="22">
        <f t="shared" si="105"/>
        <v>-23.090454402966287</v>
      </c>
      <c r="AC299" s="22">
        <f t="shared" si="106"/>
        <v>-21.786484956404291</v>
      </c>
      <c r="AE299" s="491">
        <f t="shared" si="107"/>
        <v>-37.709567318569</v>
      </c>
      <c r="AF299" s="491">
        <f t="shared" si="108"/>
        <v>-38.358725385900428</v>
      </c>
      <c r="AG299" s="491">
        <f t="shared" si="109"/>
        <v>-90.571015566423313</v>
      </c>
      <c r="AH299" s="491">
        <f t="shared" si="110"/>
        <v>34.69705405746808</v>
      </c>
      <c r="AI299" s="491">
        <f t="shared" si="111"/>
        <v>-131.94225421342469</v>
      </c>
      <c r="AK299" s="491">
        <f t="shared" si="95"/>
        <v>-37.523092784363051</v>
      </c>
      <c r="AL299" s="491">
        <f t="shared" si="96"/>
        <v>-25.732231170162233</v>
      </c>
      <c r="AM299" s="491">
        <f t="shared" si="97"/>
        <v>-29.98</v>
      </c>
      <c r="AN299" s="491">
        <f t="shared" si="98"/>
        <v>-11.48</v>
      </c>
      <c r="AO299" s="491">
        <f t="shared" si="99"/>
        <v>-90.123140155983577</v>
      </c>
      <c r="AP299" s="491">
        <f t="shared" si="100"/>
        <v>49.701165016839184</v>
      </c>
      <c r="AQ299" s="491">
        <f t="shared" si="114"/>
        <v>-145.1372990936697</v>
      </c>
    </row>
    <row r="300" spans="1:43">
      <c r="A300" s="240">
        <v>980</v>
      </c>
      <c r="B300" s="364">
        <v>6</v>
      </c>
      <c r="C300" s="364">
        <v>6</v>
      </c>
      <c r="D300" s="18" t="s">
        <v>323</v>
      </c>
      <c r="E300" s="21">
        <v>33533</v>
      </c>
      <c r="F300" s="21">
        <v>33607</v>
      </c>
      <c r="G300" s="36">
        <v>33677</v>
      </c>
      <c r="H300" s="36"/>
      <c r="I300" s="22">
        <v>-434704.46374581836</v>
      </c>
      <c r="J300" s="36">
        <v>-1195571.6348365312</v>
      </c>
      <c r="K300" s="478">
        <f t="shared" si="101"/>
        <v>-1630276.0985823497</v>
      </c>
      <c r="L300" s="478"/>
      <c r="M300" s="36">
        <v>333869.35435929714</v>
      </c>
      <c r="N300" s="36">
        <v>-317866.56004470051</v>
      </c>
      <c r="O300" s="36">
        <v>-3043820.1201407881</v>
      </c>
      <c r="P300" s="22">
        <v>1166063.8957093298</v>
      </c>
      <c r="Q300" s="19">
        <f t="shared" si="102"/>
        <v>-1861753.4301168616</v>
      </c>
      <c r="R300" s="22"/>
      <c r="S300" s="22">
        <v>333869.35435929714</v>
      </c>
      <c r="T300" s="36">
        <v>-68616.245975975937</v>
      </c>
      <c r="U300" s="36">
        <v>-1009636.46</v>
      </c>
      <c r="V300" s="36">
        <v>-386611.96</v>
      </c>
      <c r="W300" s="491">
        <f t="shared" si="103"/>
        <v>-3043820.1201407881</v>
      </c>
      <c r="X300" s="22">
        <f t="shared" si="112"/>
        <v>1673786.1342720934</v>
      </c>
      <c r="Y300" s="19">
        <f t="shared" si="113"/>
        <v>-2501029.2974853734</v>
      </c>
      <c r="Z300" s="546"/>
      <c r="AA300" s="22">
        <f t="shared" si="104"/>
        <v>-12.963482651293305</v>
      </c>
      <c r="AB300" s="22">
        <f t="shared" si="105"/>
        <v>-35.653584076477834</v>
      </c>
      <c r="AC300" s="22">
        <f t="shared" si="106"/>
        <v>-48.617066727771146</v>
      </c>
      <c r="AE300" s="491">
        <f t="shared" si="107"/>
        <v>9.934518236060855</v>
      </c>
      <c r="AF300" s="491">
        <f t="shared" si="108"/>
        <v>-9.4583437987532513</v>
      </c>
      <c r="AG300" s="491">
        <f t="shared" si="109"/>
        <v>-90.571015566423313</v>
      </c>
      <c r="AH300" s="491">
        <f t="shared" si="110"/>
        <v>34.69705405746808</v>
      </c>
      <c r="AI300" s="491">
        <f t="shared" si="111"/>
        <v>-55.39778707164762</v>
      </c>
      <c r="AK300" s="491">
        <f t="shared" si="95"/>
        <v>9.9138686450484652</v>
      </c>
      <c r="AL300" s="491">
        <f t="shared" si="96"/>
        <v>-2.0374809506777902</v>
      </c>
      <c r="AM300" s="491">
        <f t="shared" si="97"/>
        <v>-29.98</v>
      </c>
      <c r="AN300" s="491">
        <f t="shared" si="98"/>
        <v>-11.48</v>
      </c>
      <c r="AO300" s="491">
        <f t="shared" si="99"/>
        <v>-90.382757375680384</v>
      </c>
      <c r="AP300" s="491">
        <f t="shared" si="100"/>
        <v>49.701165016839191</v>
      </c>
      <c r="AQ300" s="491">
        <f t="shared" si="114"/>
        <v>-74.265204664470517</v>
      </c>
    </row>
    <row r="301" spans="1:43">
      <c r="A301" s="240">
        <v>981</v>
      </c>
      <c r="B301" s="364">
        <v>5</v>
      </c>
      <c r="C301" s="364">
        <v>5</v>
      </c>
      <c r="D301" s="18" t="s">
        <v>324</v>
      </c>
      <c r="E301" s="21">
        <v>2282</v>
      </c>
      <c r="F301" s="21">
        <v>2237</v>
      </c>
      <c r="G301" s="36">
        <v>2207</v>
      </c>
      <c r="H301" s="36"/>
      <c r="I301" s="22">
        <v>455638.53422491642</v>
      </c>
      <c r="J301" s="36">
        <v>231866.46627345079</v>
      </c>
      <c r="K301" s="478">
        <f t="shared" si="101"/>
        <v>687505.00049836724</v>
      </c>
      <c r="L301" s="478"/>
      <c r="M301" s="36">
        <v>660669.82322699786</v>
      </c>
      <c r="N301" s="36">
        <v>325531.30138366378</v>
      </c>
      <c r="O301" s="36">
        <v>-202607.36182208895</v>
      </c>
      <c r="P301" s="22">
        <v>77617.309926556089</v>
      </c>
      <c r="Q301" s="19">
        <f t="shared" si="102"/>
        <v>861211.07271512877</v>
      </c>
      <c r="R301" s="22"/>
      <c r="S301" s="22">
        <v>660669.82322699786</v>
      </c>
      <c r="T301" s="36">
        <v>286380.70420316624</v>
      </c>
      <c r="U301" s="36">
        <v>-66165.86</v>
      </c>
      <c r="V301" s="36">
        <v>-25336.36</v>
      </c>
      <c r="W301" s="491">
        <f t="shared" si="103"/>
        <v>-202607.36182208895</v>
      </c>
      <c r="X301" s="22">
        <f t="shared" si="112"/>
        <v>109690.47119216408</v>
      </c>
      <c r="Y301" s="19">
        <f t="shared" si="113"/>
        <v>762631.41680023936</v>
      </c>
      <c r="Z301" s="546"/>
      <c r="AA301" s="22">
        <f t="shared" si="104"/>
        <v>199.66631648769345</v>
      </c>
      <c r="AB301" s="22">
        <f t="shared" si="105"/>
        <v>101.60668986566643</v>
      </c>
      <c r="AC301" s="22">
        <f t="shared" si="106"/>
        <v>301.2730063533599</v>
      </c>
      <c r="AE301" s="491">
        <f t="shared" si="107"/>
        <v>295.33742656548856</v>
      </c>
      <c r="AF301" s="491">
        <f t="shared" si="108"/>
        <v>145.52136852197756</v>
      </c>
      <c r="AG301" s="491">
        <f t="shared" si="109"/>
        <v>-90.571015566423313</v>
      </c>
      <c r="AH301" s="491">
        <f t="shared" si="110"/>
        <v>34.69705405746808</v>
      </c>
      <c r="AI301" s="491">
        <f t="shared" si="111"/>
        <v>384.98483357851086</v>
      </c>
      <c r="AK301" s="491">
        <f t="shared" si="95"/>
        <v>299.3519815255994</v>
      </c>
      <c r="AL301" s="491">
        <f t="shared" si="96"/>
        <v>129.76017408389953</v>
      </c>
      <c r="AM301" s="491">
        <f t="shared" si="97"/>
        <v>-29.98</v>
      </c>
      <c r="AN301" s="491">
        <f t="shared" si="98"/>
        <v>-11.48</v>
      </c>
      <c r="AO301" s="491">
        <f t="shared" si="99"/>
        <v>-91.802157599496581</v>
      </c>
      <c r="AP301" s="491">
        <f t="shared" si="100"/>
        <v>49.701165016839184</v>
      </c>
      <c r="AQ301" s="491">
        <f t="shared" si="114"/>
        <v>345.55116302684155</v>
      </c>
    </row>
    <row r="302" spans="1:43">
      <c r="A302" s="240">
        <v>989</v>
      </c>
      <c r="B302" s="364">
        <v>14</v>
      </c>
      <c r="C302" s="364">
        <v>14</v>
      </c>
      <c r="D302" s="18" t="s">
        <v>325</v>
      </c>
      <c r="E302" s="21">
        <v>5484</v>
      </c>
      <c r="F302" s="21">
        <v>5406</v>
      </c>
      <c r="G302" s="36">
        <v>5316</v>
      </c>
      <c r="H302" s="36"/>
      <c r="I302" s="22">
        <v>-856359.96821526811</v>
      </c>
      <c r="J302" s="36">
        <v>-513703.6001898286</v>
      </c>
      <c r="K302" s="478">
        <f t="shared" si="101"/>
        <v>-1370063.5684050967</v>
      </c>
      <c r="L302" s="478"/>
      <c r="M302" s="36">
        <v>-955924.69870101451</v>
      </c>
      <c r="N302" s="36">
        <v>-521728.60846079641</v>
      </c>
      <c r="O302" s="36">
        <v>-489626.91015208443</v>
      </c>
      <c r="P302" s="22">
        <v>187572.27423467243</v>
      </c>
      <c r="Q302" s="19">
        <f t="shared" si="102"/>
        <v>-1779707.9430792229</v>
      </c>
      <c r="R302" s="22"/>
      <c r="S302" s="22">
        <v>-955924.69870101451</v>
      </c>
      <c r="T302" s="36">
        <v>-454161.09319828858</v>
      </c>
      <c r="U302" s="36">
        <v>-159373.68</v>
      </c>
      <c r="V302" s="36">
        <v>-61027.68</v>
      </c>
      <c r="W302" s="491">
        <f t="shared" si="103"/>
        <v>-489626.91015208443</v>
      </c>
      <c r="X302" s="22">
        <f t="shared" si="112"/>
        <v>264211.3932295171</v>
      </c>
      <c r="Y302" s="19">
        <f t="shared" si="113"/>
        <v>-1855902.6688218703</v>
      </c>
      <c r="Z302" s="546"/>
      <c r="AA302" s="22">
        <f t="shared" si="104"/>
        <v>-156.15608464902775</v>
      </c>
      <c r="AB302" s="22">
        <f t="shared" si="105"/>
        <v>-93.673158313243732</v>
      </c>
      <c r="AC302" s="22">
        <f t="shared" si="106"/>
        <v>-249.82924296227145</v>
      </c>
      <c r="AE302" s="491">
        <f t="shared" si="107"/>
        <v>-176.8266183316712</v>
      </c>
      <c r="AF302" s="491">
        <f t="shared" si="108"/>
        <v>-96.509176555826201</v>
      </c>
      <c r="AG302" s="491">
        <f t="shared" si="109"/>
        <v>-90.571015566423313</v>
      </c>
      <c r="AH302" s="491">
        <f t="shared" si="110"/>
        <v>34.69705405746808</v>
      </c>
      <c r="AI302" s="491">
        <f t="shared" si="111"/>
        <v>-329.20975639645263</v>
      </c>
      <c r="AK302" s="491">
        <f t="shared" si="95"/>
        <v>-179.82029697159791</v>
      </c>
      <c r="AL302" s="491">
        <f t="shared" si="96"/>
        <v>-85.432861775449325</v>
      </c>
      <c r="AM302" s="491">
        <f t="shared" si="97"/>
        <v>-29.98</v>
      </c>
      <c r="AN302" s="491">
        <f t="shared" si="98"/>
        <v>-11.48</v>
      </c>
      <c r="AO302" s="491">
        <f t="shared" si="99"/>
        <v>-92.104384904455316</v>
      </c>
      <c r="AP302" s="491">
        <f t="shared" si="100"/>
        <v>49.701165016839184</v>
      </c>
      <c r="AQ302" s="491">
        <f t="shared" si="114"/>
        <v>-349.11637863466336</v>
      </c>
    </row>
    <row r="303" spans="1:43">
      <c r="A303" s="240">
        <v>992</v>
      </c>
      <c r="B303" s="364">
        <v>13</v>
      </c>
      <c r="C303" s="364">
        <v>13</v>
      </c>
      <c r="D303" s="18" t="s">
        <v>326</v>
      </c>
      <c r="E303" s="21">
        <v>18318</v>
      </c>
      <c r="F303" s="21">
        <v>18120</v>
      </c>
      <c r="G303" s="36">
        <v>17971</v>
      </c>
      <c r="H303" s="36"/>
      <c r="I303" s="22">
        <v>3464287.3897799039</v>
      </c>
      <c r="J303" s="36">
        <v>3425570.8857296463</v>
      </c>
      <c r="K303" s="478">
        <f t="shared" si="101"/>
        <v>6889858.2755095502</v>
      </c>
      <c r="L303" s="478"/>
      <c r="M303" s="36">
        <v>-217370.51605603099</v>
      </c>
      <c r="N303" s="36">
        <v>623408.774349752</v>
      </c>
      <c r="O303" s="36">
        <v>-1641146.8020635904</v>
      </c>
      <c r="P303" s="22">
        <v>628710.61952132161</v>
      </c>
      <c r="Q303" s="19">
        <f t="shared" si="102"/>
        <v>-606397.92424854788</v>
      </c>
      <c r="R303" s="22"/>
      <c r="S303" s="22">
        <v>-217370.51605603099</v>
      </c>
      <c r="T303" s="36">
        <v>306283.6867723646</v>
      </c>
      <c r="U303" s="36">
        <v>-538770.57999999996</v>
      </c>
      <c r="V303" s="36">
        <v>-206307.08000000002</v>
      </c>
      <c r="W303" s="491">
        <f t="shared" si="103"/>
        <v>-1641146.8020635904</v>
      </c>
      <c r="X303" s="22">
        <f t="shared" si="112"/>
        <v>893179.63651761704</v>
      </c>
      <c r="Y303" s="19">
        <f t="shared" si="113"/>
        <v>-1404131.6548296399</v>
      </c>
      <c r="Z303" s="546"/>
      <c r="AA303" s="22">
        <f t="shared" si="104"/>
        <v>189.11930285947724</v>
      </c>
      <c r="AB303" s="22">
        <f t="shared" si="105"/>
        <v>187.00572582867377</v>
      </c>
      <c r="AC303" s="22">
        <f t="shared" si="106"/>
        <v>376.12502868815102</v>
      </c>
      <c r="AE303" s="491">
        <f t="shared" si="107"/>
        <v>-11.996165345255573</v>
      </c>
      <c r="AF303" s="491">
        <f t="shared" si="108"/>
        <v>34.4044577455713</v>
      </c>
      <c r="AG303" s="491">
        <f t="shared" si="109"/>
        <v>-90.571015566423313</v>
      </c>
      <c r="AH303" s="491">
        <f t="shared" si="110"/>
        <v>34.69705405746808</v>
      </c>
      <c r="AI303" s="491">
        <f t="shared" si="111"/>
        <v>-33.46566910863951</v>
      </c>
      <c r="AK303" s="491">
        <f t="shared" si="95"/>
        <v>-12.095627180236548</v>
      </c>
      <c r="AL303" s="491">
        <f t="shared" si="96"/>
        <v>17.043218895574235</v>
      </c>
      <c r="AM303" s="491">
        <f t="shared" si="97"/>
        <v>-29.979999999999997</v>
      </c>
      <c r="AN303" s="491">
        <f t="shared" si="98"/>
        <v>-11.48</v>
      </c>
      <c r="AO303" s="491">
        <f t="shared" si="99"/>
        <v>-91.321952148661197</v>
      </c>
      <c r="AP303" s="491">
        <f t="shared" si="100"/>
        <v>49.701165016839184</v>
      </c>
      <c r="AQ303" s="491">
        <f t="shared" si="114"/>
        <v>-78.133195416484327</v>
      </c>
    </row>
    <row r="304" spans="1:43">
      <c r="F304" s="25"/>
      <c r="S304" s="22"/>
      <c r="T304" s="36"/>
      <c r="U304" s="36"/>
      <c r="V304" s="36"/>
    </row>
    <row r="305" spans="6:22">
      <c r="F305" s="25"/>
      <c r="S305" s="22"/>
      <c r="T305" s="36"/>
      <c r="U305" s="36"/>
      <c r="V305" s="36"/>
    </row>
    <row r="306" spans="6:22">
      <c r="F306" s="25"/>
    </row>
    <row r="307" spans="6:22">
      <c r="F307" s="25"/>
    </row>
    <row r="319" spans="6:22">
      <c r="R319" s="32"/>
    </row>
    <row r="320" spans="6:22">
      <c r="R320" s="32"/>
    </row>
    <row r="321" spans="18:22">
      <c r="R321" s="32"/>
      <c r="S321" s="32"/>
      <c r="T321" s="32"/>
      <c r="U321" s="32"/>
      <c r="V321" s="32"/>
    </row>
    <row r="322" spans="18:22">
      <c r="R322" s="32"/>
      <c r="S322" s="32"/>
      <c r="T322" s="32"/>
      <c r="U322" s="32"/>
      <c r="V322" s="32"/>
    </row>
    <row r="323" spans="18:22">
      <c r="R323" s="32"/>
      <c r="S323" s="32"/>
      <c r="T323" s="32"/>
      <c r="U323" s="32"/>
      <c r="V323" s="32"/>
    </row>
    <row r="324" spans="18:22">
      <c r="R324" s="32"/>
      <c r="S324" s="32"/>
      <c r="T324" s="32"/>
      <c r="U324" s="32"/>
      <c r="V324" s="32"/>
    </row>
    <row r="325" spans="18:22">
      <c r="S325" s="32"/>
      <c r="T325" s="32"/>
      <c r="U325" s="32"/>
      <c r="V325" s="32"/>
    </row>
    <row r="326" spans="18:22">
      <c r="S326" s="32"/>
      <c r="T326" s="32"/>
      <c r="U326" s="32"/>
      <c r="V326" s="32"/>
    </row>
  </sheetData>
  <autoFilter ref="A10:AQ10" xr:uid="{89FA2009-52EA-47E3-9231-A8884B148C6D}"/>
  <conditionalFormatting sqref="G11:H302">
    <cfRule type="cellIs" dxfId="4" priority="1" operator="lessThan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894D9-F40C-4D4B-A6DD-2BD2E7E6E0FD}">
  <dimension ref="A1:F383"/>
  <sheetViews>
    <sheetView workbookViewId="0">
      <pane ySplit="9" topLeftCell="A10" activePane="bottomLeft" state="frozen"/>
      <selection pane="bottomLeft"/>
    </sheetView>
  </sheetViews>
  <sheetFormatPr defaultRowHeight="13.5"/>
  <cols>
    <col min="1" max="1" width="10.7109375" style="31" customWidth="1"/>
    <col min="2" max="2" width="37.7109375" style="31" bestFit="1" customWidth="1"/>
    <col min="3" max="4" width="10.85546875" style="31" bestFit="1" customWidth="1"/>
    <col min="5" max="5" width="11.85546875" style="31" bestFit="1" customWidth="1"/>
    <col min="6" max="6" width="11.85546875" bestFit="1" customWidth="1"/>
  </cols>
  <sheetData>
    <row r="1" spans="1:6" ht="30.75">
      <c r="A1" s="558" t="s">
        <v>654</v>
      </c>
    </row>
    <row r="2" spans="1:6" ht="15.75">
      <c r="A2" s="557" t="s">
        <v>712</v>
      </c>
    </row>
    <row r="3" spans="1:6" ht="15.75">
      <c r="A3" s="560" t="s">
        <v>647</v>
      </c>
    </row>
    <row r="4" spans="1:6" ht="15.75">
      <c r="A4" s="302" t="s">
        <v>674</v>
      </c>
    </row>
    <row r="5" spans="1:6" ht="15.75">
      <c r="A5" s="396" t="s">
        <v>672</v>
      </c>
    </row>
    <row r="6" spans="1:6" ht="19.5">
      <c r="A6" s="561" t="s">
        <v>673</v>
      </c>
    </row>
    <row r="7" spans="1:6" ht="18.75">
      <c r="A7" s="562" t="s">
        <v>717</v>
      </c>
    </row>
    <row r="9" spans="1:6" ht="16.5">
      <c r="A9" s="100" t="s">
        <v>648</v>
      </c>
      <c r="B9" s="60" t="s">
        <v>12</v>
      </c>
      <c r="C9" s="567" t="s">
        <v>649</v>
      </c>
      <c r="D9" s="567" t="s">
        <v>570</v>
      </c>
      <c r="E9" s="567" t="s">
        <v>650</v>
      </c>
      <c r="F9" s="567" t="s">
        <v>651</v>
      </c>
    </row>
    <row r="10" spans="1:6" ht="16.5">
      <c r="A10" s="26"/>
      <c r="B10" s="9" t="s">
        <v>571</v>
      </c>
      <c r="C10" s="32"/>
      <c r="D10" s="32"/>
      <c r="E10" s="32"/>
      <c r="F10" s="36">
        <v>25085644.622114196</v>
      </c>
    </row>
    <row r="11" spans="1:6" ht="16.5">
      <c r="A11" s="20">
        <v>5</v>
      </c>
      <c r="B11" s="9" t="s">
        <v>34</v>
      </c>
      <c r="C11" s="32">
        <v>3220704.6992999995</v>
      </c>
      <c r="D11" s="32"/>
      <c r="E11" s="21">
        <v>658426.29</v>
      </c>
      <c r="F11" s="563">
        <v>2562278.4092999995</v>
      </c>
    </row>
    <row r="12" spans="1:6" ht="16.5">
      <c r="A12" s="20">
        <v>9</v>
      </c>
      <c r="B12" s="9" t="s">
        <v>35</v>
      </c>
      <c r="C12" s="32">
        <v>113349.336</v>
      </c>
      <c r="D12" s="32"/>
      <c r="E12" s="21">
        <v>30004.236000000004</v>
      </c>
      <c r="F12" s="563">
        <v>83345.099999999991</v>
      </c>
    </row>
    <row r="13" spans="1:6" ht="16.5">
      <c r="A13" s="20">
        <v>10</v>
      </c>
      <c r="B13" s="9" t="s">
        <v>36</v>
      </c>
      <c r="C13" s="32">
        <v>196694.43599999999</v>
      </c>
      <c r="D13" s="32"/>
      <c r="E13" s="21">
        <v>186776.36910000001</v>
      </c>
      <c r="F13" s="563">
        <v>9918.0668999999762</v>
      </c>
    </row>
    <row r="14" spans="1:6" ht="16.5">
      <c r="A14" s="20">
        <v>16</v>
      </c>
      <c r="B14" s="9" t="s">
        <v>37</v>
      </c>
      <c r="C14" s="32">
        <v>660093.19200000004</v>
      </c>
      <c r="D14" s="32"/>
      <c r="E14" s="21">
        <v>115858.02351</v>
      </c>
      <c r="F14" s="563">
        <v>544235.16849000007</v>
      </c>
    </row>
    <row r="15" spans="1:6" ht="16.5">
      <c r="A15" s="20">
        <v>18</v>
      </c>
      <c r="B15" s="9" t="s">
        <v>38</v>
      </c>
      <c r="C15" s="32">
        <v>907044.72330000007</v>
      </c>
      <c r="D15" s="32"/>
      <c r="E15" s="21">
        <v>329579.8634400001</v>
      </c>
      <c r="F15" s="563">
        <v>577464.85985999997</v>
      </c>
    </row>
    <row r="16" spans="1:6" ht="16.5">
      <c r="A16" s="20">
        <v>19</v>
      </c>
      <c r="B16" s="9" t="s">
        <v>39</v>
      </c>
      <c r="C16" s="32">
        <v>280122.8811</v>
      </c>
      <c r="D16" s="32"/>
      <c r="E16" s="21">
        <v>183359.21999999997</v>
      </c>
      <c r="F16" s="563">
        <v>96763.661100000027</v>
      </c>
    </row>
    <row r="17" spans="1:6" ht="16.5">
      <c r="A17" s="20">
        <v>20</v>
      </c>
      <c r="B17" s="9" t="s">
        <v>40</v>
      </c>
      <c r="C17" s="32">
        <v>377136.57750000001</v>
      </c>
      <c r="D17" s="32"/>
      <c r="E17" s="21">
        <v>785310.87024000008</v>
      </c>
      <c r="F17" s="563">
        <v>-408174.29274000006</v>
      </c>
    </row>
    <row r="18" spans="1:6" ht="16.5">
      <c r="A18" s="20">
        <v>46</v>
      </c>
      <c r="B18" s="9" t="s">
        <v>41</v>
      </c>
      <c r="C18" s="32">
        <v>395305.80930000002</v>
      </c>
      <c r="D18" s="32"/>
      <c r="E18" s="21">
        <v>30004.236000000001</v>
      </c>
      <c r="F18" s="563">
        <v>365301.57330000005</v>
      </c>
    </row>
    <row r="19" spans="1:6" ht="16.5">
      <c r="A19" s="20">
        <v>47</v>
      </c>
      <c r="B19" s="9" t="s">
        <v>42</v>
      </c>
      <c r="C19" s="32">
        <v>0</v>
      </c>
      <c r="D19" s="32"/>
      <c r="E19" s="21">
        <v>48340.158000000003</v>
      </c>
      <c r="F19" s="563">
        <v>-48340.158000000003</v>
      </c>
    </row>
    <row r="20" spans="1:6" ht="16.5">
      <c r="A20" s="20">
        <v>49</v>
      </c>
      <c r="B20" s="9" t="s">
        <v>43</v>
      </c>
      <c r="C20" s="32">
        <v>3863462.1104999986</v>
      </c>
      <c r="D20" s="32"/>
      <c r="E20" s="21">
        <v>21511102.355503488</v>
      </c>
      <c r="F20" s="563">
        <v>-17647640.245003492</v>
      </c>
    </row>
    <row r="21" spans="1:6" ht="16.5">
      <c r="A21" s="20">
        <v>50</v>
      </c>
      <c r="B21" s="9" t="s">
        <v>44</v>
      </c>
      <c r="C21" s="32">
        <v>433644.55530000001</v>
      </c>
      <c r="D21" s="32"/>
      <c r="E21" s="21">
        <v>171224.17343999998</v>
      </c>
      <c r="F21" s="563">
        <v>262420.38186000002</v>
      </c>
    </row>
    <row r="22" spans="1:6" ht="16.5">
      <c r="A22" s="20">
        <v>51</v>
      </c>
      <c r="B22" s="9" t="s">
        <v>45</v>
      </c>
      <c r="C22" s="32">
        <v>381720.55800000002</v>
      </c>
      <c r="D22" s="32"/>
      <c r="E22" s="21">
        <v>419742.59262000001</v>
      </c>
      <c r="F22" s="563">
        <v>-38022.034619999991</v>
      </c>
    </row>
    <row r="23" spans="1:6" ht="16.5">
      <c r="A23" s="20">
        <v>52</v>
      </c>
      <c r="B23" s="9" t="s">
        <v>46</v>
      </c>
      <c r="C23" s="32">
        <v>55007.766000000003</v>
      </c>
      <c r="D23" s="32"/>
      <c r="E23" s="21">
        <v>96380.273639999999</v>
      </c>
      <c r="F23" s="563">
        <v>-41372.507639999996</v>
      </c>
    </row>
    <row r="24" spans="1:6" ht="16.5">
      <c r="A24" s="20">
        <v>61</v>
      </c>
      <c r="B24" s="9" t="s">
        <v>47</v>
      </c>
      <c r="C24" s="32">
        <v>835951.35300000012</v>
      </c>
      <c r="D24" s="32"/>
      <c r="E24" s="21">
        <v>485551.8835800002</v>
      </c>
      <c r="F24" s="563">
        <v>350399.46941999992</v>
      </c>
    </row>
    <row r="25" spans="1:6" ht="16.5">
      <c r="A25" s="20">
        <v>69</v>
      </c>
      <c r="B25" s="9" t="s">
        <v>48</v>
      </c>
      <c r="C25" s="32">
        <v>175024.71000000002</v>
      </c>
      <c r="D25" s="32"/>
      <c r="E25" s="21">
        <v>138436.21110000001</v>
      </c>
      <c r="F25" s="563">
        <v>36588.498900000006</v>
      </c>
    </row>
    <row r="26" spans="1:6" ht="16.5">
      <c r="A26" s="20">
        <v>71</v>
      </c>
      <c r="B26" s="9" t="s">
        <v>49</v>
      </c>
      <c r="C26" s="32">
        <v>213363.45600000001</v>
      </c>
      <c r="D26" s="32"/>
      <c r="E26" s="21">
        <v>225198.4602</v>
      </c>
      <c r="F26" s="563">
        <v>-11835.004199999996</v>
      </c>
    </row>
    <row r="27" spans="1:6" ht="16.5">
      <c r="A27" s="20">
        <v>72</v>
      </c>
      <c r="B27" s="9" t="s">
        <v>50</v>
      </c>
      <c r="C27" s="32">
        <v>0</v>
      </c>
      <c r="D27" s="32"/>
      <c r="E27" s="21">
        <v>25003.53</v>
      </c>
      <c r="F27" s="563">
        <v>-25003.53</v>
      </c>
    </row>
    <row r="28" spans="1:6" ht="16.5">
      <c r="A28" s="20">
        <v>74</v>
      </c>
      <c r="B28" s="9" t="s">
        <v>51</v>
      </c>
      <c r="C28" s="32">
        <v>61758.719100000002</v>
      </c>
      <c r="D28" s="32"/>
      <c r="E28" s="21">
        <v>13335.216</v>
      </c>
      <c r="F28" s="563">
        <v>48423.503100000002</v>
      </c>
    </row>
    <row r="29" spans="1:6" ht="16.5">
      <c r="A29" s="20">
        <v>75</v>
      </c>
      <c r="B29" s="9" t="s">
        <v>52</v>
      </c>
      <c r="C29" s="32">
        <v>343798.53749999998</v>
      </c>
      <c r="D29" s="32"/>
      <c r="E29" s="21">
        <v>350866.20198000001</v>
      </c>
      <c r="F29" s="563">
        <v>-7067.6644800000358</v>
      </c>
    </row>
    <row r="30" spans="1:6" ht="16.5">
      <c r="A30" s="20">
        <v>77</v>
      </c>
      <c r="B30" s="9" t="s">
        <v>53</v>
      </c>
      <c r="C30" s="32">
        <v>150104.52510000003</v>
      </c>
      <c r="D30" s="32"/>
      <c r="E30" s="21">
        <v>147329.13326999999</v>
      </c>
      <c r="F30" s="563">
        <v>2775.3918300000369</v>
      </c>
    </row>
    <row r="31" spans="1:6" ht="16.5">
      <c r="A31" s="20">
        <v>78</v>
      </c>
      <c r="B31" s="9" t="s">
        <v>54</v>
      </c>
      <c r="C31" s="32">
        <v>210196.34220000001</v>
      </c>
      <c r="D31" s="32"/>
      <c r="E31" s="21">
        <v>164731.59015</v>
      </c>
      <c r="F31" s="563">
        <v>45464.75205000001</v>
      </c>
    </row>
    <row r="32" spans="1:6" ht="16.5">
      <c r="A32" s="20">
        <v>79</v>
      </c>
      <c r="B32" s="9" t="s">
        <v>55</v>
      </c>
      <c r="C32" s="32">
        <v>236783.42910000012</v>
      </c>
      <c r="D32" s="32"/>
      <c r="E32" s="21">
        <v>183442.56510000004</v>
      </c>
      <c r="F32" s="563">
        <v>53340.864000000089</v>
      </c>
    </row>
    <row r="33" spans="1:6" ht="16.5">
      <c r="A33" s="20">
        <v>81</v>
      </c>
      <c r="B33" s="9" t="s">
        <v>56</v>
      </c>
      <c r="C33" s="32">
        <v>16669.02</v>
      </c>
      <c r="D33" s="32"/>
      <c r="E33" s="21">
        <v>136769.30910000001</v>
      </c>
      <c r="F33" s="563">
        <v>-120100.28910000001</v>
      </c>
    </row>
    <row r="34" spans="1:6" ht="16.5">
      <c r="A34" s="20">
        <v>82</v>
      </c>
      <c r="B34" s="9" t="s">
        <v>57</v>
      </c>
      <c r="C34" s="32">
        <v>258536.50020000001</v>
      </c>
      <c r="D34" s="32"/>
      <c r="E34" s="21">
        <v>178375.18302</v>
      </c>
      <c r="F34" s="563">
        <v>80161.317180000013</v>
      </c>
    </row>
    <row r="35" spans="1:6" ht="16.5">
      <c r="A35" s="20">
        <v>86</v>
      </c>
      <c r="B35" s="9" t="s">
        <v>58</v>
      </c>
      <c r="C35" s="32">
        <v>462065.23440000007</v>
      </c>
      <c r="D35" s="32"/>
      <c r="E35" s="21">
        <v>1047897.9423000002</v>
      </c>
      <c r="F35" s="563">
        <v>-585832.70790000015</v>
      </c>
    </row>
    <row r="36" spans="1:6" ht="16.5">
      <c r="A36" s="20">
        <v>90</v>
      </c>
      <c r="B36" s="9" t="s">
        <v>59</v>
      </c>
      <c r="C36" s="32">
        <v>40005.648000000001</v>
      </c>
      <c r="D36" s="32"/>
      <c r="E36" s="21">
        <v>88429.151099999988</v>
      </c>
      <c r="F36" s="563">
        <v>-48423.503099999987</v>
      </c>
    </row>
    <row r="37" spans="1:6" ht="16.5">
      <c r="A37" s="20">
        <v>91</v>
      </c>
      <c r="B37" s="9" t="s">
        <v>60</v>
      </c>
      <c r="C37" s="32">
        <v>5786983.6733999997</v>
      </c>
      <c r="D37" s="32"/>
      <c r="E37" s="21">
        <v>113271696.28882059</v>
      </c>
      <c r="F37" s="563">
        <v>-107484712.61542059</v>
      </c>
    </row>
    <row r="38" spans="1:6" ht="16.5">
      <c r="A38" s="20">
        <v>92</v>
      </c>
      <c r="B38" s="9" t="s">
        <v>61</v>
      </c>
      <c r="C38" s="32">
        <v>4764589.3316999981</v>
      </c>
      <c r="D38" s="32"/>
      <c r="E38" s="21">
        <v>10794403.954655994</v>
      </c>
      <c r="F38" s="563">
        <v>-6029814.6229559956</v>
      </c>
    </row>
    <row r="39" spans="1:6" ht="16.5">
      <c r="A39" s="20">
        <v>97</v>
      </c>
      <c r="B39" s="9" t="s">
        <v>62</v>
      </c>
      <c r="C39" s="32">
        <v>160022.592</v>
      </c>
      <c r="D39" s="32"/>
      <c r="E39" s="21">
        <v>124300.88213999999</v>
      </c>
      <c r="F39" s="563">
        <v>35721.709860000017</v>
      </c>
    </row>
    <row r="40" spans="1:6" ht="16.5">
      <c r="A40" s="20">
        <v>98</v>
      </c>
      <c r="B40" s="9" t="s">
        <v>63</v>
      </c>
      <c r="C40" s="32">
        <v>1037396.4597000002</v>
      </c>
      <c r="D40" s="32"/>
      <c r="E40" s="21">
        <v>3609833.8032389996</v>
      </c>
      <c r="F40" s="563">
        <v>-2572437.3435389996</v>
      </c>
    </row>
    <row r="41" spans="1:6" ht="16.5">
      <c r="A41" s="20">
        <v>102</v>
      </c>
      <c r="B41" s="9" t="s">
        <v>64</v>
      </c>
      <c r="C41" s="32">
        <v>373469.3931000001</v>
      </c>
      <c r="D41" s="32"/>
      <c r="E41" s="21">
        <v>156222.05544</v>
      </c>
      <c r="F41" s="563">
        <v>217247.33766000011</v>
      </c>
    </row>
    <row r="42" spans="1:6" ht="16.5">
      <c r="A42" s="20">
        <v>103</v>
      </c>
      <c r="B42" s="9" t="s">
        <v>65</v>
      </c>
      <c r="C42" s="32">
        <v>75177.280200000008</v>
      </c>
      <c r="D42" s="32"/>
      <c r="E42" s="21">
        <v>100097.4651</v>
      </c>
      <c r="F42" s="563">
        <v>-24920.184899999993</v>
      </c>
    </row>
    <row r="43" spans="1:6" ht="16.5">
      <c r="A43" s="20">
        <v>105</v>
      </c>
      <c r="B43" s="9" t="s">
        <v>66</v>
      </c>
      <c r="C43" s="32">
        <v>30004.236000000001</v>
      </c>
      <c r="D43" s="32"/>
      <c r="E43" s="21">
        <v>63508.966200000003</v>
      </c>
      <c r="F43" s="563">
        <v>-33504.730200000005</v>
      </c>
    </row>
    <row r="44" spans="1:6" ht="16.5">
      <c r="A44" s="20">
        <v>106</v>
      </c>
      <c r="B44" s="9" t="s">
        <v>67</v>
      </c>
      <c r="C44" s="32">
        <v>1207253.7735000001</v>
      </c>
      <c r="D44" s="32"/>
      <c r="E44" s="21">
        <v>1235124.3749400005</v>
      </c>
      <c r="F44" s="563">
        <v>-27870.601440000348</v>
      </c>
    </row>
    <row r="45" spans="1:6" ht="16.5">
      <c r="A45" s="20">
        <v>108</v>
      </c>
      <c r="B45" s="9" t="s">
        <v>68</v>
      </c>
      <c r="C45" s="32">
        <v>201778.48710000003</v>
      </c>
      <c r="D45" s="32"/>
      <c r="E45" s="21">
        <v>301242.52944000001</v>
      </c>
      <c r="F45" s="563">
        <v>-99464.042339999985</v>
      </c>
    </row>
    <row r="46" spans="1:6" ht="16.5">
      <c r="A46" s="20">
        <v>109</v>
      </c>
      <c r="B46" s="9" t="s">
        <v>69</v>
      </c>
      <c r="C46" s="32">
        <v>1406531.9076</v>
      </c>
      <c r="D46" s="32"/>
      <c r="E46" s="21">
        <v>1323186.8076000009</v>
      </c>
      <c r="F46" s="563">
        <v>83345.099999999162</v>
      </c>
    </row>
    <row r="47" spans="1:6" ht="16.5">
      <c r="A47" s="20">
        <v>111</v>
      </c>
      <c r="B47" s="9" t="s">
        <v>70</v>
      </c>
      <c r="C47" s="32">
        <v>420142.64910000004</v>
      </c>
      <c r="D47" s="32"/>
      <c r="E47" s="21">
        <v>255919.46406000003</v>
      </c>
      <c r="F47" s="563">
        <v>164223.18504000001</v>
      </c>
    </row>
    <row r="48" spans="1:6" ht="16.5">
      <c r="A48" s="20">
        <v>139</v>
      </c>
      <c r="B48" s="9" t="s">
        <v>71</v>
      </c>
      <c r="C48" s="32">
        <v>291791.19510000001</v>
      </c>
      <c r="D48" s="32"/>
      <c r="E48" s="21">
        <v>190935.28959</v>
      </c>
      <c r="F48" s="563">
        <v>100855.90551000001</v>
      </c>
    </row>
    <row r="49" spans="1:6" ht="16.5">
      <c r="A49" s="20">
        <v>140</v>
      </c>
      <c r="B49" s="9" t="s">
        <v>72</v>
      </c>
      <c r="C49" s="32">
        <v>561912.66420000012</v>
      </c>
      <c r="D49" s="32"/>
      <c r="E49" s="21">
        <v>597734.38818000001</v>
      </c>
      <c r="F49" s="563">
        <v>-35821.723979999893</v>
      </c>
    </row>
    <row r="50" spans="1:6" ht="16.5">
      <c r="A50" s="20">
        <v>142</v>
      </c>
      <c r="B50" s="9" t="s">
        <v>73</v>
      </c>
      <c r="C50" s="32">
        <v>668511.04710000008</v>
      </c>
      <c r="D50" s="32"/>
      <c r="E50" s="21">
        <v>107381.82683999999</v>
      </c>
      <c r="F50" s="563">
        <v>561129.22026000009</v>
      </c>
    </row>
    <row r="51" spans="1:6" ht="16.5">
      <c r="A51" s="20">
        <v>143</v>
      </c>
      <c r="B51" s="9" t="s">
        <v>74</v>
      </c>
      <c r="C51" s="32">
        <v>268371.22200000007</v>
      </c>
      <c r="D51" s="32"/>
      <c r="E51" s="21">
        <v>93046.469639999996</v>
      </c>
      <c r="F51" s="563">
        <v>175324.75236000007</v>
      </c>
    </row>
    <row r="52" spans="1:6" ht="16.5">
      <c r="A52" s="20">
        <v>145</v>
      </c>
      <c r="B52" s="9" t="s">
        <v>75</v>
      </c>
      <c r="C52" s="32">
        <v>416892.19020000007</v>
      </c>
      <c r="D52" s="32"/>
      <c r="E52" s="21">
        <v>249743.59215000004</v>
      </c>
      <c r="F52" s="563">
        <v>167148.59805000003</v>
      </c>
    </row>
    <row r="53" spans="1:6" ht="16.5">
      <c r="A53" s="20">
        <v>146</v>
      </c>
      <c r="B53" s="9" t="s">
        <v>76</v>
      </c>
      <c r="C53" s="32">
        <v>175191.40020000003</v>
      </c>
      <c r="D53" s="32"/>
      <c r="E53" s="21">
        <v>73427.033100000001</v>
      </c>
      <c r="F53" s="563">
        <v>101764.36710000003</v>
      </c>
    </row>
    <row r="54" spans="1:6" ht="16.5">
      <c r="A54" s="20">
        <v>148</v>
      </c>
      <c r="B54" s="9" t="s">
        <v>77</v>
      </c>
      <c r="C54" s="32">
        <v>175024.71</v>
      </c>
      <c r="D54" s="32"/>
      <c r="E54" s="21">
        <v>173057.76564</v>
      </c>
      <c r="F54" s="563">
        <v>1966.944359999994</v>
      </c>
    </row>
    <row r="55" spans="1:6" ht="16.5">
      <c r="A55" s="20">
        <v>149</v>
      </c>
      <c r="B55" s="9" t="s">
        <v>78</v>
      </c>
      <c r="C55" s="32">
        <v>87012.284400000004</v>
      </c>
      <c r="D55" s="32"/>
      <c r="E55" s="21">
        <v>2848518.8207399994</v>
      </c>
      <c r="F55" s="563">
        <v>-2761506.5363399992</v>
      </c>
    </row>
    <row r="56" spans="1:6" ht="16.5">
      <c r="A56" s="20">
        <v>151</v>
      </c>
      <c r="B56" s="9" t="s">
        <v>79</v>
      </c>
      <c r="C56" s="32">
        <v>83345.100000000006</v>
      </c>
      <c r="D56" s="32"/>
      <c r="E56" s="21">
        <v>13335.216</v>
      </c>
      <c r="F56" s="563">
        <v>70009.884000000005</v>
      </c>
    </row>
    <row r="57" spans="1:6" ht="16.5">
      <c r="A57" s="20">
        <v>152</v>
      </c>
      <c r="B57" s="9" t="s">
        <v>80</v>
      </c>
      <c r="C57" s="32">
        <v>490069.18800000014</v>
      </c>
      <c r="D57" s="32"/>
      <c r="E57" s="21">
        <v>136477.60125000001</v>
      </c>
      <c r="F57" s="563">
        <v>353591.58675000013</v>
      </c>
    </row>
    <row r="58" spans="1:6" ht="16.5">
      <c r="A58" s="20">
        <v>153</v>
      </c>
      <c r="B58" s="9" t="s">
        <v>81</v>
      </c>
      <c r="C58" s="32">
        <v>688763.90639999998</v>
      </c>
      <c r="D58" s="32"/>
      <c r="E58" s="21">
        <v>1565536.022478</v>
      </c>
      <c r="F58" s="563">
        <v>-876772.11607800005</v>
      </c>
    </row>
    <row r="59" spans="1:6" ht="16.5">
      <c r="A59" s="20">
        <v>165</v>
      </c>
      <c r="B59" s="9" t="s">
        <v>82</v>
      </c>
      <c r="C59" s="32">
        <v>833451.00000000047</v>
      </c>
      <c r="D59" s="32"/>
      <c r="E59" s="21">
        <v>541343.09351999988</v>
      </c>
      <c r="F59" s="563">
        <v>292107.90648000059</v>
      </c>
    </row>
    <row r="60" spans="1:6" ht="16.5">
      <c r="A60" s="20">
        <v>167</v>
      </c>
      <c r="B60" s="9" t="s">
        <v>83</v>
      </c>
      <c r="C60" s="32">
        <v>1355024.6358000005</v>
      </c>
      <c r="D60" s="32"/>
      <c r="E60" s="21">
        <v>12100359.162830999</v>
      </c>
      <c r="F60" s="563">
        <v>-10745334.527030999</v>
      </c>
    </row>
    <row r="61" spans="1:6" ht="16.5">
      <c r="A61" s="20">
        <v>169</v>
      </c>
      <c r="B61" s="9" t="s">
        <v>84</v>
      </c>
      <c r="C61" s="32">
        <v>178525.20420000001</v>
      </c>
      <c r="D61" s="32"/>
      <c r="E61" s="21">
        <v>195027.53400000001</v>
      </c>
      <c r="F61" s="563">
        <v>-16502.329800000007</v>
      </c>
    </row>
    <row r="62" spans="1:6" ht="16.5">
      <c r="A62" s="20">
        <v>171</v>
      </c>
      <c r="B62" s="9" t="s">
        <v>85</v>
      </c>
      <c r="C62" s="32">
        <v>93346.511999999988</v>
      </c>
      <c r="D62" s="32"/>
      <c r="E62" s="21">
        <v>113349.336</v>
      </c>
      <c r="F62" s="563">
        <v>-20002.824000000008</v>
      </c>
    </row>
    <row r="63" spans="1:6" ht="16.5">
      <c r="A63" s="20">
        <v>172</v>
      </c>
      <c r="B63" s="9" t="s">
        <v>86</v>
      </c>
      <c r="C63" s="32">
        <v>351799.66709999996</v>
      </c>
      <c r="D63" s="32"/>
      <c r="E63" s="21">
        <v>467015.93334000022</v>
      </c>
      <c r="F63" s="563">
        <v>-115216.26624000026</v>
      </c>
    </row>
    <row r="64" spans="1:6" ht="16.5">
      <c r="A64" s="20">
        <v>176</v>
      </c>
      <c r="B64" s="9" t="s">
        <v>87</v>
      </c>
      <c r="C64" s="32">
        <v>101681.022</v>
      </c>
      <c r="D64" s="32"/>
      <c r="E64" s="21">
        <v>285206.93219999998</v>
      </c>
      <c r="F64" s="563">
        <v>-183525.91019999998</v>
      </c>
    </row>
    <row r="65" spans="1:6" ht="16.5">
      <c r="A65" s="20">
        <v>177</v>
      </c>
      <c r="B65" s="9" t="s">
        <v>88</v>
      </c>
      <c r="C65" s="32">
        <v>228532.26420000003</v>
      </c>
      <c r="D65" s="32"/>
      <c r="E65" s="21">
        <v>55741.202879999997</v>
      </c>
      <c r="F65" s="563">
        <v>172791.06132000004</v>
      </c>
    </row>
    <row r="66" spans="1:6" ht="16.5">
      <c r="A66" s="20">
        <v>178</v>
      </c>
      <c r="B66" s="9" t="s">
        <v>89</v>
      </c>
      <c r="C66" s="32">
        <v>193360.63200000004</v>
      </c>
      <c r="D66" s="32"/>
      <c r="E66" s="21">
        <v>156772.13310000004</v>
      </c>
      <c r="F66" s="563">
        <v>36588.498900000006</v>
      </c>
    </row>
    <row r="67" spans="1:6" ht="16.5">
      <c r="A67" s="20">
        <v>179</v>
      </c>
      <c r="B67" s="9" t="s">
        <v>90</v>
      </c>
      <c r="C67" s="32">
        <v>1971528.3405000004</v>
      </c>
      <c r="D67" s="32"/>
      <c r="E67" s="21">
        <v>13822896.934159495</v>
      </c>
      <c r="F67" s="563">
        <v>-11851368.593659494</v>
      </c>
    </row>
    <row r="68" spans="1:6" ht="16.5">
      <c r="A68" s="20">
        <v>181</v>
      </c>
      <c r="B68" s="9" t="s">
        <v>91</v>
      </c>
      <c r="C68" s="32">
        <v>16669.02</v>
      </c>
      <c r="D68" s="32"/>
      <c r="E68" s="21">
        <v>82544.987040000007</v>
      </c>
      <c r="F68" s="563">
        <v>-65875.967040000003</v>
      </c>
    </row>
    <row r="69" spans="1:6" ht="16.5">
      <c r="A69" s="20">
        <v>182</v>
      </c>
      <c r="B69" s="9" t="s">
        <v>92</v>
      </c>
      <c r="C69" s="32">
        <v>437395.08480000019</v>
      </c>
      <c r="D69" s="32"/>
      <c r="E69" s="21">
        <v>529091.36382000009</v>
      </c>
      <c r="F69" s="563">
        <v>-91696.2790199999</v>
      </c>
    </row>
    <row r="70" spans="1:6" ht="16.5">
      <c r="A70" s="20">
        <v>186</v>
      </c>
      <c r="B70" s="9" t="s">
        <v>93</v>
      </c>
      <c r="C70" s="32">
        <v>1153912.9095000003</v>
      </c>
      <c r="D70" s="32"/>
      <c r="E70" s="21">
        <v>4288237.4969834993</v>
      </c>
      <c r="F70" s="563">
        <v>-3134324.5874834992</v>
      </c>
    </row>
    <row r="71" spans="1:6" ht="16.5">
      <c r="A71" s="20">
        <v>202</v>
      </c>
      <c r="B71" s="9" t="s">
        <v>94</v>
      </c>
      <c r="C71" s="32">
        <v>1344023.0826000003</v>
      </c>
      <c r="D71" s="32"/>
      <c r="E71" s="21">
        <v>4532358.6286874982</v>
      </c>
      <c r="F71" s="563">
        <v>-3188335.5460874978</v>
      </c>
    </row>
    <row r="72" spans="1:6" ht="16.5">
      <c r="A72" s="20">
        <v>204</v>
      </c>
      <c r="B72" s="9" t="s">
        <v>95</v>
      </c>
      <c r="C72" s="32">
        <v>46673.256000000001</v>
      </c>
      <c r="D72" s="32"/>
      <c r="E72" s="21">
        <v>929714.59050000017</v>
      </c>
      <c r="F72" s="563">
        <v>-883041.33450000011</v>
      </c>
    </row>
    <row r="73" spans="1:6" ht="16.5">
      <c r="A73" s="20">
        <v>205</v>
      </c>
      <c r="B73" s="9" t="s">
        <v>96</v>
      </c>
      <c r="C73" s="32">
        <v>408891.06060000008</v>
      </c>
      <c r="D73" s="32"/>
      <c r="E73" s="21">
        <v>652175.4075000002</v>
      </c>
      <c r="F73" s="563">
        <v>-243284.34690000012</v>
      </c>
    </row>
    <row r="74" spans="1:6" ht="16.5">
      <c r="A74" s="20">
        <v>208</v>
      </c>
      <c r="B74" s="9" t="s">
        <v>97</v>
      </c>
      <c r="C74" s="32">
        <v>146770.7211</v>
      </c>
      <c r="D74" s="32"/>
      <c r="E74" s="21">
        <v>104548.09344</v>
      </c>
      <c r="F74" s="563">
        <v>42222.627659999998</v>
      </c>
    </row>
    <row r="75" spans="1:6" ht="16.5">
      <c r="A75" s="20">
        <v>211</v>
      </c>
      <c r="B75" s="9" t="s">
        <v>98</v>
      </c>
      <c r="C75" s="32">
        <v>896959.96620000037</v>
      </c>
      <c r="D75" s="32"/>
      <c r="E75" s="21">
        <v>2076942.8062545003</v>
      </c>
      <c r="F75" s="563">
        <v>-1179982.8400544999</v>
      </c>
    </row>
    <row r="76" spans="1:6" ht="16.5">
      <c r="A76" s="20">
        <v>213</v>
      </c>
      <c r="B76" s="9" t="s">
        <v>99</v>
      </c>
      <c r="C76" s="32">
        <v>43422.797099999996</v>
      </c>
      <c r="D76" s="32"/>
      <c r="E76" s="21">
        <v>132643.72665000003</v>
      </c>
      <c r="F76" s="563">
        <v>-89220.92955000003</v>
      </c>
    </row>
    <row r="77" spans="1:6" ht="16.5">
      <c r="A77" s="20">
        <v>214</v>
      </c>
      <c r="B77" s="9" t="s">
        <v>100</v>
      </c>
      <c r="C77" s="32">
        <v>495819.99990000017</v>
      </c>
      <c r="D77" s="32"/>
      <c r="E77" s="21">
        <v>151854.77220000001</v>
      </c>
      <c r="F77" s="563">
        <v>343965.22770000016</v>
      </c>
    </row>
    <row r="78" spans="1:6" ht="16.5">
      <c r="A78" s="20">
        <v>216</v>
      </c>
      <c r="B78" s="9" t="s">
        <v>101</v>
      </c>
      <c r="C78" s="32">
        <v>76677.491999999998</v>
      </c>
      <c r="D78" s="32"/>
      <c r="E78" s="21">
        <v>38338.745999999999</v>
      </c>
      <c r="F78" s="563">
        <v>38338.745999999999</v>
      </c>
    </row>
    <row r="79" spans="1:6" ht="16.5">
      <c r="A79" s="20">
        <v>217</v>
      </c>
      <c r="B79" s="9" t="s">
        <v>102</v>
      </c>
      <c r="C79" s="32">
        <v>51757.307100000005</v>
      </c>
      <c r="D79" s="32"/>
      <c r="E79" s="21">
        <v>81678.198000000004</v>
      </c>
      <c r="F79" s="563">
        <v>-29920.890899999999</v>
      </c>
    </row>
    <row r="80" spans="1:6" ht="16.5">
      <c r="A80" s="20">
        <v>218</v>
      </c>
      <c r="B80" s="9" t="s">
        <v>103</v>
      </c>
      <c r="C80" s="32">
        <v>60091.8171</v>
      </c>
      <c r="D80" s="32"/>
      <c r="E80" s="21">
        <v>385054.36200000002</v>
      </c>
      <c r="F80" s="563">
        <v>-324962.54490000004</v>
      </c>
    </row>
    <row r="81" spans="1:6" ht="16.5">
      <c r="A81" s="20">
        <v>224</v>
      </c>
      <c r="B81" s="9" t="s">
        <v>104</v>
      </c>
      <c r="C81" s="32">
        <v>475150.41509999998</v>
      </c>
      <c r="D81" s="32"/>
      <c r="E81" s="21">
        <v>94079.948879999996</v>
      </c>
      <c r="F81" s="563">
        <v>381070.46622</v>
      </c>
    </row>
    <row r="82" spans="1:6" ht="16.5">
      <c r="A82" s="20">
        <v>226</v>
      </c>
      <c r="B82" s="9" t="s">
        <v>105</v>
      </c>
      <c r="C82" s="32">
        <v>118350.042</v>
      </c>
      <c r="D82" s="32"/>
      <c r="E82" s="21">
        <v>65009.178</v>
      </c>
      <c r="F82" s="563">
        <v>53340.864000000001</v>
      </c>
    </row>
    <row r="83" spans="1:6" ht="16.5">
      <c r="A83" s="20">
        <v>230</v>
      </c>
      <c r="B83" s="9" t="s">
        <v>106</v>
      </c>
      <c r="C83" s="32">
        <v>160105.93709999998</v>
      </c>
      <c r="D83" s="32"/>
      <c r="E83" s="21">
        <v>48215.140350000001</v>
      </c>
      <c r="F83" s="563">
        <v>111890.79674999998</v>
      </c>
    </row>
    <row r="84" spans="1:6" ht="16.5">
      <c r="A84" s="20">
        <v>231</v>
      </c>
      <c r="B84" s="9" t="s">
        <v>107</v>
      </c>
      <c r="C84" s="32">
        <v>136852.65419999999</v>
      </c>
      <c r="D84" s="32"/>
      <c r="E84" s="21">
        <v>310043.772</v>
      </c>
      <c r="F84" s="563">
        <v>-173191.11780000001</v>
      </c>
    </row>
    <row r="85" spans="1:6" ht="16.5">
      <c r="A85" s="20">
        <v>232</v>
      </c>
      <c r="B85" s="9" t="s">
        <v>108</v>
      </c>
      <c r="C85" s="32">
        <v>283373.34000000003</v>
      </c>
      <c r="D85" s="32"/>
      <c r="E85" s="21">
        <v>213530.14620000002</v>
      </c>
      <c r="F85" s="563">
        <v>69843.193800000008</v>
      </c>
    </row>
    <row r="86" spans="1:6" ht="16.5">
      <c r="A86" s="20">
        <v>233</v>
      </c>
      <c r="B86" s="9" t="s">
        <v>109</v>
      </c>
      <c r="C86" s="32">
        <v>363634.67130000005</v>
      </c>
      <c r="D86" s="32"/>
      <c r="E86" s="21">
        <v>311168.93085</v>
      </c>
      <c r="F86" s="563">
        <v>52465.740450000041</v>
      </c>
    </row>
    <row r="87" spans="1:6" ht="16.5">
      <c r="A87" s="20">
        <v>235</v>
      </c>
      <c r="B87" s="9" t="s">
        <v>110</v>
      </c>
      <c r="C87" s="32">
        <v>3777783.3477000003</v>
      </c>
      <c r="D87" s="32"/>
      <c r="E87" s="21">
        <v>1124247.4713315</v>
      </c>
      <c r="F87" s="563">
        <v>2653535.8763685003</v>
      </c>
    </row>
    <row r="88" spans="1:6" ht="16.5">
      <c r="A88" s="20">
        <v>236</v>
      </c>
      <c r="B88" s="9" t="s">
        <v>111</v>
      </c>
      <c r="C88" s="32">
        <v>447146.46149999998</v>
      </c>
      <c r="D88" s="32"/>
      <c r="E88" s="21">
        <v>53340.864000000001</v>
      </c>
      <c r="F88" s="563">
        <v>393805.59749999997</v>
      </c>
    </row>
    <row r="89" spans="1:6" ht="16.5">
      <c r="A89" s="20">
        <v>239</v>
      </c>
      <c r="B89" s="9" t="s">
        <v>112</v>
      </c>
      <c r="C89" s="32">
        <v>106681.728</v>
      </c>
      <c r="D89" s="32"/>
      <c r="E89" s="21">
        <v>30004.236000000004</v>
      </c>
      <c r="F89" s="563">
        <v>76677.491999999998</v>
      </c>
    </row>
    <row r="90" spans="1:6" ht="16.5">
      <c r="A90" s="20">
        <v>240</v>
      </c>
      <c r="B90" s="9" t="s">
        <v>113</v>
      </c>
      <c r="C90" s="32">
        <v>390388.44840000011</v>
      </c>
      <c r="D90" s="32"/>
      <c r="E90" s="21">
        <v>521715.32247000001</v>
      </c>
      <c r="F90" s="563">
        <v>-131326.8740699999</v>
      </c>
    </row>
    <row r="91" spans="1:6" ht="16.5">
      <c r="A91" s="20">
        <v>241</v>
      </c>
      <c r="B91" s="9" t="s">
        <v>114</v>
      </c>
      <c r="C91" s="32">
        <v>415058.598</v>
      </c>
      <c r="D91" s="32"/>
      <c r="E91" s="21">
        <v>151688.08199999999</v>
      </c>
      <c r="F91" s="563">
        <v>263370.516</v>
      </c>
    </row>
    <row r="92" spans="1:6" ht="16.5">
      <c r="A92" s="20">
        <v>244</v>
      </c>
      <c r="B92" s="9" t="s">
        <v>115</v>
      </c>
      <c r="C92" s="32">
        <v>768775.2024000003</v>
      </c>
      <c r="D92" s="32"/>
      <c r="E92" s="21">
        <v>512283.15750300005</v>
      </c>
      <c r="F92" s="563">
        <v>256492.04489700025</v>
      </c>
    </row>
    <row r="93" spans="1:6" ht="16.5">
      <c r="A93" s="20">
        <v>245</v>
      </c>
      <c r="B93" s="9" t="s">
        <v>116</v>
      </c>
      <c r="C93" s="32">
        <v>723018.74249999993</v>
      </c>
      <c r="D93" s="32"/>
      <c r="E93" s="21">
        <v>1953333.2717190003</v>
      </c>
      <c r="F93" s="563">
        <v>-1230314.5292190004</v>
      </c>
    </row>
    <row r="94" spans="1:6" ht="16.5">
      <c r="A94" s="20">
        <v>249</v>
      </c>
      <c r="B94" s="9" t="s">
        <v>117</v>
      </c>
      <c r="C94" s="32">
        <v>151854.77220000001</v>
      </c>
      <c r="D94" s="32"/>
      <c r="E94" s="21">
        <v>182509.09998</v>
      </c>
      <c r="F94" s="563">
        <v>-30654.327779999992</v>
      </c>
    </row>
    <row r="95" spans="1:6" ht="16.5">
      <c r="A95" s="20">
        <v>250</v>
      </c>
      <c r="B95" s="9" t="s">
        <v>118</v>
      </c>
      <c r="C95" s="32">
        <v>70176.574200000003</v>
      </c>
      <c r="D95" s="32"/>
      <c r="E95" s="21">
        <v>48340.158000000003</v>
      </c>
      <c r="F95" s="563">
        <v>21836.4162</v>
      </c>
    </row>
    <row r="96" spans="1:6" ht="16.5">
      <c r="A96" s="20">
        <v>256</v>
      </c>
      <c r="B96" s="9" t="s">
        <v>119</v>
      </c>
      <c r="C96" s="32">
        <v>120016.94400000003</v>
      </c>
      <c r="D96" s="32"/>
      <c r="E96" s="21">
        <v>21669.726000000002</v>
      </c>
      <c r="F96" s="563">
        <v>98347.218000000023</v>
      </c>
    </row>
    <row r="97" spans="1:6" ht="16.5">
      <c r="A97" s="20">
        <v>257</v>
      </c>
      <c r="B97" s="9" t="s">
        <v>120</v>
      </c>
      <c r="C97" s="32">
        <v>1462623.1599000001</v>
      </c>
      <c r="D97" s="32"/>
      <c r="E97" s="21">
        <v>1895175.4776645005</v>
      </c>
      <c r="F97" s="563">
        <v>-432552.31776450039</v>
      </c>
    </row>
    <row r="98" spans="1:6" ht="16.5">
      <c r="A98" s="20">
        <v>260</v>
      </c>
      <c r="B98" s="9" t="s">
        <v>121</v>
      </c>
      <c r="C98" s="32">
        <v>205278.98129999998</v>
      </c>
      <c r="D98" s="32"/>
      <c r="E98" s="21">
        <v>175191.40020000003</v>
      </c>
      <c r="F98" s="563">
        <v>30087.581099999952</v>
      </c>
    </row>
    <row r="99" spans="1:6" ht="16.5">
      <c r="A99" s="20">
        <v>261</v>
      </c>
      <c r="B99" s="9" t="s">
        <v>122</v>
      </c>
      <c r="C99" s="32">
        <v>158605.72529999999</v>
      </c>
      <c r="D99" s="32"/>
      <c r="E99" s="21">
        <v>370502.30753999995</v>
      </c>
      <c r="F99" s="563">
        <v>-211896.58223999996</v>
      </c>
    </row>
    <row r="100" spans="1:6" ht="16.5">
      <c r="A100" s="20">
        <v>263</v>
      </c>
      <c r="B100" s="9" t="s">
        <v>123</v>
      </c>
      <c r="C100" s="32">
        <v>376803.19709999999</v>
      </c>
      <c r="D100" s="32"/>
      <c r="E100" s="21">
        <v>148520.9682</v>
      </c>
      <c r="F100" s="563">
        <v>228282.22889999999</v>
      </c>
    </row>
    <row r="101" spans="1:6" ht="16.5">
      <c r="A101" s="20">
        <v>265</v>
      </c>
      <c r="B101" s="9" t="s">
        <v>124</v>
      </c>
      <c r="C101" s="32">
        <v>0</v>
      </c>
      <c r="D101" s="32"/>
      <c r="E101" s="21">
        <v>60008.472000000002</v>
      </c>
      <c r="F101" s="563">
        <v>-60008.472000000002</v>
      </c>
    </row>
    <row r="102" spans="1:6" ht="16.5">
      <c r="A102" s="20">
        <v>271</v>
      </c>
      <c r="B102" s="9" t="s">
        <v>125</v>
      </c>
      <c r="C102" s="32">
        <v>318461.62710000004</v>
      </c>
      <c r="D102" s="32"/>
      <c r="E102" s="21">
        <v>202603.60359000001</v>
      </c>
      <c r="F102" s="563">
        <v>115858.02351000003</v>
      </c>
    </row>
    <row r="103" spans="1:6" ht="16.5">
      <c r="A103" s="20">
        <v>272</v>
      </c>
      <c r="B103" s="9" t="s">
        <v>126</v>
      </c>
      <c r="C103" s="32">
        <v>1196502.2556000003</v>
      </c>
      <c r="D103" s="32"/>
      <c r="E103" s="21">
        <v>795520.64499000018</v>
      </c>
      <c r="F103" s="563">
        <v>400981.61061000009</v>
      </c>
    </row>
    <row r="104" spans="1:6" ht="16.5">
      <c r="A104" s="20">
        <v>273</v>
      </c>
      <c r="B104" s="9" t="s">
        <v>127</v>
      </c>
      <c r="C104" s="32">
        <v>176858.30219999998</v>
      </c>
      <c r="D104" s="32"/>
      <c r="E104" s="21">
        <v>120733.71186000001</v>
      </c>
      <c r="F104" s="563">
        <v>56124.590339999966</v>
      </c>
    </row>
    <row r="105" spans="1:6" ht="16.5">
      <c r="A105" s="20">
        <v>275</v>
      </c>
      <c r="B105" s="9" t="s">
        <v>128</v>
      </c>
      <c r="C105" s="32">
        <v>55007.766000000003</v>
      </c>
      <c r="D105" s="32"/>
      <c r="E105" s="21">
        <v>13335.216</v>
      </c>
      <c r="F105" s="563">
        <v>41672.550000000003</v>
      </c>
    </row>
    <row r="106" spans="1:6" ht="16.5">
      <c r="A106" s="20">
        <v>276</v>
      </c>
      <c r="B106" s="9" t="s">
        <v>129</v>
      </c>
      <c r="C106" s="32">
        <v>508488.45510000014</v>
      </c>
      <c r="D106" s="32"/>
      <c r="E106" s="21">
        <v>825791.58530999999</v>
      </c>
      <c r="F106" s="563">
        <v>-317303.13020999986</v>
      </c>
    </row>
    <row r="107" spans="1:6" ht="16.5">
      <c r="A107" s="20">
        <v>280</v>
      </c>
      <c r="B107" s="9" t="s">
        <v>130</v>
      </c>
      <c r="C107" s="32">
        <v>41672.550000000003</v>
      </c>
      <c r="D107" s="32"/>
      <c r="E107" s="21">
        <v>1035146.1419999999</v>
      </c>
      <c r="F107" s="563">
        <v>-993473.59199999983</v>
      </c>
    </row>
    <row r="108" spans="1:6" ht="16.5">
      <c r="A108" s="20">
        <v>284</v>
      </c>
      <c r="B108" s="9" t="s">
        <v>131</v>
      </c>
      <c r="C108" s="32">
        <v>1310268.3171000001</v>
      </c>
      <c r="D108" s="32"/>
      <c r="E108" s="21">
        <v>48423.503100000002</v>
      </c>
      <c r="F108" s="563">
        <v>1261844.814</v>
      </c>
    </row>
    <row r="109" spans="1:6" ht="16.5">
      <c r="A109" s="20">
        <v>285</v>
      </c>
      <c r="B109" s="9" t="s">
        <v>132</v>
      </c>
      <c r="C109" s="32">
        <v>535575.61259999999</v>
      </c>
      <c r="D109" s="32"/>
      <c r="E109" s="21">
        <v>1539921.9896205002</v>
      </c>
      <c r="F109" s="563">
        <v>-1004346.3770205003</v>
      </c>
    </row>
    <row r="110" spans="1:6" ht="16.5">
      <c r="A110" s="20">
        <v>286</v>
      </c>
      <c r="B110" s="9" t="s">
        <v>133</v>
      </c>
      <c r="C110" s="32">
        <v>1391363.0994000002</v>
      </c>
      <c r="D110" s="32"/>
      <c r="E110" s="21">
        <v>1304475.8326500002</v>
      </c>
      <c r="F110" s="563">
        <v>86887.266749999952</v>
      </c>
    </row>
    <row r="111" spans="1:6" ht="16.5">
      <c r="A111" s="20">
        <v>287</v>
      </c>
      <c r="B111" s="9" t="s">
        <v>134</v>
      </c>
      <c r="C111" s="32">
        <v>1172082.1413000003</v>
      </c>
      <c r="D111" s="32"/>
      <c r="E111" s="21">
        <v>131768.60310000001</v>
      </c>
      <c r="F111" s="563">
        <v>1040313.5382000003</v>
      </c>
    </row>
    <row r="112" spans="1:6" ht="16.5">
      <c r="A112" s="20">
        <v>288</v>
      </c>
      <c r="B112" s="9" t="s">
        <v>135</v>
      </c>
      <c r="C112" s="32">
        <v>75093.935100000002</v>
      </c>
      <c r="D112" s="32"/>
      <c r="E112" s="21">
        <v>722101.94640000002</v>
      </c>
      <c r="F112" s="563">
        <v>-647008.01130000001</v>
      </c>
    </row>
    <row r="113" spans="1:6" ht="16.5">
      <c r="A113" s="20">
        <v>290</v>
      </c>
      <c r="B113" s="9" t="s">
        <v>136</v>
      </c>
      <c r="C113" s="32">
        <v>55007.766000000003</v>
      </c>
      <c r="D113" s="32"/>
      <c r="E113" s="21">
        <v>101681.022</v>
      </c>
      <c r="F113" s="563">
        <v>-46673.255999999994</v>
      </c>
    </row>
    <row r="114" spans="1:6" ht="16.5">
      <c r="A114" s="20">
        <v>291</v>
      </c>
      <c r="B114" s="9" t="s">
        <v>137</v>
      </c>
      <c r="C114" s="32">
        <v>21669.726000000002</v>
      </c>
      <c r="D114" s="32"/>
      <c r="E114" s="21">
        <v>13335.216</v>
      </c>
      <c r="F114" s="563">
        <v>8334.510000000002</v>
      </c>
    </row>
    <row r="115" spans="1:6" ht="16.5">
      <c r="A115" s="20">
        <v>297</v>
      </c>
      <c r="B115" s="9" t="s">
        <v>138</v>
      </c>
      <c r="C115" s="32">
        <v>1954775.9754000008</v>
      </c>
      <c r="D115" s="32"/>
      <c r="E115" s="21">
        <v>4967973.4621514976</v>
      </c>
      <c r="F115" s="563">
        <v>-3013197.4867514968</v>
      </c>
    </row>
    <row r="116" spans="1:6" ht="16.5">
      <c r="A116" s="20">
        <v>300</v>
      </c>
      <c r="B116" s="9" t="s">
        <v>139</v>
      </c>
      <c r="C116" s="32">
        <v>470066.36400000018</v>
      </c>
      <c r="D116" s="32"/>
      <c r="E116" s="21">
        <v>46673.256000000001</v>
      </c>
      <c r="F116" s="563">
        <v>423393.10800000018</v>
      </c>
    </row>
    <row r="117" spans="1:6" ht="16.5">
      <c r="A117" s="20">
        <v>301</v>
      </c>
      <c r="B117" s="9" t="s">
        <v>140</v>
      </c>
      <c r="C117" s="32">
        <v>823699.62330000009</v>
      </c>
      <c r="D117" s="32"/>
      <c r="E117" s="21">
        <v>470658.11421000009</v>
      </c>
      <c r="F117" s="563">
        <v>353041.50909000001</v>
      </c>
    </row>
    <row r="118" spans="1:6" ht="16.5">
      <c r="A118" s="20">
        <v>304</v>
      </c>
      <c r="B118" s="9" t="s">
        <v>141</v>
      </c>
      <c r="C118" s="32">
        <v>8334.51</v>
      </c>
      <c r="D118" s="32"/>
      <c r="E118" s="21">
        <v>270038.12400000001</v>
      </c>
      <c r="F118" s="563">
        <v>-261703.614</v>
      </c>
    </row>
    <row r="119" spans="1:6" ht="16.5">
      <c r="A119" s="20">
        <v>305</v>
      </c>
      <c r="B119" s="9" t="s">
        <v>142</v>
      </c>
      <c r="C119" s="32">
        <v>140186.45819999999</v>
      </c>
      <c r="D119" s="32"/>
      <c r="E119" s="21">
        <v>151771.42710000003</v>
      </c>
      <c r="F119" s="563">
        <v>-11584.968900000036</v>
      </c>
    </row>
    <row r="120" spans="1:6" ht="16.5">
      <c r="A120" s="20">
        <v>309</v>
      </c>
      <c r="B120" s="9" t="s">
        <v>143</v>
      </c>
      <c r="C120" s="32">
        <v>211696.554</v>
      </c>
      <c r="D120" s="32"/>
      <c r="E120" s="21">
        <v>152971.59654</v>
      </c>
      <c r="F120" s="563">
        <v>58724.957460000005</v>
      </c>
    </row>
    <row r="121" spans="1:6" ht="16.5">
      <c r="A121" s="20">
        <v>312</v>
      </c>
      <c r="B121" s="9" t="s">
        <v>144</v>
      </c>
      <c r="C121" s="32">
        <v>46673.256000000001</v>
      </c>
      <c r="D121" s="32"/>
      <c r="E121" s="21">
        <v>26670.432000000001</v>
      </c>
      <c r="F121" s="563">
        <v>20002.824000000001</v>
      </c>
    </row>
    <row r="122" spans="1:6" ht="16.5">
      <c r="A122" s="20">
        <v>316</v>
      </c>
      <c r="B122" s="9" t="s">
        <v>145</v>
      </c>
      <c r="C122" s="32">
        <v>126684.552</v>
      </c>
      <c r="D122" s="32"/>
      <c r="E122" s="21">
        <v>233166.25176000001</v>
      </c>
      <c r="F122" s="563">
        <v>-106481.69976000002</v>
      </c>
    </row>
    <row r="123" spans="1:6" ht="16.5">
      <c r="A123" s="20">
        <v>317</v>
      </c>
      <c r="B123" s="9" t="s">
        <v>146</v>
      </c>
      <c r="C123" s="32">
        <v>13335.216</v>
      </c>
      <c r="D123" s="32"/>
      <c r="E123" s="21">
        <v>43339.452000000005</v>
      </c>
      <c r="F123" s="563">
        <v>-30004.236000000004</v>
      </c>
    </row>
    <row r="124" spans="1:6" ht="16.5">
      <c r="A124" s="20">
        <v>320</v>
      </c>
      <c r="B124" s="9" t="s">
        <v>147</v>
      </c>
      <c r="C124" s="32">
        <v>200194.9302</v>
      </c>
      <c r="D124" s="32"/>
      <c r="E124" s="21">
        <v>188526.61620000002</v>
      </c>
      <c r="F124" s="563">
        <v>11668.313999999984</v>
      </c>
    </row>
    <row r="125" spans="1:6" ht="16.5">
      <c r="A125" s="20">
        <v>322</v>
      </c>
      <c r="B125" s="9" t="s">
        <v>148</v>
      </c>
      <c r="C125" s="32">
        <v>280039.53600000008</v>
      </c>
      <c r="D125" s="32"/>
      <c r="E125" s="21">
        <v>120622.44615149999</v>
      </c>
      <c r="F125" s="563">
        <v>159417.08984850009</v>
      </c>
    </row>
    <row r="126" spans="1:6" ht="16.5">
      <c r="A126" s="20">
        <v>398</v>
      </c>
      <c r="B126" s="9" t="s">
        <v>149</v>
      </c>
      <c r="C126" s="32">
        <v>4620485.6537999986</v>
      </c>
      <c r="D126" s="32"/>
      <c r="E126" s="21">
        <v>12902499.075662997</v>
      </c>
      <c r="F126" s="563">
        <v>-8282013.421862998</v>
      </c>
    </row>
    <row r="127" spans="1:6" ht="16.5">
      <c r="A127" s="20">
        <v>399</v>
      </c>
      <c r="B127" s="9" t="s">
        <v>150</v>
      </c>
      <c r="C127" s="32">
        <v>130101.70110000002</v>
      </c>
      <c r="D127" s="32"/>
      <c r="E127" s="21">
        <v>97005.36189</v>
      </c>
      <c r="F127" s="563">
        <v>33096.33921000002</v>
      </c>
    </row>
    <row r="128" spans="1:6" ht="16.5">
      <c r="A128" s="20">
        <v>400</v>
      </c>
      <c r="B128" s="9" t="s">
        <v>151</v>
      </c>
      <c r="C128" s="32">
        <v>285290.27729999996</v>
      </c>
      <c r="D128" s="32"/>
      <c r="E128" s="21">
        <v>170024.00400000002</v>
      </c>
      <c r="F128" s="563">
        <v>115266.27329999994</v>
      </c>
    </row>
    <row r="129" spans="1:6" ht="16.5">
      <c r="A129" s="20">
        <v>402</v>
      </c>
      <c r="B129" s="9" t="s">
        <v>152</v>
      </c>
      <c r="C129" s="32">
        <v>715100.9580000001</v>
      </c>
      <c r="D129" s="32"/>
      <c r="E129" s="21">
        <v>277630.86261000007</v>
      </c>
      <c r="F129" s="563">
        <v>437470.09539000003</v>
      </c>
    </row>
    <row r="130" spans="1:6" ht="16.5">
      <c r="A130" s="20">
        <v>403</v>
      </c>
      <c r="B130" s="9" t="s">
        <v>153</v>
      </c>
      <c r="C130" s="32">
        <v>50007.06</v>
      </c>
      <c r="D130" s="32"/>
      <c r="E130" s="21">
        <v>78427.739100000006</v>
      </c>
      <c r="F130" s="563">
        <v>-28420.679100000008</v>
      </c>
    </row>
    <row r="131" spans="1:6" ht="16.5">
      <c r="A131" s="20">
        <v>405</v>
      </c>
      <c r="B131" s="9" t="s">
        <v>154</v>
      </c>
      <c r="C131" s="32">
        <v>1255760.6217000003</v>
      </c>
      <c r="D131" s="32"/>
      <c r="E131" s="21">
        <v>3153596.8916819994</v>
      </c>
      <c r="F131" s="563">
        <v>-1897836.2699819992</v>
      </c>
    </row>
    <row r="132" spans="1:6" ht="16.5">
      <c r="A132" s="20">
        <v>407</v>
      </c>
      <c r="B132" s="9" t="s">
        <v>155</v>
      </c>
      <c r="C132" s="32">
        <v>168523.79220000003</v>
      </c>
      <c r="D132" s="32"/>
      <c r="E132" s="21">
        <v>1056607.5052500002</v>
      </c>
      <c r="F132" s="563">
        <v>-888083.71305000014</v>
      </c>
    </row>
    <row r="133" spans="1:6" ht="16.5">
      <c r="A133" s="20">
        <v>408</v>
      </c>
      <c r="B133" s="9" t="s">
        <v>156</v>
      </c>
      <c r="C133" s="32">
        <v>255119.35110000003</v>
      </c>
      <c r="D133" s="32"/>
      <c r="E133" s="21">
        <v>395872.55598000006</v>
      </c>
      <c r="F133" s="563">
        <v>-140753.20488000003</v>
      </c>
    </row>
    <row r="134" spans="1:6" ht="16.5">
      <c r="A134" s="20">
        <v>410</v>
      </c>
      <c r="B134" s="9" t="s">
        <v>157</v>
      </c>
      <c r="C134" s="32">
        <v>702515.84790000005</v>
      </c>
      <c r="D134" s="32"/>
      <c r="E134" s="21">
        <v>498767.49936150003</v>
      </c>
      <c r="F134" s="563">
        <v>203748.34853850002</v>
      </c>
    </row>
    <row r="135" spans="1:6" ht="16.5">
      <c r="A135" s="20">
        <v>416</v>
      </c>
      <c r="B135" s="9" t="s">
        <v>158</v>
      </c>
      <c r="C135" s="32">
        <v>118350.042</v>
      </c>
      <c r="D135" s="32"/>
      <c r="E135" s="21">
        <v>135702.49182</v>
      </c>
      <c r="F135" s="563">
        <v>-17352.449819999994</v>
      </c>
    </row>
    <row r="136" spans="1:6" ht="16.5">
      <c r="A136" s="20">
        <v>418</v>
      </c>
      <c r="B136" s="9" t="s">
        <v>159</v>
      </c>
      <c r="C136" s="32">
        <v>608835.95550000016</v>
      </c>
      <c r="D136" s="32"/>
      <c r="E136" s="21">
        <v>1391288.0888100001</v>
      </c>
      <c r="F136" s="563">
        <v>-782452.13330999995</v>
      </c>
    </row>
    <row r="137" spans="1:6" ht="16.5">
      <c r="A137" s="20">
        <v>420</v>
      </c>
      <c r="B137" s="9" t="s">
        <v>160</v>
      </c>
      <c r="C137" s="32">
        <v>183359.22000000003</v>
      </c>
      <c r="D137" s="32"/>
      <c r="E137" s="21">
        <v>275863.94649000006</v>
      </c>
      <c r="F137" s="563">
        <v>-92504.72649000003</v>
      </c>
    </row>
    <row r="138" spans="1:6" ht="16.5">
      <c r="A138" s="20">
        <v>421</v>
      </c>
      <c r="B138" s="9" t="s">
        <v>161</v>
      </c>
      <c r="C138" s="32">
        <v>0</v>
      </c>
      <c r="D138" s="32"/>
      <c r="E138" s="21">
        <v>5084.0510999999997</v>
      </c>
      <c r="F138" s="563">
        <v>-5084.0510999999997</v>
      </c>
    </row>
    <row r="139" spans="1:6" ht="16.5">
      <c r="A139" s="20">
        <v>422</v>
      </c>
      <c r="B139" s="9" t="s">
        <v>162</v>
      </c>
      <c r="C139" s="32">
        <v>397306.09169999999</v>
      </c>
      <c r="D139" s="32"/>
      <c r="E139" s="21">
        <v>296791.90110000002</v>
      </c>
      <c r="F139" s="563">
        <v>100514.19059999997</v>
      </c>
    </row>
    <row r="140" spans="1:6" ht="16.5">
      <c r="A140" s="20">
        <v>423</v>
      </c>
      <c r="B140" s="9" t="s">
        <v>163</v>
      </c>
      <c r="C140" s="32">
        <v>832367.51370000001</v>
      </c>
      <c r="D140" s="32"/>
      <c r="E140" s="21">
        <v>1424259.4103700002</v>
      </c>
      <c r="F140" s="563">
        <v>-591891.89667000016</v>
      </c>
    </row>
    <row r="141" spans="1:6" ht="16.5">
      <c r="A141" s="20">
        <v>425</v>
      </c>
      <c r="B141" s="9" t="s">
        <v>164</v>
      </c>
      <c r="C141" s="32">
        <v>358467.27510000009</v>
      </c>
      <c r="D141" s="32"/>
      <c r="E141" s="21">
        <v>97255.397190000018</v>
      </c>
      <c r="F141" s="563">
        <v>261211.87791000007</v>
      </c>
    </row>
    <row r="142" spans="1:6" ht="16.5">
      <c r="A142" s="20">
        <v>426</v>
      </c>
      <c r="B142" s="9" t="s">
        <v>165</v>
      </c>
      <c r="C142" s="32">
        <v>481901.36820000008</v>
      </c>
      <c r="D142" s="32"/>
      <c r="E142" s="21">
        <v>1318449.472116</v>
      </c>
      <c r="F142" s="563">
        <v>-836548.10391599988</v>
      </c>
    </row>
    <row r="143" spans="1:6" ht="16.5">
      <c r="A143" s="20">
        <v>430</v>
      </c>
      <c r="B143" s="9" t="s">
        <v>166</v>
      </c>
      <c r="C143" s="32">
        <v>892292.64060000028</v>
      </c>
      <c r="D143" s="32"/>
      <c r="E143" s="21">
        <v>555011.68992000015</v>
      </c>
      <c r="F143" s="563">
        <v>337280.95068000013</v>
      </c>
    </row>
    <row r="144" spans="1:6" ht="16.5">
      <c r="A144" s="20">
        <v>433</v>
      </c>
      <c r="B144" s="9" t="s">
        <v>167</v>
      </c>
      <c r="C144" s="32">
        <v>293458.09710000001</v>
      </c>
      <c r="D144" s="32"/>
      <c r="E144" s="21">
        <v>191693.73</v>
      </c>
      <c r="F144" s="563">
        <v>101764.3671</v>
      </c>
    </row>
    <row r="145" spans="1:6" ht="16.5">
      <c r="A145" s="20">
        <v>434</v>
      </c>
      <c r="B145" s="9" t="s">
        <v>168</v>
      </c>
      <c r="C145" s="32">
        <v>1657067.2782000001</v>
      </c>
      <c r="D145" s="32"/>
      <c r="E145" s="21">
        <v>384345.92865000007</v>
      </c>
      <c r="F145" s="563">
        <v>1272721.3495499999</v>
      </c>
    </row>
    <row r="146" spans="1:6" ht="16.5">
      <c r="A146" s="20">
        <v>435</v>
      </c>
      <c r="B146" s="9" t="s">
        <v>169</v>
      </c>
      <c r="C146" s="32">
        <v>105098.17109999998</v>
      </c>
      <c r="D146" s="32"/>
      <c r="E146" s="21">
        <v>226698.67199999999</v>
      </c>
      <c r="F146" s="563">
        <v>-121600.50090000001</v>
      </c>
    </row>
    <row r="147" spans="1:6" ht="16.5">
      <c r="A147" s="20">
        <v>436</v>
      </c>
      <c r="B147" s="9" t="s">
        <v>170</v>
      </c>
      <c r="C147" s="32">
        <v>146770.7211</v>
      </c>
      <c r="D147" s="32"/>
      <c r="E147" s="21">
        <v>81753.208589999995</v>
      </c>
      <c r="F147" s="563">
        <v>65017.51251</v>
      </c>
    </row>
    <row r="148" spans="1:6" ht="16.5">
      <c r="A148" s="20">
        <v>440</v>
      </c>
      <c r="B148" s="9" t="s">
        <v>171</v>
      </c>
      <c r="C148" s="32">
        <v>96763.661099999998</v>
      </c>
      <c r="D148" s="32"/>
      <c r="E148" s="21">
        <v>155105.2311</v>
      </c>
      <c r="F148" s="563">
        <v>-58341.570000000007</v>
      </c>
    </row>
    <row r="149" spans="1:6" ht="16.5">
      <c r="A149" s="20">
        <v>441</v>
      </c>
      <c r="B149" s="9" t="s">
        <v>172</v>
      </c>
      <c r="C149" s="32">
        <v>43422.797099999996</v>
      </c>
      <c r="D149" s="32"/>
      <c r="E149" s="21">
        <v>79544.563439999998</v>
      </c>
      <c r="F149" s="563">
        <v>-36121.766340000002</v>
      </c>
    </row>
    <row r="150" spans="1:6" ht="16.5">
      <c r="A150" s="20">
        <v>444</v>
      </c>
      <c r="B150" s="9" t="s">
        <v>173</v>
      </c>
      <c r="C150" s="32">
        <v>4406455.4369999999</v>
      </c>
      <c r="D150" s="32"/>
      <c r="E150" s="21">
        <v>1554071.0705220001</v>
      </c>
      <c r="F150" s="563">
        <v>2852384.3664779998</v>
      </c>
    </row>
    <row r="151" spans="1:6" ht="16.5">
      <c r="A151" s="20">
        <v>445</v>
      </c>
      <c r="B151" s="9" t="s">
        <v>174</v>
      </c>
      <c r="C151" s="32">
        <v>375469.67550000001</v>
      </c>
      <c r="D151" s="32"/>
      <c r="E151" s="21">
        <v>176391.56964</v>
      </c>
      <c r="F151" s="563">
        <v>199078.10586000001</v>
      </c>
    </row>
    <row r="152" spans="1:6" ht="16.5">
      <c r="A152" s="20">
        <v>475</v>
      </c>
      <c r="B152" s="9" t="s">
        <v>175</v>
      </c>
      <c r="C152" s="32">
        <v>1070151.084</v>
      </c>
      <c r="D152" s="32"/>
      <c r="E152" s="21">
        <v>170640.75774000003</v>
      </c>
      <c r="F152" s="563">
        <v>899510.32626</v>
      </c>
    </row>
    <row r="153" spans="1:6" ht="16.5">
      <c r="A153" s="20">
        <v>480</v>
      </c>
      <c r="B153" s="9" t="s">
        <v>176</v>
      </c>
      <c r="C153" s="32">
        <v>76760.83709999999</v>
      </c>
      <c r="D153" s="32"/>
      <c r="E153" s="21">
        <v>941799.63000000012</v>
      </c>
      <c r="F153" s="563">
        <v>-865038.79290000012</v>
      </c>
    </row>
    <row r="154" spans="1:6" ht="16.5">
      <c r="A154" s="20">
        <v>481</v>
      </c>
      <c r="B154" s="9" t="s">
        <v>177</v>
      </c>
      <c r="C154" s="32">
        <v>317044.76040000003</v>
      </c>
      <c r="D154" s="32"/>
      <c r="E154" s="21">
        <v>541143.06527999998</v>
      </c>
      <c r="F154" s="563">
        <v>-224098.30487999995</v>
      </c>
    </row>
    <row r="155" spans="1:6" ht="16.5">
      <c r="A155" s="20">
        <v>483</v>
      </c>
      <c r="B155" s="9" t="s">
        <v>178</v>
      </c>
      <c r="C155" s="32">
        <v>43422.797099999996</v>
      </c>
      <c r="D155" s="32"/>
      <c r="E155" s="21">
        <v>26670.432000000001</v>
      </c>
      <c r="F155" s="563">
        <v>16752.365099999995</v>
      </c>
    </row>
    <row r="156" spans="1:6" ht="16.5">
      <c r="A156" s="20">
        <v>484</v>
      </c>
      <c r="B156" s="9" t="s">
        <v>179</v>
      </c>
      <c r="C156" s="32">
        <v>115099.5831</v>
      </c>
      <c r="D156" s="32"/>
      <c r="E156" s="21">
        <v>45089.699099999998</v>
      </c>
      <c r="F156" s="563">
        <v>70009.884000000005</v>
      </c>
    </row>
    <row r="157" spans="1:6" ht="16.5">
      <c r="A157" s="20">
        <v>489</v>
      </c>
      <c r="B157" s="9" t="s">
        <v>180</v>
      </c>
      <c r="C157" s="32">
        <v>0</v>
      </c>
      <c r="D157" s="32"/>
      <c r="E157" s="21">
        <v>640090.36800000002</v>
      </c>
      <c r="F157" s="563">
        <v>-640090.36800000002</v>
      </c>
    </row>
    <row r="158" spans="1:6" ht="16.5">
      <c r="A158" s="20">
        <v>491</v>
      </c>
      <c r="B158" s="9" t="s">
        <v>181</v>
      </c>
      <c r="C158" s="32">
        <v>910711.9077000001</v>
      </c>
      <c r="D158" s="32"/>
      <c r="E158" s="21">
        <v>801796.53102000023</v>
      </c>
      <c r="F158" s="563">
        <v>108915.37667999987</v>
      </c>
    </row>
    <row r="159" spans="1:6" ht="16.5">
      <c r="A159" s="20">
        <v>494</v>
      </c>
      <c r="B159" s="9" t="s">
        <v>182</v>
      </c>
      <c r="C159" s="32">
        <v>246951.53130000003</v>
      </c>
      <c r="D159" s="32"/>
      <c r="E159" s="21">
        <v>217047.30942000001</v>
      </c>
      <c r="F159" s="563">
        <v>29904.221880000026</v>
      </c>
    </row>
    <row r="160" spans="1:6" ht="16.5">
      <c r="A160" s="20">
        <v>495</v>
      </c>
      <c r="B160" s="9" t="s">
        <v>183</v>
      </c>
      <c r="C160" s="32">
        <v>5084.0510999999997</v>
      </c>
      <c r="D160" s="32"/>
      <c r="E160" s="21">
        <v>55874.555040000007</v>
      </c>
      <c r="F160" s="563">
        <v>-50790.50394000001</v>
      </c>
    </row>
    <row r="161" spans="1:6" ht="16.5">
      <c r="A161" s="20">
        <v>498</v>
      </c>
      <c r="B161" s="9" t="s">
        <v>184</v>
      </c>
      <c r="C161" s="32">
        <v>156855.47820000001</v>
      </c>
      <c r="D161" s="32"/>
      <c r="E161" s="21">
        <v>101214.28943999999</v>
      </c>
      <c r="F161" s="563">
        <v>55641.188760000019</v>
      </c>
    </row>
    <row r="162" spans="1:6" ht="16.5">
      <c r="A162" s="20">
        <v>499</v>
      </c>
      <c r="B162" s="9" t="s">
        <v>185</v>
      </c>
      <c r="C162" s="32">
        <v>1330271.1411000004</v>
      </c>
      <c r="D162" s="32"/>
      <c r="E162" s="21">
        <v>815681.82468000008</v>
      </c>
      <c r="F162" s="563">
        <v>514589.31642000028</v>
      </c>
    </row>
    <row r="163" spans="1:6" ht="16.5">
      <c r="A163" s="20">
        <v>500</v>
      </c>
      <c r="B163" s="9" t="s">
        <v>186</v>
      </c>
      <c r="C163" s="32">
        <v>233616.31529999999</v>
      </c>
      <c r="D163" s="32"/>
      <c r="E163" s="21">
        <v>397967.01834300003</v>
      </c>
      <c r="F163" s="563">
        <v>-164350.70304300004</v>
      </c>
    </row>
    <row r="164" spans="1:6" ht="16.5">
      <c r="A164" s="20">
        <v>503</v>
      </c>
      <c r="B164" s="9" t="s">
        <v>187</v>
      </c>
      <c r="C164" s="32">
        <v>381803.90310000011</v>
      </c>
      <c r="D164" s="32"/>
      <c r="E164" s="21">
        <v>177308.36574000001</v>
      </c>
      <c r="F164" s="563">
        <v>204495.5373600001</v>
      </c>
    </row>
    <row r="165" spans="1:6" ht="16.5">
      <c r="A165" s="20">
        <v>504</v>
      </c>
      <c r="B165" s="9" t="s">
        <v>188</v>
      </c>
      <c r="C165" s="32">
        <v>85178.69219999999</v>
      </c>
      <c r="D165" s="32"/>
      <c r="E165" s="21">
        <v>914162.39484000008</v>
      </c>
      <c r="F165" s="563">
        <v>-828983.70264000003</v>
      </c>
    </row>
    <row r="166" spans="1:6" ht="16.5">
      <c r="A166" s="20">
        <v>505</v>
      </c>
      <c r="B166" s="9" t="s">
        <v>189</v>
      </c>
      <c r="C166" s="32">
        <v>1101822.2220000001</v>
      </c>
      <c r="D166" s="32"/>
      <c r="E166" s="21">
        <v>2917803.6023699995</v>
      </c>
      <c r="F166" s="563">
        <v>-1815981.3803699994</v>
      </c>
    </row>
    <row r="167" spans="1:6" ht="16.5">
      <c r="A167" s="20">
        <v>507</v>
      </c>
      <c r="B167" s="9" t="s">
        <v>190</v>
      </c>
      <c r="C167" s="32">
        <v>260036.71200000003</v>
      </c>
      <c r="D167" s="32"/>
      <c r="E167" s="21">
        <v>189626.77152000001</v>
      </c>
      <c r="F167" s="563">
        <v>70409.940480000019</v>
      </c>
    </row>
    <row r="168" spans="1:6" ht="16.5">
      <c r="A168" s="20">
        <v>508</v>
      </c>
      <c r="B168" s="9" t="s">
        <v>191</v>
      </c>
      <c r="C168" s="32">
        <v>301792.60710000002</v>
      </c>
      <c r="D168" s="32"/>
      <c r="E168" s="21">
        <v>167590.32707999999</v>
      </c>
      <c r="F168" s="563">
        <v>134202.28002000003</v>
      </c>
    </row>
    <row r="169" spans="1:6" ht="16.5">
      <c r="A169" s="20">
        <v>529</v>
      </c>
      <c r="B169" s="9" t="s">
        <v>192</v>
      </c>
      <c r="C169" s="32">
        <v>475483.79550000012</v>
      </c>
      <c r="D169" s="32"/>
      <c r="E169" s="21">
        <v>523971.05760150001</v>
      </c>
      <c r="F169" s="563">
        <v>-48487.262101499888</v>
      </c>
    </row>
    <row r="170" spans="1:6" ht="16.5">
      <c r="A170" s="20">
        <v>531</v>
      </c>
      <c r="B170" s="9" t="s">
        <v>193</v>
      </c>
      <c r="C170" s="32">
        <v>161856.18419999999</v>
      </c>
      <c r="D170" s="32"/>
      <c r="E170" s="21">
        <v>199586.51096999997</v>
      </c>
      <c r="F170" s="563">
        <v>-37730.326769999985</v>
      </c>
    </row>
    <row r="171" spans="1:6" ht="16.5">
      <c r="A171" s="20">
        <v>535</v>
      </c>
      <c r="B171" s="9" t="s">
        <v>194</v>
      </c>
      <c r="C171" s="32">
        <v>260120.05710000003</v>
      </c>
      <c r="D171" s="32"/>
      <c r="E171" s="21">
        <v>463065.37560000003</v>
      </c>
      <c r="F171" s="563">
        <v>-202945.31849999999</v>
      </c>
    </row>
    <row r="172" spans="1:6" ht="16.5">
      <c r="A172" s="20">
        <v>536</v>
      </c>
      <c r="B172" s="9" t="s">
        <v>195</v>
      </c>
      <c r="C172" s="32">
        <v>1284097.9557000003</v>
      </c>
      <c r="D172" s="32"/>
      <c r="E172" s="21">
        <v>1121377.4828130002</v>
      </c>
      <c r="F172" s="563">
        <v>162720.47288700007</v>
      </c>
    </row>
    <row r="173" spans="1:6" ht="16.5">
      <c r="A173" s="20">
        <v>538</v>
      </c>
      <c r="B173" s="9" t="s">
        <v>196</v>
      </c>
      <c r="C173" s="32">
        <v>240117.23310000001</v>
      </c>
      <c r="D173" s="32"/>
      <c r="E173" s="21">
        <v>241150.71234000003</v>
      </c>
      <c r="F173" s="563">
        <v>-1033.4792400000151</v>
      </c>
    </row>
    <row r="174" spans="1:6" ht="16.5">
      <c r="A174" s="20">
        <v>541</v>
      </c>
      <c r="B174" s="9" t="s">
        <v>197</v>
      </c>
      <c r="C174" s="32">
        <v>98430.563099999999</v>
      </c>
      <c r="D174" s="32"/>
      <c r="E174" s="21">
        <v>158355.69</v>
      </c>
      <c r="F174" s="563">
        <v>-59925.126900000003</v>
      </c>
    </row>
    <row r="175" spans="1:6" ht="16.5">
      <c r="A175" s="20">
        <v>543</v>
      </c>
      <c r="B175" s="9" t="s">
        <v>198</v>
      </c>
      <c r="C175" s="32">
        <v>745355.22930000001</v>
      </c>
      <c r="D175" s="32"/>
      <c r="E175" s="21">
        <v>1125592.2445200002</v>
      </c>
      <c r="F175" s="563">
        <v>-380237.01522000018</v>
      </c>
    </row>
    <row r="176" spans="1:6" ht="16.5">
      <c r="A176" s="20">
        <v>545</v>
      </c>
      <c r="B176" s="9" t="s">
        <v>199</v>
      </c>
      <c r="C176" s="32">
        <v>226698.67199999999</v>
      </c>
      <c r="D176" s="32"/>
      <c r="E176" s="21">
        <v>133518.85019999999</v>
      </c>
      <c r="F176" s="563">
        <v>93179.821800000005</v>
      </c>
    </row>
    <row r="177" spans="1:6" ht="16.5">
      <c r="A177" s="20">
        <v>560</v>
      </c>
      <c r="B177" s="9" t="s">
        <v>200</v>
      </c>
      <c r="C177" s="32">
        <v>1462289.7795000002</v>
      </c>
      <c r="D177" s="32"/>
      <c r="E177" s="21">
        <v>1061027.295903</v>
      </c>
      <c r="F177" s="563">
        <v>401262.48359700013</v>
      </c>
    </row>
    <row r="178" spans="1:6" ht="16.5">
      <c r="A178" s="20">
        <v>561</v>
      </c>
      <c r="B178" s="9" t="s">
        <v>201</v>
      </c>
      <c r="C178" s="32">
        <v>50007.06</v>
      </c>
      <c r="D178" s="32"/>
      <c r="E178" s="21">
        <v>908161.54764000012</v>
      </c>
      <c r="F178" s="563">
        <v>-858154.48764000018</v>
      </c>
    </row>
    <row r="179" spans="1:6" ht="16.5">
      <c r="A179" s="20">
        <v>562</v>
      </c>
      <c r="B179" s="9" t="s">
        <v>202</v>
      </c>
      <c r="C179" s="32">
        <v>296791.90110000002</v>
      </c>
      <c r="D179" s="32"/>
      <c r="E179" s="21">
        <v>513486.24402150011</v>
      </c>
      <c r="F179" s="563">
        <v>-216694.34292150009</v>
      </c>
    </row>
    <row r="180" spans="1:6" ht="16.5">
      <c r="A180" s="20">
        <v>563</v>
      </c>
      <c r="B180" s="9" t="s">
        <v>203</v>
      </c>
      <c r="C180" s="32">
        <v>361717.73400000011</v>
      </c>
      <c r="D180" s="32"/>
      <c r="E180" s="21">
        <v>232099.43448000003</v>
      </c>
      <c r="F180" s="563">
        <v>129618.29952000009</v>
      </c>
    </row>
    <row r="181" spans="1:6" ht="16.5">
      <c r="A181" s="20">
        <v>564</v>
      </c>
      <c r="B181" s="9" t="s">
        <v>204</v>
      </c>
      <c r="C181" s="32">
        <v>1754414.3550000009</v>
      </c>
      <c r="D181" s="32"/>
      <c r="E181" s="21">
        <v>16411569.069727499</v>
      </c>
      <c r="F181" s="563">
        <v>-14657154.714727499</v>
      </c>
    </row>
    <row r="182" spans="1:6" ht="16.5">
      <c r="A182" s="20">
        <v>576</v>
      </c>
      <c r="B182" s="9" t="s">
        <v>205</v>
      </c>
      <c r="C182" s="32">
        <v>16669.02</v>
      </c>
      <c r="D182" s="32"/>
      <c r="E182" s="21">
        <v>70009.884000000005</v>
      </c>
      <c r="F182" s="563">
        <v>-53340.864000000001</v>
      </c>
    </row>
    <row r="183" spans="1:6" ht="16.5">
      <c r="A183" s="20">
        <v>577</v>
      </c>
      <c r="B183" s="9" t="s">
        <v>206</v>
      </c>
      <c r="C183" s="32">
        <v>545410.33440000005</v>
      </c>
      <c r="D183" s="32"/>
      <c r="E183" s="21">
        <v>417425.59884000005</v>
      </c>
      <c r="F183" s="563">
        <v>127984.73556</v>
      </c>
    </row>
    <row r="184" spans="1:6" ht="16.5">
      <c r="A184" s="20">
        <v>578</v>
      </c>
      <c r="B184" s="9" t="s">
        <v>207</v>
      </c>
      <c r="C184" s="32">
        <v>362384.49480000004</v>
      </c>
      <c r="D184" s="32"/>
      <c r="E184" s="21">
        <v>101681.022</v>
      </c>
      <c r="F184" s="563">
        <v>260703.47280000005</v>
      </c>
    </row>
    <row r="185" spans="1:6" ht="16.5">
      <c r="A185" s="20">
        <v>580</v>
      </c>
      <c r="B185" s="9" t="s">
        <v>208</v>
      </c>
      <c r="C185" s="32">
        <v>63342.275999999998</v>
      </c>
      <c r="D185" s="32"/>
      <c r="E185" s="21">
        <v>38338.746000000006</v>
      </c>
      <c r="F185" s="563">
        <v>25003.529999999992</v>
      </c>
    </row>
    <row r="186" spans="1:6" ht="16.5">
      <c r="A186" s="20">
        <v>581</v>
      </c>
      <c r="B186" s="9" t="s">
        <v>209</v>
      </c>
      <c r="C186" s="32">
        <v>183525.91020000001</v>
      </c>
      <c r="D186" s="32"/>
      <c r="E186" s="21">
        <v>104423.07579</v>
      </c>
      <c r="F186" s="563">
        <v>79102.83441000001</v>
      </c>
    </row>
    <row r="187" spans="1:6" ht="16.5">
      <c r="A187" s="20">
        <v>583</v>
      </c>
      <c r="B187" s="9" t="s">
        <v>210</v>
      </c>
      <c r="C187" s="32">
        <v>66842.770199999999</v>
      </c>
      <c r="D187" s="32"/>
      <c r="E187" s="21">
        <v>0</v>
      </c>
      <c r="F187" s="563">
        <v>66842.770199999999</v>
      </c>
    </row>
    <row r="188" spans="1:6" ht="16.5">
      <c r="A188" s="20">
        <v>584</v>
      </c>
      <c r="B188" s="9" t="s">
        <v>211</v>
      </c>
      <c r="C188" s="32">
        <v>26670.432000000001</v>
      </c>
      <c r="D188" s="32"/>
      <c r="E188" s="21">
        <v>0</v>
      </c>
      <c r="F188" s="563">
        <v>26670.432000000001</v>
      </c>
    </row>
    <row r="189" spans="1:6" ht="16.5">
      <c r="A189" s="20">
        <v>592</v>
      </c>
      <c r="B189" s="9" t="s">
        <v>213</v>
      </c>
      <c r="C189" s="32">
        <v>223614.90330000001</v>
      </c>
      <c r="D189" s="32"/>
      <c r="E189" s="21">
        <v>69043.080839999995</v>
      </c>
      <c r="F189" s="563">
        <v>154571.82246</v>
      </c>
    </row>
    <row r="190" spans="1:6" ht="16.5">
      <c r="A190" s="20">
        <v>593</v>
      </c>
      <c r="B190" s="9" t="s">
        <v>214</v>
      </c>
      <c r="C190" s="32">
        <v>574081.04879999999</v>
      </c>
      <c r="D190" s="32"/>
      <c r="E190" s="21">
        <v>595200.69714000018</v>
      </c>
      <c r="F190" s="563">
        <v>-21119.648340000189</v>
      </c>
    </row>
    <row r="191" spans="1:6" ht="16.5">
      <c r="A191" s="20">
        <v>595</v>
      </c>
      <c r="B191" s="9" t="s">
        <v>215</v>
      </c>
      <c r="C191" s="32">
        <v>233366.27999999997</v>
      </c>
      <c r="D191" s="32"/>
      <c r="E191" s="21">
        <v>150887.96904</v>
      </c>
      <c r="F191" s="563">
        <v>82478.310959999973</v>
      </c>
    </row>
    <row r="192" spans="1:6" ht="16.5">
      <c r="A192" s="20">
        <v>598</v>
      </c>
      <c r="B192" s="9" t="s">
        <v>216</v>
      </c>
      <c r="C192" s="32">
        <v>1462039.7442000001</v>
      </c>
      <c r="D192" s="32"/>
      <c r="E192" s="21">
        <v>360050.83200000005</v>
      </c>
      <c r="F192" s="563">
        <v>1101988.9122000001</v>
      </c>
    </row>
    <row r="193" spans="1:6" ht="16.5">
      <c r="A193" s="20">
        <v>599</v>
      </c>
      <c r="B193" s="9" t="s">
        <v>217</v>
      </c>
      <c r="C193" s="32">
        <v>268371.22200000001</v>
      </c>
      <c r="D193" s="32"/>
      <c r="E193" s="21">
        <v>713600.74620000017</v>
      </c>
      <c r="F193" s="563">
        <v>-445229.52420000016</v>
      </c>
    </row>
    <row r="194" spans="1:6" ht="16.5">
      <c r="A194" s="20">
        <v>601</v>
      </c>
      <c r="B194" s="9" t="s">
        <v>218</v>
      </c>
      <c r="C194" s="32">
        <v>35088.287100000001</v>
      </c>
      <c r="D194" s="32"/>
      <c r="E194" s="21">
        <v>85878.791040000011</v>
      </c>
      <c r="F194" s="563">
        <v>-50790.50394000001</v>
      </c>
    </row>
    <row r="195" spans="1:6" ht="16.5">
      <c r="A195" s="20">
        <v>604</v>
      </c>
      <c r="B195" s="9" t="s">
        <v>219</v>
      </c>
      <c r="C195" s="32">
        <v>252035.58240000001</v>
      </c>
      <c r="D195" s="32"/>
      <c r="E195" s="21">
        <v>1034951.5311915001</v>
      </c>
      <c r="F195" s="563">
        <v>-782915.94879150018</v>
      </c>
    </row>
    <row r="196" spans="1:6" ht="16.5">
      <c r="A196" s="20">
        <v>607</v>
      </c>
      <c r="B196" s="9" t="s">
        <v>220</v>
      </c>
      <c r="C196" s="32">
        <v>93346.512000000002</v>
      </c>
      <c r="D196" s="32"/>
      <c r="E196" s="21">
        <v>117341.56628999999</v>
      </c>
      <c r="F196" s="563">
        <v>-23995.054289999985</v>
      </c>
    </row>
    <row r="197" spans="1:6" ht="16.5">
      <c r="A197" s="20">
        <v>608</v>
      </c>
      <c r="B197" s="9" t="s">
        <v>221</v>
      </c>
      <c r="C197" s="32">
        <v>35004.942000000003</v>
      </c>
      <c r="D197" s="32"/>
      <c r="E197" s="21">
        <v>35004.942000000003</v>
      </c>
      <c r="F197" s="563">
        <v>0</v>
      </c>
    </row>
    <row r="198" spans="1:6" ht="16.5">
      <c r="A198" s="20">
        <v>609</v>
      </c>
      <c r="B198" s="9" t="s">
        <v>222</v>
      </c>
      <c r="C198" s="32">
        <v>1981529.7525000004</v>
      </c>
      <c r="D198" s="32"/>
      <c r="E198" s="21">
        <v>4888680.6009134986</v>
      </c>
      <c r="F198" s="563">
        <v>-2907150.8484134981</v>
      </c>
    </row>
    <row r="199" spans="1:6" ht="16.5">
      <c r="A199" s="20">
        <v>611</v>
      </c>
      <c r="B199" s="9" t="s">
        <v>223</v>
      </c>
      <c r="C199" s="32">
        <v>286790.48910000001</v>
      </c>
      <c r="D199" s="32"/>
      <c r="E199" s="21">
        <v>262237.02263999998</v>
      </c>
      <c r="F199" s="563">
        <v>24553.466460000025</v>
      </c>
    </row>
    <row r="200" spans="1:6" ht="16.5">
      <c r="A200" s="20">
        <v>614</v>
      </c>
      <c r="B200" s="9" t="s">
        <v>224</v>
      </c>
      <c r="C200" s="32">
        <v>21669.726000000002</v>
      </c>
      <c r="D200" s="32"/>
      <c r="E200" s="21">
        <v>26203.699440000004</v>
      </c>
      <c r="F200" s="563">
        <v>-4533.9734400000016</v>
      </c>
    </row>
    <row r="201" spans="1:6" ht="16.5">
      <c r="A201" s="20">
        <v>615</v>
      </c>
      <c r="B201" s="9" t="s">
        <v>225</v>
      </c>
      <c r="C201" s="32">
        <v>196944.47129999998</v>
      </c>
      <c r="D201" s="32"/>
      <c r="E201" s="21">
        <v>70009.884000000005</v>
      </c>
      <c r="F201" s="563">
        <v>126934.58729999997</v>
      </c>
    </row>
    <row r="202" spans="1:6" ht="16.5">
      <c r="A202" s="20">
        <v>616</v>
      </c>
      <c r="B202" s="9" t="s">
        <v>226</v>
      </c>
      <c r="C202" s="32">
        <v>55091.111099999995</v>
      </c>
      <c r="D202" s="32"/>
      <c r="E202" s="21">
        <v>866789.04</v>
      </c>
      <c r="F202" s="563">
        <v>-811697.92890000006</v>
      </c>
    </row>
    <row r="203" spans="1:6" ht="16.5">
      <c r="A203" s="20">
        <v>619</v>
      </c>
      <c r="B203" s="9" t="s">
        <v>227</v>
      </c>
      <c r="C203" s="32">
        <v>163439.74109999998</v>
      </c>
      <c r="D203" s="32"/>
      <c r="E203" s="21">
        <v>31754.483100000001</v>
      </c>
      <c r="F203" s="563">
        <v>131685.25799999997</v>
      </c>
    </row>
    <row r="204" spans="1:6" ht="16.5">
      <c r="A204" s="20">
        <v>620</v>
      </c>
      <c r="B204" s="9" t="s">
        <v>228</v>
      </c>
      <c r="C204" s="32">
        <v>23503.318200000002</v>
      </c>
      <c r="D204" s="32"/>
      <c r="E204" s="21">
        <v>56758.013099999996</v>
      </c>
      <c r="F204" s="563">
        <v>-33254.694899999995</v>
      </c>
    </row>
    <row r="205" spans="1:6" ht="16.5">
      <c r="A205" s="20">
        <v>623</v>
      </c>
      <c r="B205" s="9" t="s">
        <v>229</v>
      </c>
      <c r="C205" s="32">
        <v>21669.726000000002</v>
      </c>
      <c r="D205" s="32"/>
      <c r="E205" s="21">
        <v>83428.445099999997</v>
      </c>
      <c r="F205" s="563">
        <v>-61758.719099999995</v>
      </c>
    </row>
    <row r="206" spans="1:6" ht="16.5">
      <c r="A206" s="20">
        <v>624</v>
      </c>
      <c r="B206" s="9" t="s">
        <v>230</v>
      </c>
      <c r="C206" s="32">
        <v>173441.15310000003</v>
      </c>
      <c r="D206" s="32"/>
      <c r="E206" s="21">
        <v>348665.89133999997</v>
      </c>
      <c r="F206" s="563">
        <v>-175224.73823999995</v>
      </c>
    </row>
    <row r="207" spans="1:6" ht="16.5">
      <c r="A207" s="20">
        <v>625</v>
      </c>
      <c r="B207" s="9" t="s">
        <v>231</v>
      </c>
      <c r="C207" s="32">
        <v>56758.013099999996</v>
      </c>
      <c r="D207" s="32"/>
      <c r="E207" s="21">
        <v>125100.99510000001</v>
      </c>
      <c r="F207" s="563">
        <v>-68342.982000000018</v>
      </c>
    </row>
    <row r="208" spans="1:6" ht="16.5">
      <c r="A208" s="20">
        <v>626</v>
      </c>
      <c r="B208" s="9" t="s">
        <v>232</v>
      </c>
      <c r="C208" s="32">
        <v>103347.924</v>
      </c>
      <c r="D208" s="32"/>
      <c r="E208" s="21">
        <v>118433.38709999999</v>
      </c>
      <c r="F208" s="563">
        <v>-15085.463099999994</v>
      </c>
    </row>
    <row r="209" spans="1:6" ht="16.5">
      <c r="A209" s="20">
        <v>630</v>
      </c>
      <c r="B209" s="9" t="s">
        <v>233</v>
      </c>
      <c r="C209" s="32">
        <v>208529.44020000001</v>
      </c>
      <c r="D209" s="32"/>
      <c r="E209" s="21">
        <v>8334.51</v>
      </c>
      <c r="F209" s="563">
        <v>200194.9302</v>
      </c>
    </row>
    <row r="210" spans="1:6" ht="16.5">
      <c r="A210" s="20">
        <v>631</v>
      </c>
      <c r="B210" s="9" t="s">
        <v>234</v>
      </c>
      <c r="C210" s="32">
        <v>8334.51</v>
      </c>
      <c r="D210" s="32"/>
      <c r="E210" s="21">
        <v>810689.45319000003</v>
      </c>
      <c r="F210" s="563">
        <v>-802354.94319000002</v>
      </c>
    </row>
    <row r="211" spans="1:6" ht="16.5">
      <c r="A211" s="20">
        <v>635</v>
      </c>
      <c r="B211" s="9" t="s">
        <v>235</v>
      </c>
      <c r="C211" s="32">
        <v>345132.05910000007</v>
      </c>
      <c r="D211" s="32"/>
      <c r="E211" s="21">
        <v>769391.95614000014</v>
      </c>
      <c r="F211" s="563">
        <v>-424259.89704000007</v>
      </c>
    </row>
    <row r="212" spans="1:6" ht="16.5">
      <c r="A212" s="20">
        <v>636</v>
      </c>
      <c r="B212" s="9" t="s">
        <v>236</v>
      </c>
      <c r="C212" s="32">
        <v>1018560.4671000002</v>
      </c>
      <c r="D212" s="32"/>
      <c r="E212" s="21">
        <v>143436.91709999999</v>
      </c>
      <c r="F212" s="563">
        <v>875123.55000000028</v>
      </c>
    </row>
    <row r="213" spans="1:6" ht="16.5">
      <c r="A213" s="20">
        <v>638</v>
      </c>
      <c r="B213" s="9" t="s">
        <v>237</v>
      </c>
      <c r="C213" s="32">
        <v>867372.45570000005</v>
      </c>
      <c r="D213" s="32"/>
      <c r="E213" s="21">
        <v>1583190.1815600004</v>
      </c>
      <c r="F213" s="563">
        <v>-715817.72586000036</v>
      </c>
    </row>
    <row r="214" spans="1:6" ht="16.5">
      <c r="A214" s="20">
        <v>678</v>
      </c>
      <c r="B214" s="9" t="s">
        <v>238</v>
      </c>
      <c r="C214" s="32">
        <v>657592.83900000015</v>
      </c>
      <c r="D214" s="32"/>
      <c r="E214" s="21">
        <v>493169.62571999989</v>
      </c>
      <c r="F214" s="563">
        <v>164423.21328000026</v>
      </c>
    </row>
    <row r="215" spans="1:6" ht="16.5">
      <c r="A215" s="20">
        <v>680</v>
      </c>
      <c r="B215" s="9" t="s">
        <v>239</v>
      </c>
      <c r="C215" s="32">
        <v>1375860.9108000004</v>
      </c>
      <c r="D215" s="32"/>
      <c r="E215" s="21">
        <v>1774892.2460700003</v>
      </c>
      <c r="F215" s="563">
        <v>-399031.33526999992</v>
      </c>
    </row>
    <row r="216" spans="1:6" ht="16.5">
      <c r="A216" s="20">
        <v>681</v>
      </c>
      <c r="B216" s="9" t="s">
        <v>240</v>
      </c>
      <c r="C216" s="32">
        <v>51757.307100000005</v>
      </c>
      <c r="D216" s="32"/>
      <c r="E216" s="21">
        <v>73343.687999999995</v>
      </c>
      <c r="F216" s="563">
        <v>-21586.380899999989</v>
      </c>
    </row>
    <row r="217" spans="1:6" ht="16.5">
      <c r="A217" s="20">
        <v>683</v>
      </c>
      <c r="B217" s="9" t="s">
        <v>241</v>
      </c>
      <c r="C217" s="32">
        <v>185192.81219999999</v>
      </c>
      <c r="D217" s="32"/>
      <c r="E217" s="21">
        <v>151396.37414999999</v>
      </c>
      <c r="F217" s="563">
        <v>33796.438049999997</v>
      </c>
    </row>
    <row r="218" spans="1:6" ht="16.5">
      <c r="A218" s="20">
        <v>684</v>
      </c>
      <c r="B218" s="9" t="s">
        <v>242</v>
      </c>
      <c r="C218" s="32">
        <v>1334605.0863000001</v>
      </c>
      <c r="D218" s="32"/>
      <c r="E218" s="21">
        <v>4345961.8965179995</v>
      </c>
      <c r="F218" s="563">
        <v>-3011356.8102179994</v>
      </c>
    </row>
    <row r="219" spans="1:6" ht="16.5">
      <c r="A219" s="20">
        <v>686</v>
      </c>
      <c r="B219" s="9" t="s">
        <v>243</v>
      </c>
      <c r="C219" s="32">
        <v>120016.944</v>
      </c>
      <c r="D219" s="32"/>
      <c r="E219" s="21">
        <v>99547.387439999991</v>
      </c>
      <c r="F219" s="563">
        <v>20469.556560000012</v>
      </c>
    </row>
    <row r="220" spans="1:6" ht="16.5">
      <c r="A220" s="20">
        <v>687</v>
      </c>
      <c r="B220" s="9" t="s">
        <v>244</v>
      </c>
      <c r="C220" s="32">
        <v>198361.33799999999</v>
      </c>
      <c r="D220" s="32"/>
      <c r="E220" s="21">
        <v>26753.777099999999</v>
      </c>
      <c r="F220" s="563">
        <v>171607.56089999998</v>
      </c>
    </row>
    <row r="221" spans="1:6" ht="16.5">
      <c r="A221" s="20">
        <v>689</v>
      </c>
      <c r="B221" s="9" t="s">
        <v>245</v>
      </c>
      <c r="C221" s="32">
        <v>25003.53</v>
      </c>
      <c r="D221" s="32"/>
      <c r="E221" s="21">
        <v>29537.50344</v>
      </c>
      <c r="F221" s="563">
        <v>-4533.9734400000016</v>
      </c>
    </row>
    <row r="222" spans="1:6" ht="16.5">
      <c r="A222" s="20">
        <v>691</v>
      </c>
      <c r="B222" s="9" t="s">
        <v>246</v>
      </c>
      <c r="C222" s="32">
        <v>51673.962</v>
      </c>
      <c r="D222" s="32"/>
      <c r="E222" s="21">
        <v>83345.100000000006</v>
      </c>
      <c r="F222" s="563">
        <v>-31671.138000000006</v>
      </c>
    </row>
    <row r="223" spans="1:6" ht="16.5">
      <c r="A223" s="20">
        <v>694</v>
      </c>
      <c r="B223" s="9" t="s">
        <v>247</v>
      </c>
      <c r="C223" s="32">
        <v>992473.45079999999</v>
      </c>
      <c r="D223" s="32"/>
      <c r="E223" s="21">
        <v>640040.36094000004</v>
      </c>
      <c r="F223" s="563">
        <v>352433.08985999995</v>
      </c>
    </row>
    <row r="224" spans="1:6" ht="16.5">
      <c r="A224" s="20">
        <v>697</v>
      </c>
      <c r="B224" s="9" t="s">
        <v>248</v>
      </c>
      <c r="C224" s="32">
        <v>43339.452000000005</v>
      </c>
      <c r="D224" s="32"/>
      <c r="E224" s="21">
        <v>26203.699440000004</v>
      </c>
      <c r="F224" s="563">
        <v>17135.752560000001</v>
      </c>
    </row>
    <row r="225" spans="1:6" ht="16.5">
      <c r="A225" s="20">
        <v>698</v>
      </c>
      <c r="B225" s="9" t="s">
        <v>249</v>
      </c>
      <c r="C225" s="32">
        <v>932298.28860000009</v>
      </c>
      <c r="D225" s="32"/>
      <c r="E225" s="21">
        <v>6555390.4904579995</v>
      </c>
      <c r="F225" s="563">
        <v>-5623092.201857999</v>
      </c>
    </row>
    <row r="226" spans="1:6" ht="16.5">
      <c r="A226" s="20">
        <v>700</v>
      </c>
      <c r="B226" s="9" t="s">
        <v>250</v>
      </c>
      <c r="C226" s="32">
        <v>130101.70110000002</v>
      </c>
      <c r="D226" s="32"/>
      <c r="E226" s="21">
        <v>163623.10032</v>
      </c>
      <c r="F226" s="563">
        <v>-33521.399219999978</v>
      </c>
    </row>
    <row r="227" spans="1:6" ht="16.5">
      <c r="A227" s="20">
        <v>702</v>
      </c>
      <c r="B227" s="9" t="s">
        <v>251</v>
      </c>
      <c r="C227" s="32">
        <v>106765.07310000001</v>
      </c>
      <c r="D227" s="32"/>
      <c r="E227" s="21">
        <v>97763.80230000001</v>
      </c>
      <c r="F227" s="563">
        <v>9001.2707999999984</v>
      </c>
    </row>
    <row r="228" spans="1:6" ht="16.5">
      <c r="A228" s="20">
        <v>704</v>
      </c>
      <c r="B228" s="9" t="s">
        <v>252</v>
      </c>
      <c r="C228" s="32">
        <v>401890.07220000005</v>
      </c>
      <c r="D228" s="32"/>
      <c r="E228" s="21">
        <v>299909.00783999998</v>
      </c>
      <c r="F228" s="563">
        <v>101981.06436000008</v>
      </c>
    </row>
    <row r="229" spans="1:6" ht="16.5">
      <c r="A229" s="20">
        <v>707</v>
      </c>
      <c r="B229" s="9" t="s">
        <v>253</v>
      </c>
      <c r="C229" s="32">
        <v>16669.02</v>
      </c>
      <c r="D229" s="32"/>
      <c r="E229" s="21">
        <v>51673.962</v>
      </c>
      <c r="F229" s="563">
        <v>-35004.941999999995</v>
      </c>
    </row>
    <row r="230" spans="1:6" ht="16.5">
      <c r="A230" s="20">
        <v>710</v>
      </c>
      <c r="B230" s="9" t="s">
        <v>254</v>
      </c>
      <c r="C230" s="32">
        <v>440395.50840000011</v>
      </c>
      <c r="D230" s="32"/>
      <c r="E230" s="21">
        <v>1634088.200679</v>
      </c>
      <c r="F230" s="563">
        <v>-1193692.6922789998</v>
      </c>
    </row>
    <row r="231" spans="1:6" ht="16.5">
      <c r="A231" s="20">
        <v>729</v>
      </c>
      <c r="B231" s="9" t="s">
        <v>255</v>
      </c>
      <c r="C231" s="32">
        <v>240117.23310000001</v>
      </c>
      <c r="D231" s="32"/>
      <c r="E231" s="21">
        <v>162939.67050000001</v>
      </c>
      <c r="F231" s="563">
        <v>77177.562600000005</v>
      </c>
    </row>
    <row r="232" spans="1:6" ht="16.5">
      <c r="A232" s="20">
        <v>732</v>
      </c>
      <c r="B232" s="9" t="s">
        <v>256</v>
      </c>
      <c r="C232" s="32">
        <v>16669.02</v>
      </c>
      <c r="D232" s="32"/>
      <c r="E232" s="21">
        <v>105098.17110000001</v>
      </c>
      <c r="F232" s="563">
        <v>-88429.151100000003</v>
      </c>
    </row>
    <row r="233" spans="1:6" ht="16.5">
      <c r="A233" s="20">
        <v>734</v>
      </c>
      <c r="B233" s="9" t="s">
        <v>257</v>
      </c>
      <c r="C233" s="32">
        <v>790694.9637000002</v>
      </c>
      <c r="D233" s="32"/>
      <c r="E233" s="21">
        <v>1409426.4829230001</v>
      </c>
      <c r="F233" s="563">
        <v>-618731.51922299992</v>
      </c>
    </row>
    <row r="234" spans="1:6" ht="16.5">
      <c r="A234" s="20">
        <v>738</v>
      </c>
      <c r="B234" s="9" t="s">
        <v>258</v>
      </c>
      <c r="C234" s="32">
        <v>365051.538</v>
      </c>
      <c r="D234" s="32"/>
      <c r="E234" s="21">
        <v>213088.41717000003</v>
      </c>
      <c r="F234" s="563">
        <v>151963.12082999997</v>
      </c>
    </row>
    <row r="235" spans="1:6" ht="16.5">
      <c r="A235" s="20">
        <v>739</v>
      </c>
      <c r="B235" s="9" t="s">
        <v>259</v>
      </c>
      <c r="C235" s="32">
        <v>123600.78329999998</v>
      </c>
      <c r="D235" s="32"/>
      <c r="E235" s="21">
        <v>37580.305590000004</v>
      </c>
      <c r="F235" s="563">
        <v>86020.477709999977</v>
      </c>
    </row>
    <row r="236" spans="1:6" ht="16.5">
      <c r="A236" s="20">
        <v>740</v>
      </c>
      <c r="B236" s="9" t="s">
        <v>260</v>
      </c>
      <c r="C236" s="32">
        <v>462315.26970000006</v>
      </c>
      <c r="D236" s="32"/>
      <c r="E236" s="21">
        <v>824691.42999000032</v>
      </c>
      <c r="F236" s="563">
        <v>-362376.16029000026</v>
      </c>
    </row>
    <row r="237" spans="1:6" ht="16.5">
      <c r="A237" s="20">
        <v>742</v>
      </c>
      <c r="B237" s="9" t="s">
        <v>261</v>
      </c>
      <c r="C237" s="32">
        <v>38338.745999999999</v>
      </c>
      <c r="D237" s="32"/>
      <c r="E237" s="21">
        <v>5084.0510999999997</v>
      </c>
      <c r="F237" s="563">
        <v>33254.694900000002</v>
      </c>
    </row>
    <row r="238" spans="1:6" ht="16.5">
      <c r="A238" s="20">
        <v>743</v>
      </c>
      <c r="B238" s="9" t="s">
        <v>262</v>
      </c>
      <c r="C238" s="32">
        <v>1609560.5712000004</v>
      </c>
      <c r="D238" s="32"/>
      <c r="E238" s="21">
        <v>1579889.7156000005</v>
      </c>
      <c r="F238" s="563">
        <v>29670.855599999893</v>
      </c>
    </row>
    <row r="239" spans="1:6" ht="16.5">
      <c r="A239" s="20">
        <v>746</v>
      </c>
      <c r="B239" s="9" t="s">
        <v>263</v>
      </c>
      <c r="C239" s="32">
        <v>71760.131099999999</v>
      </c>
      <c r="D239" s="32"/>
      <c r="E239" s="21">
        <v>59591.746499999994</v>
      </c>
      <c r="F239" s="563">
        <v>12168.384600000005</v>
      </c>
    </row>
    <row r="240" spans="1:6" ht="16.5">
      <c r="A240" s="20">
        <v>747</v>
      </c>
      <c r="B240" s="9" t="s">
        <v>264</v>
      </c>
      <c r="C240" s="32">
        <v>168440.44709999999</v>
      </c>
      <c r="D240" s="32"/>
      <c r="E240" s="21">
        <v>110098.87710000001</v>
      </c>
      <c r="F240" s="563">
        <v>58341.569999999978</v>
      </c>
    </row>
    <row r="241" spans="1:6" ht="16.5">
      <c r="A241" s="20">
        <v>748</v>
      </c>
      <c r="B241" s="9" t="s">
        <v>265</v>
      </c>
      <c r="C241" s="32">
        <v>251868.89220000003</v>
      </c>
      <c r="D241" s="32"/>
      <c r="E241" s="21">
        <v>77010.872399999993</v>
      </c>
      <c r="F241" s="563">
        <v>174858.01980000004</v>
      </c>
    </row>
    <row r="242" spans="1:6" ht="16.5">
      <c r="A242" s="20">
        <v>749</v>
      </c>
      <c r="B242" s="9" t="s">
        <v>266</v>
      </c>
      <c r="C242" s="32">
        <v>948633.9282000002</v>
      </c>
      <c r="D242" s="32"/>
      <c r="E242" s="21">
        <v>601240.29981150012</v>
      </c>
      <c r="F242" s="563">
        <v>347393.62838850007</v>
      </c>
    </row>
    <row r="243" spans="1:6" ht="16.5">
      <c r="A243" s="20">
        <v>751</v>
      </c>
      <c r="B243" s="9" t="s">
        <v>267</v>
      </c>
      <c r="C243" s="32">
        <v>103347.924</v>
      </c>
      <c r="D243" s="32"/>
      <c r="E243" s="21">
        <v>26753.777099999999</v>
      </c>
      <c r="F243" s="563">
        <v>76594.146899999992</v>
      </c>
    </row>
    <row r="244" spans="1:6" ht="16.5">
      <c r="A244" s="20">
        <v>753</v>
      </c>
      <c r="B244" s="9" t="s">
        <v>268</v>
      </c>
      <c r="C244" s="32">
        <v>1302183.8424000002</v>
      </c>
      <c r="D244" s="32"/>
      <c r="E244" s="21">
        <v>1538047.5583214997</v>
      </c>
      <c r="F244" s="563">
        <v>-235863.71592149953</v>
      </c>
    </row>
    <row r="245" spans="1:6" ht="16.5">
      <c r="A245" s="20">
        <v>755</v>
      </c>
      <c r="B245" s="9" t="s">
        <v>269</v>
      </c>
      <c r="C245" s="32">
        <v>331796.84310000006</v>
      </c>
      <c r="D245" s="32"/>
      <c r="E245" s="21">
        <v>1587240.75342</v>
      </c>
      <c r="F245" s="563">
        <v>-1255443.9103199998</v>
      </c>
    </row>
    <row r="246" spans="1:6" ht="16.5">
      <c r="A246" s="20">
        <v>758</v>
      </c>
      <c r="B246" s="9" t="s">
        <v>270</v>
      </c>
      <c r="C246" s="32">
        <v>48506.8482</v>
      </c>
      <c r="D246" s="32"/>
      <c r="E246" s="21">
        <v>165106.64310000002</v>
      </c>
      <c r="F246" s="563">
        <v>-116599.79490000001</v>
      </c>
    </row>
    <row r="247" spans="1:6" ht="16.5">
      <c r="A247" s="20">
        <v>759</v>
      </c>
      <c r="B247" s="9" t="s">
        <v>271</v>
      </c>
      <c r="C247" s="32">
        <v>510072.01200000005</v>
      </c>
      <c r="D247" s="32"/>
      <c r="E247" s="21">
        <v>13335.216</v>
      </c>
      <c r="F247" s="563">
        <v>496736.79600000003</v>
      </c>
    </row>
    <row r="248" spans="1:6" ht="16.5">
      <c r="A248" s="20">
        <v>761</v>
      </c>
      <c r="B248" s="9" t="s">
        <v>272</v>
      </c>
      <c r="C248" s="32">
        <v>734103.64080000017</v>
      </c>
      <c r="D248" s="32"/>
      <c r="E248" s="21">
        <v>103431.2691</v>
      </c>
      <c r="F248" s="563">
        <v>630672.37170000013</v>
      </c>
    </row>
    <row r="249" spans="1:6" ht="16.5">
      <c r="A249" s="20">
        <v>762</v>
      </c>
      <c r="B249" s="9" t="s">
        <v>273</v>
      </c>
      <c r="C249" s="32">
        <v>103431.26909999999</v>
      </c>
      <c r="D249" s="32"/>
      <c r="E249" s="21">
        <v>80878.085040000005</v>
      </c>
      <c r="F249" s="563">
        <v>22553.184059999985</v>
      </c>
    </row>
    <row r="250" spans="1:6" ht="16.5">
      <c r="A250" s="20">
        <v>765</v>
      </c>
      <c r="B250" s="9" t="s">
        <v>274</v>
      </c>
      <c r="C250" s="32">
        <v>141686.66999999998</v>
      </c>
      <c r="D250" s="32"/>
      <c r="E250" s="21">
        <v>177941.78850000002</v>
      </c>
      <c r="F250" s="563">
        <v>-36255.118500000041</v>
      </c>
    </row>
    <row r="251" spans="1:6" ht="16.5">
      <c r="A251" s="20">
        <v>768</v>
      </c>
      <c r="B251" s="9" t="s">
        <v>275</v>
      </c>
      <c r="C251" s="32">
        <v>126684.552</v>
      </c>
      <c r="D251" s="32"/>
      <c r="E251" s="21">
        <v>86678.90400000001</v>
      </c>
      <c r="F251" s="563">
        <v>40005.647999999986</v>
      </c>
    </row>
    <row r="252" spans="1:6" ht="16.5">
      <c r="A252" s="20">
        <v>777</v>
      </c>
      <c r="B252" s="9" t="s">
        <v>276</v>
      </c>
      <c r="C252" s="32">
        <v>96680.315999999992</v>
      </c>
      <c r="D252" s="32"/>
      <c r="E252" s="21">
        <v>109632.14454000001</v>
      </c>
      <c r="F252" s="563">
        <v>-12951.828540000017</v>
      </c>
    </row>
    <row r="253" spans="1:6" ht="16.5">
      <c r="A253" s="20">
        <v>778</v>
      </c>
      <c r="B253" s="9" t="s">
        <v>277</v>
      </c>
      <c r="C253" s="32">
        <v>341798.25510000007</v>
      </c>
      <c r="D253" s="32"/>
      <c r="E253" s="21">
        <v>139119.64091999998</v>
      </c>
      <c r="F253" s="563">
        <v>202678.61418000009</v>
      </c>
    </row>
    <row r="254" spans="1:6" ht="16.5">
      <c r="A254" s="20">
        <v>781</v>
      </c>
      <c r="B254" s="9" t="s">
        <v>278</v>
      </c>
      <c r="C254" s="32">
        <v>96680.316000000006</v>
      </c>
      <c r="D254" s="32"/>
      <c r="E254" s="21">
        <v>72376.884839999999</v>
      </c>
      <c r="F254" s="563">
        <v>24303.431160000007</v>
      </c>
    </row>
    <row r="255" spans="1:6" ht="16.5">
      <c r="A255" s="20">
        <v>783</v>
      </c>
      <c r="B255" s="9" t="s">
        <v>279</v>
      </c>
      <c r="C255" s="32">
        <v>90012.707999999999</v>
      </c>
      <c r="D255" s="32"/>
      <c r="E255" s="21">
        <v>246318.10853999999</v>
      </c>
      <c r="F255" s="563">
        <v>-156305.40054</v>
      </c>
    </row>
    <row r="256" spans="1:6" ht="16.5">
      <c r="A256" s="20">
        <v>785</v>
      </c>
      <c r="B256" s="9" t="s">
        <v>280</v>
      </c>
      <c r="C256" s="32">
        <v>51673.962000000007</v>
      </c>
      <c r="D256" s="32"/>
      <c r="E256" s="21">
        <v>102381.12084</v>
      </c>
      <c r="F256" s="563">
        <v>-50707.158839999996</v>
      </c>
    </row>
    <row r="257" spans="1:6" ht="16.5">
      <c r="A257" s="20">
        <v>790</v>
      </c>
      <c r="B257" s="9" t="s">
        <v>281</v>
      </c>
      <c r="C257" s="32">
        <v>979138.23480000044</v>
      </c>
      <c r="D257" s="32"/>
      <c r="E257" s="21">
        <v>389404.97622000007</v>
      </c>
      <c r="F257" s="563">
        <v>589733.25858000037</v>
      </c>
    </row>
    <row r="258" spans="1:6" ht="16.5">
      <c r="A258" s="20">
        <v>791</v>
      </c>
      <c r="B258" s="9" t="s">
        <v>282</v>
      </c>
      <c r="C258" s="32">
        <v>196694.43600000002</v>
      </c>
      <c r="D258" s="32"/>
      <c r="E258" s="21">
        <v>296583.53834999999</v>
      </c>
      <c r="F258" s="563">
        <v>-99889.102349999972</v>
      </c>
    </row>
    <row r="259" spans="1:6" ht="16.5">
      <c r="A259" s="20">
        <v>831</v>
      </c>
      <c r="B259" s="9" t="s">
        <v>283</v>
      </c>
      <c r="C259" s="32">
        <v>210112.99709999998</v>
      </c>
      <c r="D259" s="32"/>
      <c r="E259" s="21">
        <v>342178.72548150003</v>
      </c>
      <c r="F259" s="563">
        <v>-132065.72838150006</v>
      </c>
    </row>
    <row r="260" spans="1:6" ht="16.5">
      <c r="A260" s="20">
        <v>832</v>
      </c>
      <c r="B260" s="9" t="s">
        <v>284</v>
      </c>
      <c r="C260" s="32">
        <v>78344.394</v>
      </c>
      <c r="D260" s="32"/>
      <c r="E260" s="21">
        <v>53424.209100000007</v>
      </c>
      <c r="F260" s="563">
        <v>24920.184899999993</v>
      </c>
    </row>
    <row r="261" spans="1:6" ht="16.5">
      <c r="A261" s="20">
        <v>833</v>
      </c>
      <c r="B261" s="9" t="s">
        <v>285</v>
      </c>
      <c r="C261" s="32">
        <v>291791.19510000001</v>
      </c>
      <c r="D261" s="32"/>
      <c r="E261" s="21">
        <v>0</v>
      </c>
      <c r="F261" s="563">
        <v>291791.19510000001</v>
      </c>
    </row>
    <row r="262" spans="1:6" ht="16.5">
      <c r="A262" s="20">
        <v>834</v>
      </c>
      <c r="B262" s="9" t="s">
        <v>286</v>
      </c>
      <c r="C262" s="32">
        <v>146854.0662</v>
      </c>
      <c r="D262" s="32"/>
      <c r="E262" s="21">
        <v>427927.08143999998</v>
      </c>
      <c r="F262" s="563">
        <v>-281073.01523999998</v>
      </c>
    </row>
    <row r="263" spans="1:6" ht="16.5">
      <c r="A263" s="20">
        <v>837</v>
      </c>
      <c r="B263" s="9" t="s">
        <v>287</v>
      </c>
      <c r="C263" s="32">
        <v>5324251.678199999</v>
      </c>
      <c r="D263" s="32"/>
      <c r="E263" s="21">
        <v>18805137.410528999</v>
      </c>
      <c r="F263" s="563">
        <v>-13480885.732329</v>
      </c>
    </row>
    <row r="264" spans="1:6" ht="16.5">
      <c r="A264" s="20">
        <v>844</v>
      </c>
      <c r="B264" s="9" t="s">
        <v>288</v>
      </c>
      <c r="C264" s="32">
        <v>35088.287100000001</v>
      </c>
      <c r="D264" s="32"/>
      <c r="E264" s="21">
        <v>90012.707999999999</v>
      </c>
      <c r="F264" s="563">
        <v>-54924.420899999997</v>
      </c>
    </row>
    <row r="265" spans="1:6" ht="16.5">
      <c r="A265" s="20">
        <v>845</v>
      </c>
      <c r="B265" s="9" t="s">
        <v>289</v>
      </c>
      <c r="C265" s="32">
        <v>38338.745999999999</v>
      </c>
      <c r="D265" s="32"/>
      <c r="E265" s="21">
        <v>61758.719100000002</v>
      </c>
      <c r="F265" s="563">
        <v>-23419.973100000003</v>
      </c>
    </row>
    <row r="266" spans="1:6" ht="16.5">
      <c r="A266" s="20">
        <v>846</v>
      </c>
      <c r="B266" s="9" t="s">
        <v>290</v>
      </c>
      <c r="C266" s="32">
        <v>65009.178000000007</v>
      </c>
      <c r="D266" s="32"/>
      <c r="E266" s="21">
        <v>181859.00820000004</v>
      </c>
      <c r="F266" s="563">
        <v>-116849.83020000003</v>
      </c>
    </row>
    <row r="267" spans="1:6" ht="16.5">
      <c r="A267" s="20">
        <v>848</v>
      </c>
      <c r="B267" s="9" t="s">
        <v>291</v>
      </c>
      <c r="C267" s="32">
        <v>143353.57199999999</v>
      </c>
      <c r="D267" s="32"/>
      <c r="E267" s="21">
        <v>148354.27799999999</v>
      </c>
      <c r="F267" s="563">
        <v>-5000.7060000000056</v>
      </c>
    </row>
    <row r="268" spans="1:6" ht="16.5">
      <c r="A268" s="20">
        <v>849</v>
      </c>
      <c r="B268" s="9" t="s">
        <v>292</v>
      </c>
      <c r="C268" s="32">
        <v>280039.53600000002</v>
      </c>
      <c r="D268" s="32"/>
      <c r="E268" s="21">
        <v>18419.267100000001</v>
      </c>
      <c r="F268" s="563">
        <v>261620.26890000002</v>
      </c>
    </row>
    <row r="269" spans="1:6" ht="16.5">
      <c r="A269" s="20">
        <v>850</v>
      </c>
      <c r="B269" s="9" t="s">
        <v>293</v>
      </c>
      <c r="C269" s="32">
        <v>415225.28819999995</v>
      </c>
      <c r="D269" s="32"/>
      <c r="E269" s="21">
        <v>142170.07157999999</v>
      </c>
      <c r="F269" s="563">
        <v>273055.21661999996</v>
      </c>
    </row>
    <row r="270" spans="1:6" ht="16.5">
      <c r="A270" s="20">
        <v>851</v>
      </c>
      <c r="B270" s="9" t="s">
        <v>294</v>
      </c>
      <c r="C270" s="32">
        <v>316878.07020000002</v>
      </c>
      <c r="D270" s="32"/>
      <c r="E270" s="21">
        <v>379378.56069000007</v>
      </c>
      <c r="F270" s="563">
        <v>-62500.490490000055</v>
      </c>
    </row>
    <row r="271" spans="1:6" ht="16.5">
      <c r="A271" s="20">
        <v>853</v>
      </c>
      <c r="B271" s="9" t="s">
        <v>295</v>
      </c>
      <c r="C271" s="32">
        <v>7430215.6649999991</v>
      </c>
      <c r="D271" s="32"/>
      <c r="E271" s="21">
        <v>10627446.633610498</v>
      </c>
      <c r="F271" s="563">
        <v>-3197230.9686104991</v>
      </c>
    </row>
    <row r="272" spans="1:6" ht="16.5">
      <c r="A272" s="20">
        <v>854</v>
      </c>
      <c r="B272" s="9" t="s">
        <v>296</v>
      </c>
      <c r="C272" s="32">
        <v>0</v>
      </c>
      <c r="D272" s="32"/>
      <c r="E272" s="21">
        <v>89721.000150000007</v>
      </c>
      <c r="F272" s="563">
        <v>-89721.000150000007</v>
      </c>
    </row>
    <row r="273" spans="1:6" ht="16.5">
      <c r="A273" s="20">
        <v>857</v>
      </c>
      <c r="B273" s="9" t="s">
        <v>297</v>
      </c>
      <c r="C273" s="32">
        <v>1023477.828</v>
      </c>
      <c r="D273" s="32"/>
      <c r="E273" s="21">
        <v>150021.18</v>
      </c>
      <c r="F273" s="563">
        <v>873456.64800000004</v>
      </c>
    </row>
    <row r="274" spans="1:6" ht="16.5">
      <c r="A274" s="20">
        <v>858</v>
      </c>
      <c r="B274" s="9" t="s">
        <v>298</v>
      </c>
      <c r="C274" s="32">
        <v>4418457.1313999984</v>
      </c>
      <c r="D274" s="32"/>
      <c r="E274" s="21">
        <v>1768383.827211</v>
      </c>
      <c r="F274" s="563">
        <v>2650073.3041889984</v>
      </c>
    </row>
    <row r="275" spans="1:6" ht="16.5">
      <c r="A275" s="20">
        <v>859</v>
      </c>
      <c r="B275" s="9" t="s">
        <v>299</v>
      </c>
      <c r="C275" s="32">
        <v>218447.50709999999</v>
      </c>
      <c r="D275" s="32"/>
      <c r="E275" s="21">
        <v>163864.80111</v>
      </c>
      <c r="F275" s="563">
        <v>54582.705989999988</v>
      </c>
    </row>
    <row r="276" spans="1:6" ht="16.5">
      <c r="A276" s="20">
        <v>886</v>
      </c>
      <c r="B276" s="9" t="s">
        <v>300</v>
      </c>
      <c r="C276" s="32">
        <v>980305.06620000012</v>
      </c>
      <c r="D276" s="32"/>
      <c r="E276" s="21">
        <v>797840.13912299997</v>
      </c>
      <c r="F276" s="563">
        <v>182464.92707700015</v>
      </c>
    </row>
    <row r="277" spans="1:6" ht="16.5">
      <c r="A277" s="20">
        <v>887</v>
      </c>
      <c r="B277" s="9" t="s">
        <v>301</v>
      </c>
      <c r="C277" s="32">
        <v>476817.31709999999</v>
      </c>
      <c r="D277" s="32"/>
      <c r="E277" s="21">
        <v>227982.18653999997</v>
      </c>
      <c r="F277" s="563">
        <v>248835.13056000002</v>
      </c>
    </row>
    <row r="278" spans="1:6" ht="16.5">
      <c r="A278" s="20">
        <v>889</v>
      </c>
      <c r="B278" s="9" t="s">
        <v>302</v>
      </c>
      <c r="C278" s="32">
        <v>181775.66310000001</v>
      </c>
      <c r="D278" s="32"/>
      <c r="E278" s="21">
        <v>8334.51</v>
      </c>
      <c r="F278" s="563">
        <v>173441.1531</v>
      </c>
    </row>
    <row r="279" spans="1:6" ht="16.5">
      <c r="A279" s="20">
        <v>890</v>
      </c>
      <c r="B279" s="9" t="s">
        <v>303</v>
      </c>
      <c r="C279" s="32">
        <v>8334.51</v>
      </c>
      <c r="D279" s="32"/>
      <c r="E279" s="21">
        <v>38338.745999999999</v>
      </c>
      <c r="F279" s="563">
        <v>-30004.235999999997</v>
      </c>
    </row>
    <row r="280" spans="1:6" ht="16.5">
      <c r="A280" s="20">
        <v>892</v>
      </c>
      <c r="B280" s="9" t="s">
        <v>304</v>
      </c>
      <c r="C280" s="32">
        <v>30004.236000000001</v>
      </c>
      <c r="D280" s="32"/>
      <c r="E280" s="21">
        <v>74210.477039999998</v>
      </c>
      <c r="F280" s="563">
        <v>-44206.241039999994</v>
      </c>
    </row>
    <row r="281" spans="1:6" ht="16.5">
      <c r="A281" s="20">
        <v>893</v>
      </c>
      <c r="B281" s="9" t="s">
        <v>305</v>
      </c>
      <c r="C281" s="32">
        <v>210112.99709999998</v>
      </c>
      <c r="D281" s="32"/>
      <c r="E281" s="21">
        <v>245034.59400000001</v>
      </c>
      <c r="F281" s="563">
        <v>-34921.596900000033</v>
      </c>
    </row>
    <row r="282" spans="1:6" ht="16.5">
      <c r="A282" s="20">
        <v>895</v>
      </c>
      <c r="B282" s="9" t="s">
        <v>306</v>
      </c>
      <c r="C282" s="32">
        <v>693931.30260000017</v>
      </c>
      <c r="D282" s="32"/>
      <c r="E282" s="21">
        <v>151688.08199999999</v>
      </c>
      <c r="F282" s="563">
        <v>542243.22060000012</v>
      </c>
    </row>
    <row r="283" spans="1:6" ht="16.5">
      <c r="A283" s="20">
        <v>905</v>
      </c>
      <c r="B283" s="9" t="s">
        <v>307</v>
      </c>
      <c r="C283" s="32">
        <v>1900685.0055000004</v>
      </c>
      <c r="D283" s="32"/>
      <c r="E283" s="21">
        <v>7934311.4166044984</v>
      </c>
      <c r="F283" s="563">
        <v>-6033626.4111044984</v>
      </c>
    </row>
    <row r="284" spans="1:6" ht="16.5">
      <c r="A284" s="20">
        <v>908</v>
      </c>
      <c r="B284" s="9" t="s">
        <v>308</v>
      </c>
      <c r="C284" s="32">
        <v>467399.3208000001</v>
      </c>
      <c r="D284" s="32"/>
      <c r="E284" s="21">
        <v>599234.59998000017</v>
      </c>
      <c r="F284" s="563">
        <v>-131835.27918000007</v>
      </c>
    </row>
    <row r="285" spans="1:6" ht="16.5">
      <c r="A285" s="20">
        <v>915</v>
      </c>
      <c r="B285" s="9" t="s">
        <v>309</v>
      </c>
      <c r="C285" s="32">
        <v>442229.10060000001</v>
      </c>
      <c r="D285" s="32"/>
      <c r="E285" s="21">
        <v>300484.08903000003</v>
      </c>
      <c r="F285" s="563">
        <v>141745.01156999997</v>
      </c>
    </row>
    <row r="286" spans="1:6" ht="16.5">
      <c r="A286" s="20">
        <v>918</v>
      </c>
      <c r="B286" s="9" t="s">
        <v>310</v>
      </c>
      <c r="C286" s="32">
        <v>141686.66999999998</v>
      </c>
      <c r="D286" s="32"/>
      <c r="E286" s="21">
        <v>55007.766000000003</v>
      </c>
      <c r="F286" s="563">
        <v>86678.90399999998</v>
      </c>
    </row>
    <row r="287" spans="1:6" ht="16.5">
      <c r="A287" s="20">
        <v>921</v>
      </c>
      <c r="B287" s="9" t="s">
        <v>311</v>
      </c>
      <c r="C287" s="32">
        <v>305043.06599999999</v>
      </c>
      <c r="D287" s="32"/>
      <c r="E287" s="21">
        <v>30004.236000000004</v>
      </c>
      <c r="F287" s="563">
        <v>275038.82999999996</v>
      </c>
    </row>
    <row r="288" spans="1:6" ht="16.5">
      <c r="A288" s="20">
        <v>922</v>
      </c>
      <c r="B288" s="9" t="s">
        <v>312</v>
      </c>
      <c r="C288" s="32">
        <v>291707.85000000003</v>
      </c>
      <c r="D288" s="32"/>
      <c r="E288" s="21">
        <v>189793.46172000002</v>
      </c>
      <c r="F288" s="563">
        <v>101914.38828000001</v>
      </c>
    </row>
    <row r="289" spans="1:6" ht="16.5">
      <c r="A289" s="20">
        <v>924</v>
      </c>
      <c r="B289" s="9" t="s">
        <v>313</v>
      </c>
      <c r="C289" s="32">
        <v>93346.512000000002</v>
      </c>
      <c r="D289" s="32"/>
      <c r="E289" s="21">
        <v>63342.275999999998</v>
      </c>
      <c r="F289" s="563">
        <v>30004.236000000004</v>
      </c>
    </row>
    <row r="290" spans="1:6" ht="16.5">
      <c r="A290" s="20">
        <v>925</v>
      </c>
      <c r="B290" s="9" t="s">
        <v>314</v>
      </c>
      <c r="C290" s="32">
        <v>105098.17109999998</v>
      </c>
      <c r="D290" s="32"/>
      <c r="E290" s="21">
        <v>68342.982000000004</v>
      </c>
      <c r="F290" s="563">
        <v>36755.189099999974</v>
      </c>
    </row>
    <row r="291" spans="1:6" ht="16.5">
      <c r="A291" s="20">
        <v>927</v>
      </c>
      <c r="B291" s="9" t="s">
        <v>315</v>
      </c>
      <c r="C291" s="32">
        <v>1044064.0677000002</v>
      </c>
      <c r="D291" s="32"/>
      <c r="E291" s="21">
        <v>1144423.2364140004</v>
      </c>
      <c r="F291" s="563">
        <v>-100359.16871400014</v>
      </c>
    </row>
    <row r="292" spans="1:6" ht="16.5">
      <c r="A292" s="20">
        <v>931</v>
      </c>
      <c r="B292" s="9" t="s">
        <v>316</v>
      </c>
      <c r="C292" s="32">
        <v>145020.47399999999</v>
      </c>
      <c r="D292" s="32"/>
      <c r="E292" s="21">
        <v>202136.87103000001</v>
      </c>
      <c r="F292" s="563">
        <v>-57116.397030000022</v>
      </c>
    </row>
    <row r="293" spans="1:6" ht="16.5">
      <c r="A293" s="20">
        <v>934</v>
      </c>
      <c r="B293" s="9" t="s">
        <v>317</v>
      </c>
      <c r="C293" s="32">
        <v>0</v>
      </c>
      <c r="D293" s="32"/>
      <c r="E293" s="21">
        <v>2840067.6276000002</v>
      </c>
      <c r="F293" s="563">
        <v>-2840067.6276000002</v>
      </c>
    </row>
    <row r="294" spans="1:6" ht="16.5">
      <c r="A294" s="20">
        <v>935</v>
      </c>
      <c r="B294" s="9" t="s">
        <v>318</v>
      </c>
      <c r="C294" s="32">
        <v>721768.56599999999</v>
      </c>
      <c r="D294" s="32"/>
      <c r="E294" s="21">
        <v>64209.065040000001</v>
      </c>
      <c r="F294" s="563">
        <v>657559.50095999998</v>
      </c>
    </row>
    <row r="295" spans="1:6" ht="16.5">
      <c r="A295" s="20">
        <v>936</v>
      </c>
      <c r="B295" s="9" t="s">
        <v>319</v>
      </c>
      <c r="C295" s="32">
        <v>287123.86950000003</v>
      </c>
      <c r="D295" s="32"/>
      <c r="E295" s="21">
        <v>101764.3671</v>
      </c>
      <c r="F295" s="563">
        <v>185359.50240000003</v>
      </c>
    </row>
    <row r="296" spans="1:6" ht="16.5">
      <c r="A296" s="20">
        <v>946</v>
      </c>
      <c r="B296" s="9" t="s">
        <v>320</v>
      </c>
      <c r="C296" s="32">
        <v>236783.42910000001</v>
      </c>
      <c r="D296" s="32"/>
      <c r="E296" s="21">
        <v>337522.65147000004</v>
      </c>
      <c r="F296" s="563">
        <v>-100739.22237000003</v>
      </c>
    </row>
    <row r="297" spans="1:6" ht="16.5">
      <c r="A297" s="20">
        <v>976</v>
      </c>
      <c r="B297" s="9" t="s">
        <v>321</v>
      </c>
      <c r="C297" s="32">
        <v>88345.805999999997</v>
      </c>
      <c r="D297" s="32"/>
      <c r="E297" s="21">
        <v>157138.85154</v>
      </c>
      <c r="F297" s="563">
        <v>-68793.045540000006</v>
      </c>
    </row>
    <row r="298" spans="1:6" ht="16.5">
      <c r="A298" s="20">
        <v>977</v>
      </c>
      <c r="B298" s="9" t="s">
        <v>322</v>
      </c>
      <c r="C298" s="32">
        <v>735520.50750000018</v>
      </c>
      <c r="D298" s="32"/>
      <c r="E298" s="21">
        <v>313435.91756999999</v>
      </c>
      <c r="F298" s="563">
        <v>422084.58993000019</v>
      </c>
    </row>
    <row r="299" spans="1:6" ht="16.5">
      <c r="A299" s="20">
        <v>980</v>
      </c>
      <c r="B299" s="9" t="s">
        <v>323</v>
      </c>
      <c r="C299" s="32">
        <v>1085569.9275000002</v>
      </c>
      <c r="D299" s="32"/>
      <c r="E299" s="21">
        <v>2134425.9217245001</v>
      </c>
      <c r="F299" s="563">
        <v>-1048855.9942244999</v>
      </c>
    </row>
    <row r="300" spans="1:6" ht="16.5">
      <c r="A300" s="20">
        <v>981</v>
      </c>
      <c r="B300" s="9" t="s">
        <v>324</v>
      </c>
      <c r="C300" s="32">
        <v>16669.02</v>
      </c>
      <c r="D300" s="32"/>
      <c r="E300" s="21">
        <v>35004.942000000003</v>
      </c>
      <c r="F300" s="563">
        <v>-18335.922000000002</v>
      </c>
    </row>
    <row r="301" spans="1:6" ht="16.5">
      <c r="A301" s="20">
        <v>989</v>
      </c>
      <c r="B301" s="9" t="s">
        <v>325</v>
      </c>
      <c r="C301" s="32">
        <v>211779.89910000001</v>
      </c>
      <c r="D301" s="32"/>
      <c r="E301" s="21">
        <v>42539.339040000006</v>
      </c>
      <c r="F301" s="563">
        <v>169240.56005999999</v>
      </c>
    </row>
    <row r="302" spans="1:6" ht="16.5">
      <c r="A302" s="20">
        <v>992</v>
      </c>
      <c r="B302" s="9" t="s">
        <v>326</v>
      </c>
      <c r="C302" s="32">
        <v>456897.83820000006</v>
      </c>
      <c r="D302" s="32"/>
      <c r="E302" s="21">
        <v>379436.90226000012</v>
      </c>
      <c r="F302" s="563">
        <v>77460.935939999938</v>
      </c>
    </row>
    <row r="303" spans="1:6" s="175" customFormat="1" ht="16.5">
      <c r="A303" s="564"/>
      <c r="B303" s="568" t="s">
        <v>655</v>
      </c>
      <c r="C303" s="24">
        <f>SUM(C11:C302)</f>
        <v>157998139.52099997</v>
      </c>
      <c r="D303" s="24"/>
      <c r="E303" s="24">
        <f t="shared" ref="E303" si="0">SUM(E11:E302)</f>
        <v>380711805.16754276</v>
      </c>
      <c r="F303" s="563">
        <f>C303-E303</f>
        <v>-222713665.64654279</v>
      </c>
    </row>
    <row r="304" spans="1:6" s="175" customFormat="1" ht="16.5">
      <c r="A304" s="564"/>
      <c r="B304" s="18"/>
      <c r="C304" s="24"/>
      <c r="D304" s="24"/>
      <c r="E304" s="19"/>
    </row>
    <row r="305" spans="1:6" ht="16.5">
      <c r="A305" s="20"/>
      <c r="B305" s="9"/>
      <c r="C305" s="32"/>
      <c r="D305" s="32"/>
      <c r="E305" s="32"/>
    </row>
    <row r="306" spans="1:6" ht="23.25">
      <c r="A306" s="565"/>
      <c r="B306" s="9"/>
      <c r="C306" s="32"/>
      <c r="D306" s="32"/>
      <c r="E306" s="32"/>
    </row>
    <row r="307" spans="1:6" s="175" customFormat="1" ht="49.5">
      <c r="A307" s="566" t="s">
        <v>652</v>
      </c>
      <c r="B307" s="568" t="s">
        <v>656</v>
      </c>
      <c r="C307" s="569" t="s">
        <v>649</v>
      </c>
      <c r="D307" s="568" t="s">
        <v>570</v>
      </c>
      <c r="E307" s="569" t="s">
        <v>650</v>
      </c>
      <c r="F307" s="569" t="s">
        <v>651</v>
      </c>
    </row>
    <row r="308" spans="1:6" ht="16.5">
      <c r="A308" s="26">
        <v>90000231</v>
      </c>
      <c r="B308" s="9" t="s">
        <v>572</v>
      </c>
      <c r="C308" s="32">
        <v>1836976.0110599999</v>
      </c>
      <c r="D308" s="21">
        <v>71825.762032446015</v>
      </c>
      <c r="E308" s="21">
        <v>0</v>
      </c>
      <c r="F308" s="32">
        <v>1908801.7730924459</v>
      </c>
    </row>
    <row r="309" spans="1:6" ht="16.5">
      <c r="A309" s="26">
        <v>90000281</v>
      </c>
      <c r="B309" s="9" t="s">
        <v>573</v>
      </c>
      <c r="C309" s="32">
        <v>2599433.6548799993</v>
      </c>
      <c r="D309" s="21">
        <v>101637.85590580798</v>
      </c>
      <c r="E309" s="21">
        <v>0</v>
      </c>
      <c r="F309" s="32">
        <v>2701071.5107858074</v>
      </c>
    </row>
    <row r="310" spans="1:6" ht="16.5">
      <c r="A310" s="26">
        <v>90000381</v>
      </c>
      <c r="B310" s="9" t="s">
        <v>574</v>
      </c>
      <c r="C310" s="32">
        <v>1083124.1655404998</v>
      </c>
      <c r="D310" s="21">
        <v>42350.154872633546</v>
      </c>
      <c r="E310" s="21">
        <v>0</v>
      </c>
      <c r="F310" s="32">
        <v>1125474.3204131334</v>
      </c>
    </row>
    <row r="311" spans="1:6" ht="16.5">
      <c r="A311" s="26">
        <v>90000691</v>
      </c>
      <c r="B311" s="9" t="s">
        <v>575</v>
      </c>
      <c r="C311" s="32">
        <v>2768654.2121159998</v>
      </c>
      <c r="D311" s="21">
        <v>108254.37969373561</v>
      </c>
      <c r="E311" s="21">
        <v>0</v>
      </c>
      <c r="F311" s="32">
        <v>2876908.5918097352</v>
      </c>
    </row>
    <row r="312" spans="1:6" ht="16.5">
      <c r="A312" s="26">
        <v>90000851</v>
      </c>
      <c r="B312" s="9" t="s">
        <v>576</v>
      </c>
      <c r="C312" s="32">
        <v>5619760.8190331534</v>
      </c>
      <c r="D312" s="21">
        <v>219732.64802419633</v>
      </c>
      <c r="E312" s="21">
        <v>0</v>
      </c>
      <c r="F312" s="32">
        <v>5839493.4670573501</v>
      </c>
    </row>
    <row r="313" spans="1:6" ht="16.5">
      <c r="A313" s="26">
        <v>90000901</v>
      </c>
      <c r="B313" s="9" t="s">
        <v>577</v>
      </c>
      <c r="C313" s="32">
        <v>5296989.4959900007</v>
      </c>
      <c r="D313" s="21">
        <v>207112.28929320903</v>
      </c>
      <c r="E313" s="21">
        <v>0</v>
      </c>
      <c r="F313" s="32">
        <v>5504101.7852832098</v>
      </c>
    </row>
    <row r="314" spans="1:6" ht="16.5">
      <c r="A314" s="26">
        <v>90001171</v>
      </c>
      <c r="B314" s="9" t="s">
        <v>578</v>
      </c>
      <c r="C314" s="32">
        <v>1411913.9174325</v>
      </c>
      <c r="D314" s="21">
        <v>55205.834171610761</v>
      </c>
      <c r="E314" s="21">
        <v>0</v>
      </c>
      <c r="F314" s="32">
        <v>1467119.7516041107</v>
      </c>
    </row>
    <row r="315" spans="1:6" ht="16.5">
      <c r="A315" s="26">
        <v>90001361</v>
      </c>
      <c r="B315" s="32" t="s">
        <v>579</v>
      </c>
      <c r="C315" s="32">
        <v>2869671.80712</v>
      </c>
      <c r="D315" s="21">
        <v>112204.16765839202</v>
      </c>
      <c r="E315" s="21">
        <v>0</v>
      </c>
      <c r="F315" s="32">
        <v>2981875.9747783919</v>
      </c>
    </row>
    <row r="316" spans="1:6" ht="16.5">
      <c r="A316" s="26">
        <v>90001481</v>
      </c>
      <c r="B316" s="32" t="s">
        <v>580</v>
      </c>
      <c r="C316" s="32">
        <v>7170962.3969399985</v>
      </c>
      <c r="D316" s="21">
        <v>280384.62972035399</v>
      </c>
      <c r="E316" s="21">
        <v>0</v>
      </c>
      <c r="F316" s="32">
        <v>7451347.0266603529</v>
      </c>
    </row>
    <row r="317" spans="1:6" ht="16.5">
      <c r="A317" s="26">
        <v>90001791</v>
      </c>
      <c r="B317" s="32" t="s">
        <v>581</v>
      </c>
      <c r="C317" s="32">
        <v>5919502.3824000005</v>
      </c>
      <c r="D317" s="21">
        <v>231452.54315184004</v>
      </c>
      <c r="E317" s="21">
        <v>0</v>
      </c>
      <c r="F317" s="32">
        <v>6150954.9255518401</v>
      </c>
    </row>
    <row r="318" spans="1:6" ht="16.5">
      <c r="A318" s="26">
        <v>90001801</v>
      </c>
      <c r="B318" s="32" t="s">
        <v>582</v>
      </c>
      <c r="C318" s="32">
        <v>4967234.6078400007</v>
      </c>
      <c r="D318" s="21">
        <v>194218.87316654401</v>
      </c>
      <c r="E318" s="21">
        <v>0</v>
      </c>
      <c r="F318" s="32">
        <v>5161453.481006545</v>
      </c>
    </row>
    <row r="319" spans="1:6" ht="16.5">
      <c r="A319" s="26">
        <v>90002401</v>
      </c>
      <c r="B319" s="32" t="s">
        <v>583</v>
      </c>
      <c r="C319" s="32">
        <v>5797251.7897200007</v>
      </c>
      <c r="D319" s="21">
        <v>226672.54497805203</v>
      </c>
      <c r="E319" s="21">
        <v>0</v>
      </c>
      <c r="F319" s="32">
        <v>6023924.3346980531</v>
      </c>
    </row>
    <row r="320" spans="1:6" ht="16.5">
      <c r="A320" s="26">
        <v>90003031</v>
      </c>
      <c r="B320" s="32" t="s">
        <v>584</v>
      </c>
      <c r="C320" s="32">
        <v>6994020.7496400001</v>
      </c>
      <c r="D320" s="21">
        <v>273466.21131092403</v>
      </c>
      <c r="E320" s="21">
        <v>0</v>
      </c>
      <c r="F320" s="32">
        <v>7267486.9609509241</v>
      </c>
    </row>
    <row r="321" spans="1:6" ht="16.5">
      <c r="A321" s="26">
        <v>90003941</v>
      </c>
      <c r="B321" s="32" t="s">
        <v>585</v>
      </c>
      <c r="C321" s="32">
        <v>4251586.0725330003</v>
      </c>
      <c r="D321" s="21">
        <v>166237.0154360403</v>
      </c>
      <c r="E321" s="21">
        <v>0</v>
      </c>
      <c r="F321" s="32">
        <v>4417823.0879690405</v>
      </c>
    </row>
    <row r="322" spans="1:6" ht="16.5">
      <c r="A322" s="26">
        <v>90004041</v>
      </c>
      <c r="B322" s="32" t="s">
        <v>586</v>
      </c>
      <c r="C322" s="32">
        <v>8459419.3013699986</v>
      </c>
      <c r="D322" s="21">
        <v>330763.29468356702</v>
      </c>
      <c r="E322" s="21">
        <v>0</v>
      </c>
      <c r="F322" s="32">
        <v>8790182.5960535649</v>
      </c>
    </row>
    <row r="323" spans="1:6" ht="16.5">
      <c r="A323" s="26">
        <v>90004951</v>
      </c>
      <c r="B323" s="32" t="s">
        <v>587</v>
      </c>
      <c r="C323" s="32">
        <v>2095873.8122684998</v>
      </c>
      <c r="D323" s="21">
        <v>81948.666059698357</v>
      </c>
      <c r="E323" s="21">
        <v>0</v>
      </c>
      <c r="F323" s="32">
        <v>2177822.4783281982</v>
      </c>
    </row>
    <row r="324" spans="1:6" ht="16.5">
      <c r="A324" s="26">
        <v>90004961</v>
      </c>
      <c r="B324" s="32" t="s">
        <v>588</v>
      </c>
      <c r="C324" s="32">
        <v>4426517.0192954987</v>
      </c>
      <c r="D324" s="21">
        <v>173076.81545445404</v>
      </c>
      <c r="E324" s="21">
        <v>0</v>
      </c>
      <c r="F324" s="32">
        <v>4599593.8347499529</v>
      </c>
    </row>
    <row r="325" spans="1:6" ht="16.5">
      <c r="A325" s="26">
        <v>90006471</v>
      </c>
      <c r="B325" s="32" t="s">
        <v>589</v>
      </c>
      <c r="C325" s="32">
        <v>5888939.7342299996</v>
      </c>
      <c r="D325" s="21">
        <v>230257.543608393</v>
      </c>
      <c r="E325" s="21">
        <v>0</v>
      </c>
      <c r="F325" s="32">
        <v>6119197.2778383922</v>
      </c>
    </row>
    <row r="326" spans="1:6" ht="16.5">
      <c r="A326" s="26">
        <v>90007291</v>
      </c>
      <c r="B326" s="32" t="s">
        <v>590</v>
      </c>
      <c r="C326" s="32">
        <v>5058842.1243284997</v>
      </c>
      <c r="D326" s="21">
        <v>197800.72706124437</v>
      </c>
      <c r="E326" s="21">
        <v>0</v>
      </c>
      <c r="F326" s="32">
        <v>5256642.8513897443</v>
      </c>
    </row>
    <row r="327" spans="1:6" ht="16.5">
      <c r="A327" s="26">
        <v>90008441</v>
      </c>
      <c r="B327" s="32" t="s">
        <v>591</v>
      </c>
      <c r="C327" s="32">
        <v>4216036.8870299999</v>
      </c>
      <c r="D327" s="21">
        <v>164847.04228287301</v>
      </c>
      <c r="E327" s="21">
        <v>0</v>
      </c>
      <c r="F327" s="32">
        <v>4380883.9293128727</v>
      </c>
    </row>
    <row r="328" spans="1:6" ht="16.5">
      <c r="A328" s="26">
        <v>90031161</v>
      </c>
      <c r="B328" s="32" t="s">
        <v>592</v>
      </c>
      <c r="C328" s="32">
        <v>994733.76991199993</v>
      </c>
      <c r="D328" s="21">
        <v>38894.090403559196</v>
      </c>
      <c r="E328" s="21">
        <v>0</v>
      </c>
      <c r="F328" s="32">
        <v>1033627.8603155591</v>
      </c>
    </row>
    <row r="329" spans="1:6" ht="16.5">
      <c r="A329" s="26">
        <v>90032731</v>
      </c>
      <c r="B329" s="32" t="s">
        <v>593</v>
      </c>
      <c r="C329" s="32">
        <v>540476.30448000005</v>
      </c>
      <c r="D329" s="21">
        <v>21132.623505168001</v>
      </c>
      <c r="E329" s="21">
        <v>0</v>
      </c>
      <c r="F329" s="32">
        <v>561608.92798516806</v>
      </c>
    </row>
    <row r="330" spans="1:6" ht="16.5">
      <c r="A330" s="26">
        <v>90033141</v>
      </c>
      <c r="B330" s="32" t="s">
        <v>594</v>
      </c>
      <c r="C330" s="32">
        <v>90079.384080000003</v>
      </c>
      <c r="D330" s="21">
        <v>3522.1039175280002</v>
      </c>
      <c r="E330" s="21">
        <v>0</v>
      </c>
      <c r="F330" s="32">
        <v>93601.487997528006</v>
      </c>
    </row>
    <row r="331" spans="1:6" ht="16.5">
      <c r="A331" s="26">
        <v>90034021</v>
      </c>
      <c r="B331" s="32" t="s">
        <v>595</v>
      </c>
      <c r="C331" s="32">
        <v>6210651.8202299997</v>
      </c>
      <c r="D331" s="21">
        <v>242836.48617099301</v>
      </c>
      <c r="E331" s="21">
        <v>0</v>
      </c>
      <c r="F331" s="32">
        <v>6453488.3064009929</v>
      </c>
    </row>
    <row r="332" spans="1:6" ht="16.5">
      <c r="A332" s="26">
        <v>90034091</v>
      </c>
      <c r="B332" s="32" t="s">
        <v>596</v>
      </c>
      <c r="C332" s="32">
        <v>442434.5462715</v>
      </c>
      <c r="D332" s="21">
        <v>17299.190759215653</v>
      </c>
      <c r="E332" s="21">
        <v>0</v>
      </c>
      <c r="F332" s="32">
        <v>459733.73703071568</v>
      </c>
    </row>
    <row r="333" spans="1:6" ht="16.5">
      <c r="A333" s="26">
        <v>90034101</v>
      </c>
      <c r="B333" s="32" t="s">
        <v>597</v>
      </c>
      <c r="C333" s="32">
        <v>679295.06958899996</v>
      </c>
      <c r="D333" s="21">
        <v>26560.437220929904</v>
      </c>
      <c r="E333" s="21">
        <v>0</v>
      </c>
      <c r="F333" s="32">
        <v>705855.50680992985</v>
      </c>
    </row>
    <row r="334" spans="1:6" ht="16.5">
      <c r="A334" s="26">
        <v>90035101</v>
      </c>
      <c r="B334" s="32" t="s">
        <v>598</v>
      </c>
      <c r="C334" s="32">
        <v>3297667.9149718201</v>
      </c>
      <c r="D334" s="21">
        <v>128938.81547539818</v>
      </c>
      <c r="E334" s="21">
        <v>0</v>
      </c>
      <c r="F334" s="32">
        <v>3426606.7304472183</v>
      </c>
    </row>
    <row r="335" spans="1:6" ht="16.5">
      <c r="A335" s="26">
        <v>90035401</v>
      </c>
      <c r="B335" s="32" t="s">
        <v>599</v>
      </c>
      <c r="C335" s="32">
        <v>2021960.4605100001</v>
      </c>
      <c r="D335" s="21">
        <v>79058.654005941004</v>
      </c>
      <c r="E335" s="21">
        <v>0</v>
      </c>
      <c r="F335" s="32">
        <v>2101019.1145159411</v>
      </c>
    </row>
    <row r="336" spans="1:6" ht="16.5">
      <c r="A336" s="26">
        <v>90035411</v>
      </c>
      <c r="B336" s="32" t="s">
        <v>600</v>
      </c>
      <c r="C336" s="32">
        <v>1518239.7618555003</v>
      </c>
      <c r="D336" s="21">
        <v>59363.174688550062</v>
      </c>
      <c r="E336" s="21">
        <v>0</v>
      </c>
      <c r="F336" s="32">
        <v>1577602.9365440505</v>
      </c>
    </row>
    <row r="337" spans="1:6" ht="16.5">
      <c r="A337" s="26">
        <v>90035421</v>
      </c>
      <c r="B337" s="32" t="s">
        <v>601</v>
      </c>
      <c r="C337" s="32">
        <v>1081676.4611535</v>
      </c>
      <c r="D337" s="21">
        <v>42293.549631101851</v>
      </c>
      <c r="E337" s="21">
        <v>0</v>
      </c>
      <c r="F337" s="32">
        <v>1123970.0107846018</v>
      </c>
    </row>
    <row r="338" spans="1:6" ht="16.5">
      <c r="A338" s="26">
        <v>90035431</v>
      </c>
      <c r="B338" s="32" t="s">
        <v>602</v>
      </c>
      <c r="C338" s="32">
        <v>1140951.9129990002</v>
      </c>
      <c r="D338" s="21">
        <v>44611.219798260907</v>
      </c>
      <c r="E338" s="21">
        <v>0</v>
      </c>
      <c r="F338" s="32">
        <v>1185563.132797261</v>
      </c>
    </row>
    <row r="339" spans="1:6" ht="16.5">
      <c r="A339" s="26">
        <v>90035441</v>
      </c>
      <c r="B339" s="32" t="s">
        <v>603</v>
      </c>
      <c r="C339" s="32">
        <v>1699604.950338</v>
      </c>
      <c r="D339" s="21">
        <v>66454.55355821579</v>
      </c>
      <c r="E339" s="21">
        <v>0</v>
      </c>
      <c r="F339" s="32">
        <v>1766059.5038962157</v>
      </c>
    </row>
    <row r="340" spans="1:6" ht="16.5">
      <c r="A340" s="26">
        <v>90035451</v>
      </c>
      <c r="B340" s="32" t="s">
        <v>604</v>
      </c>
      <c r="C340" s="32">
        <v>876665.43435</v>
      </c>
      <c r="D340" s="21">
        <v>34277.618483085003</v>
      </c>
      <c r="E340" s="21">
        <v>0</v>
      </c>
      <c r="F340" s="32">
        <v>910943.05283308495</v>
      </c>
    </row>
    <row r="341" spans="1:6" ht="16.5">
      <c r="A341" s="26">
        <v>90035461</v>
      </c>
      <c r="B341" s="32" t="s">
        <v>605</v>
      </c>
      <c r="C341" s="32">
        <v>1001570.1517395</v>
      </c>
      <c r="D341" s="21">
        <v>39161.392933014446</v>
      </c>
      <c r="E341" s="21">
        <v>0</v>
      </c>
      <c r="F341" s="32">
        <v>1040731.5446725144</v>
      </c>
    </row>
    <row r="342" spans="1:6" ht="16.5">
      <c r="A342" s="26">
        <v>90035471</v>
      </c>
      <c r="B342" s="32" t="s">
        <v>606</v>
      </c>
      <c r="C342" s="32">
        <v>793020.29198999994</v>
      </c>
      <c r="D342" s="21">
        <v>31007.093416809003</v>
      </c>
      <c r="E342" s="21">
        <v>0</v>
      </c>
      <c r="F342" s="32">
        <v>824027.38540680893</v>
      </c>
    </row>
    <row r="343" spans="1:6" ht="16.5">
      <c r="A343" s="26">
        <v>90035481</v>
      </c>
      <c r="B343" s="32" t="s">
        <v>607</v>
      </c>
      <c r="C343" s="32">
        <v>1782928.3806120001</v>
      </c>
      <c r="D343" s="21">
        <v>69712.499681929199</v>
      </c>
      <c r="E343" s="21">
        <v>0</v>
      </c>
      <c r="F343" s="32">
        <v>1852640.8802939293</v>
      </c>
    </row>
    <row r="344" spans="1:6" ht="16.5">
      <c r="A344" s="26">
        <v>90035491</v>
      </c>
      <c r="B344" s="32" t="s">
        <v>608</v>
      </c>
      <c r="C344" s="32">
        <v>1883141.6954010001</v>
      </c>
      <c r="D344" s="21">
        <v>73630.840290179112</v>
      </c>
      <c r="E344" s="21">
        <v>0</v>
      </c>
      <c r="F344" s="32">
        <v>1956772.5356911791</v>
      </c>
    </row>
    <row r="345" spans="1:6" ht="16.5">
      <c r="A345" s="26">
        <v>90035501</v>
      </c>
      <c r="B345" s="32" t="s">
        <v>609</v>
      </c>
      <c r="C345" s="32">
        <v>839668.54446</v>
      </c>
      <c r="D345" s="21">
        <v>32831.040088386006</v>
      </c>
      <c r="E345" s="21">
        <v>0</v>
      </c>
      <c r="F345" s="32">
        <v>872499.58454838605</v>
      </c>
    </row>
    <row r="346" spans="1:6" ht="16.5">
      <c r="A346" s="26">
        <v>90035521</v>
      </c>
      <c r="B346" s="32" t="s">
        <v>610</v>
      </c>
      <c r="C346" s="32">
        <v>4792223.2330559995</v>
      </c>
      <c r="D346" s="21">
        <v>187375.92841248959</v>
      </c>
      <c r="E346" s="21">
        <v>0</v>
      </c>
      <c r="F346" s="32">
        <v>4979599.1614684891</v>
      </c>
    </row>
    <row r="347" spans="1:6" ht="16.5">
      <c r="A347" s="26">
        <v>90035531</v>
      </c>
      <c r="B347" s="32" t="s">
        <v>611</v>
      </c>
      <c r="C347" s="32">
        <v>976396.18100999994</v>
      </c>
      <c r="D347" s="21">
        <v>38177.090677491004</v>
      </c>
      <c r="E347" s="21">
        <v>0</v>
      </c>
      <c r="F347" s="32">
        <v>1014573.271687491</v>
      </c>
    </row>
    <row r="348" spans="1:6" ht="16.5">
      <c r="A348" s="26">
        <v>90035541</v>
      </c>
      <c r="B348" s="32" t="s">
        <v>612</v>
      </c>
      <c r="C348" s="32">
        <v>1965741.2734815006</v>
      </c>
      <c r="D348" s="21">
        <v>76860.483793126681</v>
      </c>
      <c r="E348" s="21">
        <v>0</v>
      </c>
      <c r="F348" s="32">
        <v>2042601.7572746272</v>
      </c>
    </row>
    <row r="349" spans="1:6" ht="16.5">
      <c r="A349" s="26">
        <v>90035551</v>
      </c>
      <c r="B349" s="32" t="s">
        <v>613</v>
      </c>
      <c r="C349" s="32">
        <v>1234248.4179390003</v>
      </c>
      <c r="D349" s="21">
        <v>48259.113141414906</v>
      </c>
      <c r="E349" s="21">
        <v>0</v>
      </c>
      <c r="F349" s="32">
        <v>1282507.5310804152</v>
      </c>
    </row>
    <row r="350" spans="1:6" ht="16.5">
      <c r="A350" s="26">
        <v>90036381</v>
      </c>
      <c r="B350" s="32" t="s">
        <v>614</v>
      </c>
      <c r="C350" s="32">
        <v>2042871.7460999996</v>
      </c>
      <c r="D350" s="21">
        <v>79876.285272509995</v>
      </c>
      <c r="E350" s="21">
        <v>0</v>
      </c>
      <c r="F350" s="32">
        <v>2122748.0313725094</v>
      </c>
    </row>
    <row r="351" spans="1:6" ht="16.5">
      <c r="A351" s="26">
        <v>90036811</v>
      </c>
      <c r="B351" s="32" t="s">
        <v>615</v>
      </c>
      <c r="C351" s="32">
        <v>4661249.4171641096</v>
      </c>
      <c r="D351" s="21">
        <v>182254.8522111167</v>
      </c>
      <c r="E351" s="21">
        <v>0</v>
      </c>
      <c r="F351" s="32">
        <v>4843504.2693752265</v>
      </c>
    </row>
    <row r="352" spans="1:6" ht="16.5">
      <c r="A352" s="26">
        <v>90037151</v>
      </c>
      <c r="B352" s="32" t="s">
        <v>616</v>
      </c>
      <c r="C352" s="32">
        <v>1261996.0853565</v>
      </c>
      <c r="D352" s="21">
        <v>49344.046937439154</v>
      </c>
      <c r="E352" s="21">
        <v>0</v>
      </c>
      <c r="F352" s="32">
        <v>1311340.1322939391</v>
      </c>
    </row>
    <row r="353" spans="1:6" ht="16.5">
      <c r="A353" s="26">
        <v>90037171</v>
      </c>
      <c r="B353" s="32" t="s">
        <v>617</v>
      </c>
      <c r="C353" s="32">
        <v>913018.90006799996</v>
      </c>
      <c r="D353" s="21">
        <v>35699.038992658796</v>
      </c>
      <c r="E353" s="21">
        <v>0</v>
      </c>
      <c r="F353" s="32">
        <v>948717.9390606588</v>
      </c>
    </row>
    <row r="354" spans="1:6" ht="16.5">
      <c r="A354" s="26">
        <v>90037181</v>
      </c>
      <c r="B354" s="32" t="s">
        <v>618</v>
      </c>
      <c r="C354" s="32">
        <v>2775812.3060295</v>
      </c>
      <c r="D354" s="21">
        <v>108534.26116575344</v>
      </c>
      <c r="E354" s="21">
        <v>0</v>
      </c>
      <c r="F354" s="32">
        <v>2884346.5671952534</v>
      </c>
    </row>
    <row r="355" spans="1:6" ht="16.5">
      <c r="A355" s="26">
        <v>90037191</v>
      </c>
      <c r="B355" s="32" t="s">
        <v>619</v>
      </c>
      <c r="C355" s="32">
        <v>1524593.5755540002</v>
      </c>
      <c r="D355" s="21">
        <v>59611.608804161413</v>
      </c>
      <c r="E355" s="21">
        <v>0</v>
      </c>
      <c r="F355" s="32">
        <v>1584205.1843581616</v>
      </c>
    </row>
    <row r="356" spans="1:6" ht="16.5">
      <c r="A356" s="26">
        <v>90037251</v>
      </c>
      <c r="B356" s="32" t="s">
        <v>620</v>
      </c>
      <c r="C356" s="32">
        <v>4822062.0290324995</v>
      </c>
      <c r="D356" s="21">
        <v>188542.62533517077</v>
      </c>
      <c r="E356" s="21">
        <v>0</v>
      </c>
      <c r="F356" s="32">
        <v>5010604.6543676704</v>
      </c>
    </row>
    <row r="357" spans="1:6" ht="16.5">
      <c r="A357" s="26">
        <v>90037591</v>
      </c>
      <c r="B357" s="32" t="s">
        <v>621</v>
      </c>
      <c r="C357" s="32">
        <v>2959751.1912000002</v>
      </c>
      <c r="D357" s="21">
        <v>115726.27157591999</v>
      </c>
      <c r="E357" s="21">
        <v>0</v>
      </c>
      <c r="F357" s="32">
        <v>3075477.4627759201</v>
      </c>
    </row>
    <row r="358" spans="1:6" ht="16.5">
      <c r="A358" s="26">
        <v>90037841</v>
      </c>
      <c r="B358" s="32" t="s">
        <v>622</v>
      </c>
      <c r="C358" s="32">
        <v>793261.57605449995</v>
      </c>
      <c r="D358" s="21">
        <v>31016.527623730955</v>
      </c>
      <c r="E358" s="21">
        <v>0</v>
      </c>
      <c r="F358" s="32">
        <v>824278.10367823089</v>
      </c>
    </row>
    <row r="359" spans="1:6" ht="16.5">
      <c r="A359" s="26">
        <v>90037851</v>
      </c>
      <c r="B359" s="32" t="s">
        <v>623</v>
      </c>
      <c r="C359" s="32">
        <v>513130.77717000002</v>
      </c>
      <c r="D359" s="21">
        <v>20063.413387347002</v>
      </c>
      <c r="E359" s="21">
        <v>0</v>
      </c>
      <c r="F359" s="32">
        <v>533194.19055734703</v>
      </c>
    </row>
    <row r="360" spans="1:6" ht="16.5">
      <c r="A360" s="26">
        <v>90037861</v>
      </c>
      <c r="B360" s="32" t="s">
        <v>624</v>
      </c>
      <c r="C360" s="32">
        <v>1503199.721835</v>
      </c>
      <c r="D360" s="21">
        <v>58775.109123748509</v>
      </c>
      <c r="E360" s="21">
        <v>0</v>
      </c>
      <c r="F360" s="32">
        <v>1561974.8309587485</v>
      </c>
    </row>
    <row r="361" spans="1:6" ht="16.5">
      <c r="A361" s="26">
        <v>90037981</v>
      </c>
      <c r="B361" s="32" t="s">
        <v>625</v>
      </c>
      <c r="C361" s="32">
        <v>2303458.5357600003</v>
      </c>
      <c r="D361" s="21">
        <v>90065.228748216017</v>
      </c>
      <c r="E361" s="21">
        <v>0</v>
      </c>
      <c r="F361" s="32">
        <v>2393523.7645082162</v>
      </c>
    </row>
    <row r="362" spans="1:6" ht="16.5">
      <c r="A362" s="26">
        <v>90037991</v>
      </c>
      <c r="B362" s="32" t="s">
        <v>626</v>
      </c>
      <c r="C362" s="32">
        <v>1137734.792139</v>
      </c>
      <c r="D362" s="21">
        <v>44485.430372634903</v>
      </c>
      <c r="E362" s="21">
        <v>0</v>
      </c>
      <c r="F362" s="32">
        <v>1182220.2225116349</v>
      </c>
    </row>
    <row r="363" spans="1:6" ht="16.5">
      <c r="A363" s="26">
        <v>90038081</v>
      </c>
      <c r="B363" s="32" t="s">
        <v>627</v>
      </c>
      <c r="C363" s="32">
        <v>1216071.6850800002</v>
      </c>
      <c r="D363" s="21">
        <v>47548.402886628006</v>
      </c>
      <c r="E363" s="21">
        <v>0</v>
      </c>
      <c r="F363" s="32">
        <v>1263620.0879666281</v>
      </c>
    </row>
    <row r="364" spans="1:6" ht="16.5">
      <c r="A364" s="26">
        <v>90038581</v>
      </c>
      <c r="B364" s="32" t="s">
        <v>628</v>
      </c>
      <c r="C364" s="32">
        <v>318494.96513999999</v>
      </c>
      <c r="D364" s="21">
        <v>12453.153136974001</v>
      </c>
      <c r="E364" s="21">
        <v>0</v>
      </c>
      <c r="F364" s="32">
        <v>330948.11827697401</v>
      </c>
    </row>
    <row r="365" spans="1:6" ht="16.5">
      <c r="A365" s="26">
        <v>90038611</v>
      </c>
      <c r="B365" s="32" t="s">
        <v>629</v>
      </c>
      <c r="C365" s="32">
        <v>780151.80854999996</v>
      </c>
      <c r="D365" s="21">
        <v>30503.935714305004</v>
      </c>
      <c r="E365" s="21">
        <v>0</v>
      </c>
      <c r="F365" s="32">
        <v>810655.74426430499</v>
      </c>
    </row>
    <row r="366" spans="1:6" ht="16.5">
      <c r="A366" s="26">
        <v>90038691</v>
      </c>
      <c r="B366" s="32" t="s">
        <v>630</v>
      </c>
      <c r="C366" s="32">
        <v>410182.90965000005</v>
      </c>
      <c r="D366" s="21">
        <v>16038.151767315001</v>
      </c>
      <c r="E366" s="21">
        <v>0</v>
      </c>
      <c r="F366" s="32">
        <v>426221.06141731504</v>
      </c>
    </row>
    <row r="367" spans="1:6" ht="16.5">
      <c r="A367" s="26">
        <v>90053421</v>
      </c>
      <c r="B367" s="32" t="s">
        <v>631</v>
      </c>
      <c r="C367" s="32">
        <v>6575795.0378399994</v>
      </c>
      <c r="D367" s="21">
        <v>257113.58597954403</v>
      </c>
      <c r="E367" s="21">
        <v>0</v>
      </c>
      <c r="F367" s="32">
        <v>6832908.623819543</v>
      </c>
    </row>
    <row r="368" spans="1:6" ht="16.5">
      <c r="A368" s="26">
        <v>90053431</v>
      </c>
      <c r="B368" s="32" t="s">
        <v>632</v>
      </c>
      <c r="C368" s="32">
        <v>6987586.5079200007</v>
      </c>
      <c r="D368" s="21">
        <v>273214.63245967205</v>
      </c>
      <c r="E368" s="21">
        <v>0</v>
      </c>
      <c r="F368" s="32">
        <v>7260801.1403796729</v>
      </c>
    </row>
    <row r="369" spans="1:6" ht="16.5">
      <c r="A369" s="26">
        <v>90000842</v>
      </c>
      <c r="B369" s="32" t="s">
        <v>633</v>
      </c>
      <c r="C369" s="32">
        <v>5891341.7400119994</v>
      </c>
      <c r="D369" s="21">
        <v>0</v>
      </c>
      <c r="E369" s="21">
        <v>0</v>
      </c>
      <c r="F369" s="32">
        <v>5891341.7400119994</v>
      </c>
    </row>
    <row r="370" spans="1:6" ht="16.5">
      <c r="A370" s="26">
        <v>90000872</v>
      </c>
      <c r="B370" s="32" t="s">
        <v>634</v>
      </c>
      <c r="C370" s="32">
        <v>5042417.5555068003</v>
      </c>
      <c r="D370" s="21">
        <v>0</v>
      </c>
      <c r="E370" s="21">
        <v>0</v>
      </c>
      <c r="F370" s="32">
        <v>5042417.5555068003</v>
      </c>
    </row>
    <row r="371" spans="1:6" ht="16.5">
      <c r="A371" s="26">
        <v>90053342</v>
      </c>
      <c r="B371" s="32" t="s">
        <v>635</v>
      </c>
      <c r="C371" s="32">
        <v>2041341.530064</v>
      </c>
      <c r="D371" s="21">
        <v>0</v>
      </c>
      <c r="E371" s="21">
        <v>0</v>
      </c>
      <c r="F371" s="32">
        <v>2041341.530064</v>
      </c>
    </row>
    <row r="372" spans="1:6" ht="16.5">
      <c r="A372" s="26">
        <v>90037822</v>
      </c>
      <c r="B372" s="32" t="s">
        <v>636</v>
      </c>
      <c r="C372" s="32">
        <v>3064832.6932799988</v>
      </c>
      <c r="D372" s="21">
        <v>0</v>
      </c>
      <c r="E372" s="21">
        <v>0</v>
      </c>
      <c r="F372" s="32">
        <v>3064832.6932799988</v>
      </c>
    </row>
    <row r="373" spans="1:6" ht="16.5">
      <c r="A373" s="26">
        <v>90038382</v>
      </c>
      <c r="B373" s="32" t="s">
        <v>637</v>
      </c>
      <c r="C373" s="32">
        <v>822616.13699999976</v>
      </c>
      <c r="D373" s="21">
        <v>0</v>
      </c>
      <c r="E373" s="21">
        <v>0</v>
      </c>
      <c r="F373" s="32">
        <v>822616.13699999976</v>
      </c>
    </row>
    <row r="374" spans="1:6" ht="16.5">
      <c r="A374" s="26">
        <v>90053456</v>
      </c>
      <c r="B374" s="32" t="s">
        <v>638</v>
      </c>
      <c r="C374" s="32">
        <v>791411.7315600001</v>
      </c>
      <c r="D374" s="21">
        <v>0</v>
      </c>
      <c r="E374" s="21">
        <v>0</v>
      </c>
      <c r="F374" s="32">
        <v>791411.7315600001</v>
      </c>
    </row>
    <row r="375" spans="1:6" ht="16.5">
      <c r="A375" s="26">
        <v>90000837</v>
      </c>
      <c r="B375" s="32" t="s">
        <v>639</v>
      </c>
      <c r="C375" s="32">
        <v>12641729.760234002</v>
      </c>
      <c r="D375" s="21">
        <v>494291.63362514949</v>
      </c>
      <c r="E375" s="21">
        <v>0</v>
      </c>
      <c r="F375" s="32">
        <v>13136021.393859152</v>
      </c>
    </row>
    <row r="376" spans="1:6" ht="16.5">
      <c r="A376" s="26">
        <v>90002047</v>
      </c>
      <c r="B376" s="32" t="s">
        <v>640</v>
      </c>
      <c r="C376" s="32">
        <v>7140308.0691600014</v>
      </c>
      <c r="D376" s="21">
        <v>279186.04550415609</v>
      </c>
      <c r="E376" s="21">
        <v>0</v>
      </c>
      <c r="F376" s="32">
        <v>7419494.1146641579</v>
      </c>
    </row>
    <row r="377" spans="1:6" ht="16.5">
      <c r="A377" s="26">
        <v>90005997</v>
      </c>
      <c r="B377" s="32" t="s">
        <v>641</v>
      </c>
      <c r="C377" s="32">
        <v>7763929.4453999987</v>
      </c>
      <c r="D377" s="21">
        <v>303569.64131513995</v>
      </c>
      <c r="E377" s="21">
        <v>0</v>
      </c>
      <c r="F377" s="32">
        <v>8067499.0867151385</v>
      </c>
    </row>
    <row r="378" spans="1:6" ht="16.5">
      <c r="A378" s="26">
        <v>90008177</v>
      </c>
      <c r="B378" s="32" t="s">
        <v>642</v>
      </c>
      <c r="C378" s="32">
        <v>6372533.0079600019</v>
      </c>
      <c r="D378" s="21">
        <v>249166.04061123607</v>
      </c>
      <c r="E378" s="21">
        <v>0</v>
      </c>
      <c r="F378" s="32">
        <v>6621699.0485712383</v>
      </c>
    </row>
    <row r="379" spans="1:6" ht="16.5">
      <c r="A379" s="26">
        <v>90008367</v>
      </c>
      <c r="B379" s="32" t="s">
        <v>643</v>
      </c>
      <c r="C379" s="32">
        <v>8890521.8311200012</v>
      </c>
      <c r="D379" s="21">
        <v>347619.40359679208</v>
      </c>
      <c r="E379" s="21">
        <v>0</v>
      </c>
      <c r="F379" s="32">
        <v>9238141.2347167935</v>
      </c>
    </row>
    <row r="380" spans="1:6" ht="16.5">
      <c r="A380" s="26">
        <v>90008987</v>
      </c>
      <c r="B380" s="32" t="s">
        <v>644</v>
      </c>
      <c r="C380" s="32">
        <v>4996805.4493199997</v>
      </c>
      <c r="D380" s="21">
        <v>195375.09306841198</v>
      </c>
      <c r="E380" s="21">
        <v>0</v>
      </c>
      <c r="F380" s="32">
        <v>5192180.5423884112</v>
      </c>
    </row>
    <row r="381" spans="1:6" ht="16.5">
      <c r="A381" s="26">
        <v>90038737</v>
      </c>
      <c r="B381" s="32" t="s">
        <v>645</v>
      </c>
      <c r="C381" s="32">
        <v>9271275.5859599989</v>
      </c>
      <c r="D381" s="21">
        <v>362506.87541103596</v>
      </c>
      <c r="E381" s="21">
        <v>0</v>
      </c>
      <c r="F381" s="32">
        <v>9633782.4613710344</v>
      </c>
    </row>
    <row r="382" spans="1:6" ht="16.5">
      <c r="A382" s="26">
        <v>90042287</v>
      </c>
      <c r="B382" s="32" t="s">
        <v>646</v>
      </c>
      <c r="C382" s="32">
        <v>4971735.2432399997</v>
      </c>
      <c r="D382" s="21">
        <v>194394.84801068399</v>
      </c>
      <c r="E382" s="21">
        <v>0</v>
      </c>
      <c r="F382" s="32">
        <v>5166130.0912506841</v>
      </c>
    </row>
    <row r="383" spans="1:6" s="559" customFormat="1" ht="16.5">
      <c r="A383" s="18"/>
      <c r="B383" s="568" t="s">
        <v>653</v>
      </c>
      <c r="C383" s="24">
        <f>SUM(C308:C382)</f>
        <v>247799310.26865682</v>
      </c>
      <c r="D383" s="24">
        <f t="shared" ref="D383:F383" si="1">SUM(D308:D382)</f>
        <v>8998683.141256256</v>
      </c>
      <c r="E383" s="24">
        <f t="shared" si="1"/>
        <v>0</v>
      </c>
      <c r="F383" s="24">
        <f t="shared" si="1"/>
        <v>256797993.40991312</v>
      </c>
    </row>
  </sheetData>
  <hyperlinks>
    <hyperlink ref="A3" r:id="rId1" xr:uid="{F5CAD588-8FED-442D-84B8-C7AA4232D319}"/>
    <hyperlink ref="A2" r:id="rId2" display="Lähde: VM/KAO 9.3.2023" xr:uid="{EEB91DEB-BF6F-4BDC-B066-E01732002140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9D28DDB-56BA-4294-93FF-083D1E16236F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16</vt:i4>
      </vt:variant>
    </vt:vector>
  </HeadingPairs>
  <TitlesOfParts>
    <vt:vector size="16" baseType="lpstr">
      <vt:lpstr>Tietoa aineistosta</vt:lpstr>
      <vt:lpstr>1. Vos-laskelma</vt:lpstr>
      <vt:lpstr>2. Vos-laskelma_€as</vt:lpstr>
      <vt:lpstr>3a. Vos-muutos_tiivis_2024-25</vt:lpstr>
      <vt:lpstr>3b. Vos-muutos_laaja2024-25</vt:lpstr>
      <vt:lpstr>4a. TE-tiivis</vt:lpstr>
      <vt:lpstr>4b. TE-laaja</vt:lpstr>
      <vt:lpstr>5. Sote-erät</vt:lpstr>
      <vt:lpstr>6. Kotikuntakorvaukset</vt:lpstr>
      <vt:lpstr>7. Perus- ja yksikköhinnat</vt:lpstr>
      <vt:lpstr>Vos-laskelma, €as</vt:lpstr>
      <vt:lpstr>Pp-vos-erittely</vt:lpstr>
      <vt:lpstr>Siirtolaskelmavertailu</vt:lpstr>
      <vt:lpstr>Siirtolaskelmavertailu2</vt:lpstr>
      <vt:lpstr>VMpp-vos-erittely</vt:lpstr>
      <vt:lpstr>Perushinnat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dcterms:created xsi:type="dcterms:W3CDTF">2016-10-23T13:00:51Z</dcterms:created>
  <dcterms:modified xsi:type="dcterms:W3CDTF">2024-12-12T13:46:53Z</dcterms:modified>
  <cp:category/>
  <cp:contentStatus/>
</cp:coreProperties>
</file>